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24.xml" ContentType="application/vnd.openxmlformats-officedocument.spreadsheetml.worksheet+xml"/>
  <Override PartName="/xl/worksheets/sheet35.xml" ContentType="application/vnd.openxmlformats-officedocument.spreadsheetml.workshee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comments4.xml" ContentType="application/vnd.openxmlformats-officedocument.spreadsheetml.comments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docProps/core.xml" ContentType="application/vnd.openxmlformats-package.core-properties+xml"/>
  <Override PartName="/xl/worksheets/sheet16.xml" ContentType="application/vnd.openxmlformats-officedocument.spreadsheetml.worksheet+xml"/>
  <Override PartName="/xl/worksheets/sheet25.xml" ContentType="application/vnd.openxmlformats-officedocument.spreadsheetml.worksheet+xml"/>
  <Override PartName="/xl/worksheets/sheet34.xml" ContentType="application/vnd.openxmlformats-officedocument.spreadsheetml.worksheet+xml"/>
  <Default Extension="bin" ContentType="application/vnd.openxmlformats-officedocument.spreadsheetml.printerSettings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 firstSheet="12" activeTab="13"/>
  </bookViews>
  <sheets>
    <sheet name="GEN INFO (Nursing)" sheetId="16" r:id="rId1"/>
    <sheet name="Statement1(Nursing)" sheetId="5" r:id="rId2"/>
    <sheet name="Statement2(Nursing)" sheetId="6" r:id="rId3"/>
    <sheet name="SCH-1 (Nursing)" sheetId="17" r:id="rId4"/>
    <sheet name="SCH-2" sheetId="21" r:id="rId5"/>
    <sheet name="SCH-3" sheetId="22" r:id="rId6"/>
    <sheet name="SCH-4(Nursing)" sheetId="7" r:id="rId7"/>
    <sheet name="SCH-5(Nursing)" sheetId="8" r:id="rId8"/>
    <sheet name="SCH-6(Nursing)" sheetId="9" r:id="rId9"/>
    <sheet name="Salary Allocation" sheetId="39" r:id="rId10"/>
    <sheet name="SCH-7" sheetId="23" r:id="rId11"/>
    <sheet name="SCH-8" sheetId="24" r:id="rId12"/>
    <sheet name="SCH-9(Nursing)" sheetId="10" r:id="rId13"/>
    <sheet name="SCH-9S" sheetId="11" r:id="rId14"/>
    <sheet name="SCH-10" sheetId="25" r:id="rId15"/>
    <sheet name="SCH-11" sheetId="26" r:id="rId16"/>
    <sheet name="SCH-12" sheetId="27" r:id="rId17"/>
    <sheet name="SCH-13" sheetId="28" r:id="rId18"/>
    <sheet name="SCH-13S" sheetId="12" r:id="rId19"/>
    <sheet name="SCH-14" sheetId="29" r:id="rId20"/>
    <sheet name="SCH -15" sheetId="30" r:id="rId21"/>
    <sheet name="SCH-16" sheetId="31" r:id="rId22"/>
    <sheet name="SCH-17" sheetId="32" r:id="rId23"/>
    <sheet name="SCH-18" sheetId="33" r:id="rId24"/>
    <sheet name="SCH-19" sheetId="34" r:id="rId25"/>
    <sheet name="SCH-20" sheetId="35" r:id="rId26"/>
    <sheet name="SCH-21 I&amp;E Society" sheetId="37" r:id="rId27"/>
    <sheet name="SCH-22 Collegewise BS 24-25" sheetId="20" r:id="rId28"/>
    <sheet name="SCH-22 BS Society" sheetId="19" r:id="rId29"/>
    <sheet name="SCH-23" sheetId="36" r:id="rId30"/>
    <sheet name="Nursing SCH-24" sheetId="15" r:id="rId31"/>
    <sheet name="SCH-25 Nursing" sheetId="13" r:id="rId32"/>
    <sheet name="SCH-26 Nursing" sheetId="14" r:id="rId33"/>
    <sheet name="Sch-27 Coursewise BS 24-25" sheetId="40" r:id="rId34"/>
    <sheet name="Sheet1" sheetId="1" r:id="rId35"/>
    <sheet name="Sheet2" sheetId="2" r:id="rId36"/>
    <sheet name="Sheet3" sheetId="3" r:id="rId37"/>
  </sheets>
  <externalReferences>
    <externalReference r:id="rId38"/>
    <externalReference r:id="rId39"/>
  </externalReferences>
  <definedNames>
    <definedName name="_____________ANX1" localSheetId="31">#REF!</definedName>
    <definedName name="_____________ANX1" localSheetId="32">#REF!</definedName>
    <definedName name="_____________ANX1" localSheetId="33">#REF!</definedName>
    <definedName name="_____________ANX1" localSheetId="12">#REF!</definedName>
    <definedName name="_____________ANX1">#REF!</definedName>
    <definedName name="_____________ANX2" localSheetId="31">#REF!</definedName>
    <definedName name="_____________ANX2" localSheetId="32">#REF!</definedName>
    <definedName name="_____________ANX2" localSheetId="33">#REF!</definedName>
    <definedName name="_____________ANX2" localSheetId="12">#REF!</definedName>
    <definedName name="_____________ANX2">#REF!</definedName>
    <definedName name="_____________ANX3" localSheetId="31">#REF!</definedName>
    <definedName name="_____________ANX3" localSheetId="32">#REF!</definedName>
    <definedName name="_____________ANX3" localSheetId="33">#REF!</definedName>
    <definedName name="_____________ANX3" localSheetId="12">#REF!</definedName>
    <definedName name="_____________ANX3">#REF!</definedName>
    <definedName name="_____________SCH11" localSheetId="31">#REF!</definedName>
    <definedName name="_____________SCH11" localSheetId="32">#REF!</definedName>
    <definedName name="_____________SCH11" localSheetId="33">#REF!</definedName>
    <definedName name="_____________SCH11" localSheetId="12">#REF!</definedName>
    <definedName name="_____________SCH11">#REF!</definedName>
    <definedName name="____________ANX1" localSheetId="31">#REF!</definedName>
    <definedName name="____________ANX1" localSheetId="32">#REF!</definedName>
    <definedName name="____________ANX1" localSheetId="33">#REF!</definedName>
    <definedName name="____________ANX1" localSheetId="12">#REF!</definedName>
    <definedName name="____________ANX1">#REF!</definedName>
    <definedName name="____________ANX2" localSheetId="31">#REF!</definedName>
    <definedName name="____________ANX2" localSheetId="32">#REF!</definedName>
    <definedName name="____________ANX2" localSheetId="33">#REF!</definedName>
    <definedName name="____________ANX2" localSheetId="12">#REF!</definedName>
    <definedName name="____________ANX2">#REF!</definedName>
    <definedName name="____________ANX3" localSheetId="31">#REF!</definedName>
    <definedName name="____________ANX3" localSheetId="32">#REF!</definedName>
    <definedName name="____________ANX3" localSheetId="33">#REF!</definedName>
    <definedName name="____________ANX3" localSheetId="12">#REF!</definedName>
    <definedName name="____________ANX3">#REF!</definedName>
    <definedName name="____________SCH11" localSheetId="31">#REF!</definedName>
    <definedName name="____________SCH11" localSheetId="32">#REF!</definedName>
    <definedName name="____________SCH11" localSheetId="33">#REF!</definedName>
    <definedName name="____________SCH11" localSheetId="12">#REF!</definedName>
    <definedName name="____________SCH11">#REF!</definedName>
    <definedName name="___________ANX1" localSheetId="31">#REF!</definedName>
    <definedName name="___________ANX1" localSheetId="32">#REF!</definedName>
    <definedName name="___________ANX1" localSheetId="33">#REF!</definedName>
    <definedName name="___________ANX1" localSheetId="12">#REF!</definedName>
    <definedName name="___________ANX1">#REF!</definedName>
    <definedName name="___________ANX2" localSheetId="31">#REF!</definedName>
    <definedName name="___________ANX2" localSheetId="32">#REF!</definedName>
    <definedName name="___________ANX2" localSheetId="33">#REF!</definedName>
    <definedName name="___________ANX2" localSheetId="12">#REF!</definedName>
    <definedName name="___________ANX2">#REF!</definedName>
    <definedName name="___________ANX3" localSheetId="31">#REF!</definedName>
    <definedName name="___________ANX3" localSheetId="32">#REF!</definedName>
    <definedName name="___________ANX3" localSheetId="33">#REF!</definedName>
    <definedName name="___________ANX3" localSheetId="12">#REF!</definedName>
    <definedName name="___________ANX3">#REF!</definedName>
    <definedName name="___________SCH11" localSheetId="31">#REF!</definedName>
    <definedName name="___________SCH11" localSheetId="32">#REF!</definedName>
    <definedName name="___________SCH11" localSheetId="33">#REF!</definedName>
    <definedName name="___________SCH11" localSheetId="12">#REF!</definedName>
    <definedName name="___________SCH11">#REF!</definedName>
    <definedName name="__________ANX1" localSheetId="31">#REF!</definedName>
    <definedName name="__________ANX1" localSheetId="32">#REF!</definedName>
    <definedName name="__________ANX1" localSheetId="33">#REF!</definedName>
    <definedName name="__________ANX1" localSheetId="12">#REF!</definedName>
    <definedName name="__________ANX1">#REF!</definedName>
    <definedName name="__________ANX2" localSheetId="31">#REF!</definedName>
    <definedName name="__________ANX2" localSheetId="32">#REF!</definedName>
    <definedName name="__________ANX2" localSheetId="33">#REF!</definedName>
    <definedName name="__________ANX2" localSheetId="12">#REF!</definedName>
    <definedName name="__________ANX2">#REF!</definedName>
    <definedName name="__________ANX3" localSheetId="31">#REF!</definedName>
    <definedName name="__________ANX3" localSheetId="32">#REF!</definedName>
    <definedName name="__________ANX3" localSheetId="33">#REF!</definedName>
    <definedName name="__________ANX3" localSheetId="12">#REF!</definedName>
    <definedName name="__________ANX3">#REF!</definedName>
    <definedName name="__________SCH11" localSheetId="31">#REF!</definedName>
    <definedName name="__________SCH11" localSheetId="32">#REF!</definedName>
    <definedName name="__________SCH11" localSheetId="33">#REF!</definedName>
    <definedName name="__________SCH11" localSheetId="12">#REF!</definedName>
    <definedName name="__________SCH11">#REF!</definedName>
    <definedName name="_________ANX1" localSheetId="31">#REF!</definedName>
    <definedName name="_________ANX1" localSheetId="32">#REF!</definedName>
    <definedName name="_________ANX1" localSheetId="33">#REF!</definedName>
    <definedName name="_________ANX1" localSheetId="12">#REF!</definedName>
    <definedName name="_________ANX1">#REF!</definedName>
    <definedName name="_________ANX2" localSheetId="31">#REF!</definedName>
    <definedName name="_________ANX2" localSheetId="32">#REF!</definedName>
    <definedName name="_________ANX2" localSheetId="33">#REF!</definedName>
    <definedName name="_________ANX2" localSheetId="12">#REF!</definedName>
    <definedName name="_________ANX2">#REF!</definedName>
    <definedName name="_________ANX3" localSheetId="31">#REF!</definedName>
    <definedName name="_________ANX3" localSheetId="32">#REF!</definedName>
    <definedName name="_________ANX3" localSheetId="33">#REF!</definedName>
    <definedName name="_________ANX3" localSheetId="12">#REF!</definedName>
    <definedName name="_________ANX3">#REF!</definedName>
    <definedName name="_________SCH11" localSheetId="31">#REF!</definedName>
    <definedName name="_________SCH11" localSheetId="32">#REF!</definedName>
    <definedName name="_________SCH11" localSheetId="33">#REF!</definedName>
    <definedName name="_________SCH11" localSheetId="12">#REF!</definedName>
    <definedName name="_________SCH11">#REF!</definedName>
    <definedName name="________ANX1" localSheetId="31">#REF!</definedName>
    <definedName name="________ANX1" localSheetId="32">#REF!</definedName>
    <definedName name="________ANX1" localSheetId="33">#REF!</definedName>
    <definedName name="________ANX1" localSheetId="12">#REF!</definedName>
    <definedName name="________ANX1">#REF!</definedName>
    <definedName name="________ANX2" localSheetId="31">#REF!</definedName>
    <definedName name="________ANX2" localSheetId="32">#REF!</definedName>
    <definedName name="________ANX2" localSheetId="33">#REF!</definedName>
    <definedName name="________ANX2" localSheetId="12">#REF!</definedName>
    <definedName name="________ANX2">#REF!</definedName>
    <definedName name="________ANX3" localSheetId="31">#REF!</definedName>
    <definedName name="________ANX3" localSheetId="32">#REF!</definedName>
    <definedName name="________ANX3" localSheetId="33">#REF!</definedName>
    <definedName name="________ANX3" localSheetId="12">#REF!</definedName>
    <definedName name="________ANX3">#REF!</definedName>
    <definedName name="________SCH11" localSheetId="31">#REF!</definedName>
    <definedName name="________SCH11" localSheetId="32">#REF!</definedName>
    <definedName name="________SCH11" localSheetId="33">#REF!</definedName>
    <definedName name="________SCH11" localSheetId="12">#REF!</definedName>
    <definedName name="________SCH11">#REF!</definedName>
    <definedName name="_______ANX1" localSheetId="31">#REF!</definedName>
    <definedName name="_______ANX1" localSheetId="32">#REF!</definedName>
    <definedName name="_______ANX1" localSheetId="33">#REF!</definedName>
    <definedName name="_______ANX1" localSheetId="12">#REF!</definedName>
    <definedName name="_______ANX1">#REF!</definedName>
    <definedName name="_______ANX2" localSheetId="31">#REF!</definedName>
    <definedName name="_______ANX2" localSheetId="32">#REF!</definedName>
    <definedName name="_______ANX2" localSheetId="33">#REF!</definedName>
    <definedName name="_______ANX2" localSheetId="12">#REF!</definedName>
    <definedName name="_______ANX2">#REF!</definedName>
    <definedName name="_______ANX3" localSheetId="31">#REF!</definedName>
    <definedName name="_______ANX3" localSheetId="32">#REF!</definedName>
    <definedName name="_______ANX3" localSheetId="33">#REF!</definedName>
    <definedName name="_______ANX3" localSheetId="12">#REF!</definedName>
    <definedName name="_______ANX3">#REF!</definedName>
    <definedName name="_______SCH11" localSheetId="31">#REF!</definedName>
    <definedName name="_______SCH11" localSheetId="32">#REF!</definedName>
    <definedName name="_______SCH11" localSheetId="33">#REF!</definedName>
    <definedName name="_______SCH11" localSheetId="12">#REF!</definedName>
    <definedName name="_______SCH11">#REF!</definedName>
    <definedName name="______ANX1" localSheetId="31">#REF!</definedName>
    <definedName name="______ANX1" localSheetId="32">#REF!</definedName>
    <definedName name="______ANX1" localSheetId="33">#REF!</definedName>
    <definedName name="______ANX1" localSheetId="12">#REF!</definedName>
    <definedName name="______ANX1">#REF!</definedName>
    <definedName name="______ANX2" localSheetId="31">#REF!</definedName>
    <definedName name="______ANX2" localSheetId="32">#REF!</definedName>
    <definedName name="______ANX2" localSheetId="33">#REF!</definedName>
    <definedName name="______ANX2" localSheetId="12">#REF!</definedName>
    <definedName name="______ANX2">#REF!</definedName>
    <definedName name="______ANX3" localSheetId="31">#REF!</definedName>
    <definedName name="______ANX3" localSheetId="32">#REF!</definedName>
    <definedName name="______ANX3" localSheetId="33">#REF!</definedName>
    <definedName name="______ANX3" localSheetId="12">#REF!</definedName>
    <definedName name="______ANX3">#REF!</definedName>
    <definedName name="______SCH11" localSheetId="31">#REF!</definedName>
    <definedName name="______SCH11" localSheetId="32">#REF!</definedName>
    <definedName name="______SCH11" localSheetId="33">#REF!</definedName>
    <definedName name="______SCH11" localSheetId="12">#REF!</definedName>
    <definedName name="______SCH11">#REF!</definedName>
    <definedName name="_____ANX1" localSheetId="31">#REF!</definedName>
    <definedName name="_____ANX1" localSheetId="32">#REF!</definedName>
    <definedName name="_____ANX1" localSheetId="33">#REF!</definedName>
    <definedName name="_____ANX1" localSheetId="12">#REF!</definedName>
    <definedName name="_____ANX1">#REF!</definedName>
    <definedName name="_____ANX2" localSheetId="31">#REF!</definedName>
    <definedName name="_____ANX2" localSheetId="32">#REF!</definedName>
    <definedName name="_____ANX2" localSheetId="33">#REF!</definedName>
    <definedName name="_____ANX2" localSheetId="12">#REF!</definedName>
    <definedName name="_____ANX2">#REF!</definedName>
    <definedName name="_____ANX3" localSheetId="31">#REF!</definedName>
    <definedName name="_____ANX3" localSheetId="32">#REF!</definedName>
    <definedName name="_____ANX3" localSheetId="33">#REF!</definedName>
    <definedName name="_____ANX3" localSheetId="12">#REF!</definedName>
    <definedName name="_____ANX3">#REF!</definedName>
    <definedName name="_____SCH11" localSheetId="31">#REF!</definedName>
    <definedName name="_____SCH11" localSheetId="32">#REF!</definedName>
    <definedName name="_____SCH11" localSheetId="33">#REF!</definedName>
    <definedName name="_____SCH11" localSheetId="12">#REF!</definedName>
    <definedName name="_____SCH11">#REF!</definedName>
    <definedName name="____ANX1" localSheetId="31">#REF!</definedName>
    <definedName name="____ANX1" localSheetId="32">#REF!</definedName>
    <definedName name="____ANX1" localSheetId="33">#REF!</definedName>
    <definedName name="____ANX1" localSheetId="12">#REF!</definedName>
    <definedName name="____ANX1">#REF!</definedName>
    <definedName name="____ANX2" localSheetId="31">#REF!</definedName>
    <definedName name="____ANX2" localSheetId="32">#REF!</definedName>
    <definedName name="____ANX2" localSheetId="33">#REF!</definedName>
    <definedName name="____ANX2" localSheetId="12">#REF!</definedName>
    <definedName name="____ANX2">#REF!</definedName>
    <definedName name="____ANX3" localSheetId="31">#REF!</definedName>
    <definedName name="____ANX3" localSheetId="32">#REF!</definedName>
    <definedName name="____ANX3" localSheetId="33">#REF!</definedName>
    <definedName name="____ANX3" localSheetId="12">#REF!</definedName>
    <definedName name="____ANX3">#REF!</definedName>
    <definedName name="____SCH11" localSheetId="31">#REF!</definedName>
    <definedName name="____SCH11" localSheetId="32">#REF!</definedName>
    <definedName name="____SCH11" localSheetId="33">#REF!</definedName>
    <definedName name="____SCH11" localSheetId="12">#REF!</definedName>
    <definedName name="____SCH11">#REF!</definedName>
    <definedName name="___ANX1" localSheetId="31">#REF!</definedName>
    <definedName name="___ANX1" localSheetId="32">#REF!</definedName>
    <definedName name="___ANX1" localSheetId="33">#REF!</definedName>
    <definedName name="___ANX1" localSheetId="12">#REF!</definedName>
    <definedName name="___ANX1">#REF!</definedName>
    <definedName name="___ANX2" localSheetId="31">#REF!</definedName>
    <definedName name="___ANX2" localSheetId="32">#REF!</definedName>
    <definedName name="___ANX2" localSheetId="33">#REF!</definedName>
    <definedName name="___ANX2" localSheetId="12">#REF!</definedName>
    <definedName name="___ANX2">#REF!</definedName>
    <definedName name="___ANX3" localSheetId="31">#REF!</definedName>
    <definedName name="___ANX3" localSheetId="32">#REF!</definedName>
    <definedName name="___ANX3" localSheetId="33">#REF!</definedName>
    <definedName name="___ANX3" localSheetId="12">#REF!</definedName>
    <definedName name="___ANX3">#REF!</definedName>
    <definedName name="___SCH11" localSheetId="31">#REF!</definedName>
    <definedName name="___SCH11" localSheetId="32">#REF!</definedName>
    <definedName name="___SCH11" localSheetId="33">#REF!</definedName>
    <definedName name="___SCH11" localSheetId="12">#REF!</definedName>
    <definedName name="___SCH11">#REF!</definedName>
    <definedName name="__ANX1" localSheetId="31">#REF!</definedName>
    <definedName name="__ANX1" localSheetId="32">#REF!</definedName>
    <definedName name="__ANX1" localSheetId="33">#REF!</definedName>
    <definedName name="__ANX1" localSheetId="12">#REF!</definedName>
    <definedName name="__ANX1">#REF!</definedName>
    <definedName name="__ANX2" localSheetId="31">#REF!</definedName>
    <definedName name="__ANX2" localSheetId="32">#REF!</definedName>
    <definedName name="__ANX2" localSheetId="33">#REF!</definedName>
    <definedName name="__ANX2" localSheetId="12">#REF!</definedName>
    <definedName name="__ANX2">#REF!</definedName>
    <definedName name="__ANX3" localSheetId="31">#REF!</definedName>
    <definedName name="__ANX3" localSheetId="32">#REF!</definedName>
    <definedName name="__ANX3" localSheetId="33">#REF!</definedName>
    <definedName name="__ANX3" localSheetId="12">#REF!</definedName>
    <definedName name="__ANX3">#REF!</definedName>
    <definedName name="__EMI1" localSheetId="31">#REF!</definedName>
    <definedName name="__EMI1" localSheetId="32">#REF!</definedName>
    <definedName name="__EMI1" localSheetId="33">#REF!</definedName>
    <definedName name="__EMI1" localSheetId="12">#REF!</definedName>
    <definedName name="__EMI1">#REF!</definedName>
    <definedName name="__EXP1" localSheetId="31">#REF!</definedName>
    <definedName name="__EXP1" localSheetId="32">#REF!</definedName>
    <definedName name="__EXP1" localSheetId="33">#REF!</definedName>
    <definedName name="__EXP1" localSheetId="12">#REF!</definedName>
    <definedName name="__EXP1">#REF!</definedName>
    <definedName name="__EXP2" localSheetId="31">#REF!</definedName>
    <definedName name="__EXP2" localSheetId="32">#REF!</definedName>
    <definedName name="__EXP2" localSheetId="33">#REF!</definedName>
    <definedName name="__EXP2" localSheetId="12">#REF!</definedName>
    <definedName name="__EXP2">#REF!</definedName>
    <definedName name="__SCH11" localSheetId="31">#REF!</definedName>
    <definedName name="__SCH11" localSheetId="32">#REF!</definedName>
    <definedName name="__SCH11" localSheetId="33">#REF!</definedName>
    <definedName name="__SCH11" localSheetId="12">#REF!</definedName>
    <definedName name="__SCH11">#REF!</definedName>
    <definedName name="_ANX1" localSheetId="31">#REF!</definedName>
    <definedName name="_ANX1" localSheetId="32">#REF!</definedName>
    <definedName name="_ANX1" localSheetId="33">#REF!</definedName>
    <definedName name="_ANX1" localSheetId="12">#REF!</definedName>
    <definedName name="_ANX1">#REF!</definedName>
    <definedName name="_ANX2" localSheetId="31">#REF!</definedName>
    <definedName name="_ANX2" localSheetId="32">#REF!</definedName>
    <definedName name="_ANX2" localSheetId="33">#REF!</definedName>
    <definedName name="_ANX2" localSheetId="12">#REF!</definedName>
    <definedName name="_ANX2">#REF!</definedName>
    <definedName name="_ANX3" localSheetId="31">#REF!</definedName>
    <definedName name="_ANX3" localSheetId="32">#REF!</definedName>
    <definedName name="_ANX3" localSheetId="33">#REF!</definedName>
    <definedName name="_ANX3" localSheetId="12">#REF!</definedName>
    <definedName name="_ANX3">#REF!</definedName>
    <definedName name="_EMI1" localSheetId="31">#REF!</definedName>
    <definedName name="_EMI1" localSheetId="32">#REF!</definedName>
    <definedName name="_EMI1" localSheetId="33">#REF!</definedName>
    <definedName name="_EMI1" localSheetId="12">#REF!</definedName>
    <definedName name="_EMI1">#REF!</definedName>
    <definedName name="_EXP1" localSheetId="31">#REF!</definedName>
    <definedName name="_EXP1" localSheetId="32">#REF!</definedName>
    <definedName name="_EXP1" localSheetId="33">#REF!</definedName>
    <definedName name="_EXP1" localSheetId="12">#REF!</definedName>
    <definedName name="_EXP1">#REF!</definedName>
    <definedName name="_EXP2" localSheetId="31">#REF!</definedName>
    <definedName name="_EXP2" localSheetId="32">#REF!</definedName>
    <definedName name="_EXP2" localSheetId="33">#REF!</definedName>
    <definedName name="_EXP2" localSheetId="12">#REF!</definedName>
    <definedName name="_EXP2">#REF!</definedName>
    <definedName name="_xlnm._FilterDatabase" localSheetId="6" hidden="1">'SCH-4(Nursing)'!#REF!</definedName>
    <definedName name="_xlnm._FilterDatabase" localSheetId="8" hidden="1">'SCH-6(Nursing)'!#REF!</definedName>
    <definedName name="_SCH11" localSheetId="31">#REF!</definedName>
    <definedName name="_SCH11" localSheetId="32">#REF!</definedName>
    <definedName name="_SCH11" localSheetId="33">#REF!</definedName>
    <definedName name="_SCH11" localSheetId="12">#REF!</definedName>
    <definedName name="_SCH11">#REF!</definedName>
    <definedName name="ADMSTUMED" localSheetId="31">#REF!</definedName>
    <definedName name="ADMSTUMED" localSheetId="32">#REF!</definedName>
    <definedName name="ADMSTUMED" localSheetId="33">#REF!</definedName>
    <definedName name="ADMSTUMED" localSheetId="12">#REF!</definedName>
    <definedName name="ADMSTUMED">#REF!</definedName>
    <definedName name="ANXINC" localSheetId="31">#REF!</definedName>
    <definedName name="ANXINC" localSheetId="32">#REF!</definedName>
    <definedName name="ANXINC" localSheetId="33">#REF!</definedName>
    <definedName name="ANXINC" localSheetId="12">#REF!</definedName>
    <definedName name="ANXINC">#REF!</definedName>
    <definedName name="APPL" localSheetId="31">#REF!</definedName>
    <definedName name="APPL" localSheetId="32">#REF!</definedName>
    <definedName name="APPL" localSheetId="33">#REF!</definedName>
    <definedName name="APPL" localSheetId="12">#REF!</definedName>
    <definedName name="APPL">#REF!</definedName>
    <definedName name="BALSHEET" localSheetId="31">#REF!</definedName>
    <definedName name="BALSHEET" localSheetId="32">#REF!</definedName>
    <definedName name="BALSHEET" localSheetId="33">#REF!</definedName>
    <definedName name="BALSHEET" localSheetId="12">#REF!</definedName>
    <definedName name="BALSHEET">#REF!</definedName>
    <definedName name="BEDS" localSheetId="31">#REF!</definedName>
    <definedName name="BEDS" localSheetId="32">#REF!</definedName>
    <definedName name="BEDS" localSheetId="33">#REF!</definedName>
    <definedName name="BEDS" localSheetId="12">#REF!</definedName>
    <definedName name="BEDS">#REF!</definedName>
    <definedName name="BScFEE" localSheetId="31">#REF!</definedName>
    <definedName name="BScFEE" localSheetId="32">#REF!</definedName>
    <definedName name="BScFEE" localSheetId="33">#REF!</definedName>
    <definedName name="BScFEE" localSheetId="12">#REF!</definedName>
    <definedName name="BScFEE">#REF!</definedName>
    <definedName name="BSSIG" localSheetId="31">#REF!</definedName>
    <definedName name="BSSIG" localSheetId="32">#REF!</definedName>
    <definedName name="BSSIG" localSheetId="33">#REF!</definedName>
    <definedName name="BSSIG" localSheetId="12">#REF!</definedName>
    <definedName name="BSSIG">#REF!</definedName>
    <definedName name="BSWRK1" localSheetId="31">#REF!</definedName>
    <definedName name="BSWRK1" localSheetId="32">#REF!</definedName>
    <definedName name="BSWRK1" localSheetId="33">#REF!</definedName>
    <definedName name="BSWRK1" localSheetId="12">#REF!</definedName>
    <definedName name="BSWRK1">#REF!</definedName>
    <definedName name="BSWRK2" localSheetId="31">#REF!</definedName>
    <definedName name="BSWRK2" localSheetId="32">#REF!</definedName>
    <definedName name="BSWRK2" localSheetId="33">#REF!</definedName>
    <definedName name="BSWRK2" localSheetId="12">#REF!</definedName>
    <definedName name="BSWRK2">#REF!</definedName>
    <definedName name="COMPINC" localSheetId="31">#REF!</definedName>
    <definedName name="COMPINC" localSheetId="32">#REF!</definedName>
    <definedName name="COMPINC" localSheetId="33">#REF!</definedName>
    <definedName name="COMPINC" localSheetId="12">#REF!</definedName>
    <definedName name="COMPINC">#REF!</definedName>
    <definedName name="dep" localSheetId="31">#REF!</definedName>
    <definedName name="dep" localSheetId="32">#REF!</definedName>
    <definedName name="dep" localSheetId="33">#REF!</definedName>
    <definedName name="dep" localSheetId="12">#REF!</definedName>
    <definedName name="dep">#REF!</definedName>
    <definedName name="DEPWRK1" localSheetId="31">#REF!</definedName>
    <definedName name="DEPWRK1" localSheetId="32">#REF!</definedName>
    <definedName name="DEPWRK1" localSheetId="33">#REF!</definedName>
    <definedName name="DEPWRK1" localSheetId="12">#REF!</definedName>
    <definedName name="DEPWRK1">#REF!</definedName>
    <definedName name="DEPWRK2" localSheetId="31">#REF!</definedName>
    <definedName name="DEPWRK2" localSheetId="32">#REF!</definedName>
    <definedName name="DEPWRK2" localSheetId="33">#REF!</definedName>
    <definedName name="DEPWRK2" localSheetId="12">#REF!</definedName>
    <definedName name="DEPWRK2">#REF!</definedName>
    <definedName name="DEPWRK4" localSheetId="31">#REF!</definedName>
    <definedName name="DEPWRK4" localSheetId="32">#REF!</definedName>
    <definedName name="DEPWRK4" localSheetId="33">#REF!</definedName>
    <definedName name="DEPWRK4" localSheetId="12">#REF!</definedName>
    <definedName name="DEPWRK4">#REF!</definedName>
    <definedName name="DEPWRK5" localSheetId="31">#REF!</definedName>
    <definedName name="DEPWRK5" localSheetId="32">#REF!</definedName>
    <definedName name="DEPWRK5" localSheetId="33">#REF!</definedName>
    <definedName name="DEPWRK5" localSheetId="12">#REF!</definedName>
    <definedName name="DEPWRK5">#REF!</definedName>
    <definedName name="DEWRKSUM" localSheetId="31">#REF!</definedName>
    <definedName name="DEWRKSUM" localSheetId="32">#REF!</definedName>
    <definedName name="DEWRKSUM" localSheetId="33">#REF!</definedName>
    <definedName name="DEWRKSUM" localSheetId="12">#REF!</definedName>
    <definedName name="DEWRKSUM">#REF!</definedName>
    <definedName name="DMLTFEE" localSheetId="31">#REF!</definedName>
    <definedName name="DMLTFEE" localSheetId="32">#REF!</definedName>
    <definedName name="DMLTFEE" localSheetId="33">#REF!</definedName>
    <definedName name="DMLTFEE" localSheetId="12">#REF!</definedName>
    <definedName name="DMLTFEE">#REF!</definedName>
    <definedName name="DONATN" localSheetId="31">#REF!</definedName>
    <definedName name="DONATN" localSheetId="32">#REF!</definedName>
    <definedName name="DONATN" localSheetId="33">#REF!</definedName>
    <definedName name="DONATN" localSheetId="12">#REF!</definedName>
    <definedName name="DONATN">#REF!</definedName>
    <definedName name="EXPDET2" localSheetId="31">#REF!</definedName>
    <definedName name="EXPDET2" localSheetId="32">#REF!</definedName>
    <definedName name="EXPDET2" localSheetId="33">#REF!</definedName>
    <definedName name="EXPDET2" localSheetId="12">#REF!</definedName>
    <definedName name="EXPDET2">#REF!</definedName>
    <definedName name="EXPDETL1" localSheetId="31">#REF!</definedName>
    <definedName name="EXPDETL1" localSheetId="32">#REF!</definedName>
    <definedName name="EXPDETL1" localSheetId="33">#REF!</definedName>
    <definedName name="EXPDETL1" localSheetId="12">#REF!</definedName>
    <definedName name="EXPDETL1">#REF!</definedName>
    <definedName name="FEEBSCSUM" localSheetId="31">#REF!</definedName>
    <definedName name="FEEBSCSUM" localSheetId="32">#REF!</definedName>
    <definedName name="FEEBSCSUM" localSheetId="33">#REF!</definedName>
    <definedName name="FEEBSCSUM" localSheetId="12">#REF!</definedName>
    <definedName name="FEEBSCSUM">#REF!</definedName>
    <definedName name="FEEGNMSUM" localSheetId="31">#REF!</definedName>
    <definedName name="FEEGNMSUM" localSheetId="32">#REF!</definedName>
    <definedName name="FEEGNMSUM" localSheetId="33">#REF!</definedName>
    <definedName name="FEEGNMSUM" localSheetId="12">#REF!</definedName>
    <definedName name="FEEGNMSUM">#REF!</definedName>
    <definedName name="FEEMEDSUM" localSheetId="31">#REF!</definedName>
    <definedName name="FEEMEDSUM" localSheetId="32">#REF!</definedName>
    <definedName name="FEEMEDSUM" localSheetId="33">#REF!</definedName>
    <definedName name="FEEMEDSUM" localSheetId="12">#REF!</definedName>
    <definedName name="FEEMEDSUM">#REF!</definedName>
    <definedName name="FEEMSCSUM" localSheetId="31">#REF!</definedName>
    <definedName name="FEEMSCSUM" localSheetId="32">#REF!</definedName>
    <definedName name="FEEMSCSUM" localSheetId="33">#REF!</definedName>
    <definedName name="FEEMSCSUM" localSheetId="12">#REF!</definedName>
    <definedName name="FEEMSCSUM">#REF!</definedName>
    <definedName name="FEESMED" localSheetId="31">#REF!</definedName>
    <definedName name="FEESMED" localSheetId="32">#REF!</definedName>
    <definedName name="FEESMED" localSheetId="33">#REF!</definedName>
    <definedName name="FEESMED" localSheetId="12">#REF!</definedName>
    <definedName name="FEESMED">#REF!</definedName>
    <definedName name="FININDIC" localSheetId="31">#REF!</definedName>
    <definedName name="FININDIC" localSheetId="32">#REF!</definedName>
    <definedName name="FININDIC" localSheetId="33">#REF!</definedName>
    <definedName name="FININDIC" localSheetId="12">#REF!</definedName>
    <definedName name="FININDIC">#REF!</definedName>
    <definedName name="FININDIC2" localSheetId="31">#REF!</definedName>
    <definedName name="FININDIC2" localSheetId="32">#REF!</definedName>
    <definedName name="FININDIC2" localSheetId="33">#REF!</definedName>
    <definedName name="FININDIC2" localSheetId="12">#REF!</definedName>
    <definedName name="FININDIC2">#REF!</definedName>
    <definedName name="GNMFEE" localSheetId="31">#REF!</definedName>
    <definedName name="GNMFEE" localSheetId="32">#REF!</definedName>
    <definedName name="GNMFEE" localSheetId="33">#REF!</definedName>
    <definedName name="GNMFEE" localSheetId="12">#REF!</definedName>
    <definedName name="GNMFEE">#REF!</definedName>
    <definedName name="GRAPH1" localSheetId="31">#REF!</definedName>
    <definedName name="GRAPH1" localSheetId="32">#REF!</definedName>
    <definedName name="GRAPH1" localSheetId="33">#REF!</definedName>
    <definedName name="GRAPH1" localSheetId="12">#REF!</definedName>
    <definedName name="GRAPH1">#REF!</definedName>
    <definedName name="IESIG" localSheetId="31">#REF!</definedName>
    <definedName name="IESIG" localSheetId="32">#REF!</definedName>
    <definedName name="IESIG" localSheetId="33">#REF!</definedName>
    <definedName name="IESIG" localSheetId="12">#REF!</definedName>
    <definedName name="IESIG">#REF!</definedName>
    <definedName name="IEWRK1" localSheetId="31">#REF!</definedName>
    <definedName name="IEWRK1" localSheetId="32">#REF!</definedName>
    <definedName name="IEWRK1" localSheetId="33">#REF!</definedName>
    <definedName name="IEWRK1" localSheetId="12">#REF!</definedName>
    <definedName name="IEWRK1">#REF!</definedName>
    <definedName name="IEWRK2" localSheetId="31">#REF!</definedName>
    <definedName name="IEWRK2" localSheetId="32">#REF!</definedName>
    <definedName name="IEWRK2" localSheetId="33">#REF!</definedName>
    <definedName name="IEWRK2" localSheetId="12">#REF!</definedName>
    <definedName name="IEWRK2">#REF!</definedName>
    <definedName name="INCHOSP1" localSheetId="31">#REF!</definedName>
    <definedName name="INCHOSP1" localSheetId="32">#REF!</definedName>
    <definedName name="INCHOSP1" localSheetId="33">#REF!</definedName>
    <definedName name="INCHOSP1" localSheetId="12">#REF!</definedName>
    <definedName name="INCHOSP1">#REF!</definedName>
    <definedName name="INCHOSP2" localSheetId="31">#REF!</definedName>
    <definedName name="INCHOSP2" localSheetId="32">#REF!</definedName>
    <definedName name="INCHOSP2" localSheetId="33">#REF!</definedName>
    <definedName name="INCHOSP2" localSheetId="12">#REF!</definedName>
    <definedName name="INCHOSP2">#REF!</definedName>
    <definedName name="INCOM2" localSheetId="31">#REF!</definedName>
    <definedName name="INCOM2" localSheetId="32">#REF!</definedName>
    <definedName name="INCOM2" localSheetId="33">#REF!</definedName>
    <definedName name="INCOM2" localSheetId="12">#REF!</definedName>
    <definedName name="INCOM2">#REF!</definedName>
    <definedName name="INEAC" localSheetId="31">#REF!</definedName>
    <definedName name="INEAC" localSheetId="32">#REF!</definedName>
    <definedName name="INEAC" localSheetId="33">#REF!</definedName>
    <definedName name="INEAC" localSheetId="12">#REF!</definedName>
    <definedName name="INEAC">#REF!</definedName>
    <definedName name="MBBSFEE2" localSheetId="31">#REF!</definedName>
    <definedName name="MBBSFEE2" localSheetId="32">#REF!</definedName>
    <definedName name="MBBSFEE2" localSheetId="33">#REF!</definedName>
    <definedName name="MBBSFEE2" localSheetId="12">#REF!</definedName>
    <definedName name="MBBSFEE2">#REF!</definedName>
    <definedName name="MScFEE" localSheetId="31">#REF!</definedName>
    <definedName name="MScFEE" localSheetId="32">#REF!</definedName>
    <definedName name="MScFEE" localSheetId="33">#REF!</definedName>
    <definedName name="MScFEE" localSheetId="12">#REF!</definedName>
    <definedName name="MScFEE">#REF!</definedName>
    <definedName name="OTHSCH9" localSheetId="31">#REF!</definedName>
    <definedName name="OTHSCH9" localSheetId="32">#REF!</definedName>
    <definedName name="OTHSCH9" localSheetId="33">#REF!</definedName>
    <definedName name="OTHSCH9" localSheetId="12">#REF!</definedName>
    <definedName name="OTHSCH9">#REF!</definedName>
    <definedName name="PGSEATS" localSheetId="31">#REF!</definedName>
    <definedName name="PGSEATS" localSheetId="32">#REF!</definedName>
    <definedName name="PGSEATS" localSheetId="33">#REF!</definedName>
    <definedName name="PGSEATS" localSheetId="12">#REF!</definedName>
    <definedName name="PGSEATS">#REF!</definedName>
    <definedName name="_xlnm.Print_Area" localSheetId="30">'Nursing SCH-24'!$B$1:$F$46</definedName>
    <definedName name="_xlnm.Print_Area" localSheetId="9">'Salary Allocation'!$E$4:$J$13</definedName>
    <definedName name="_xlnm.Print_Area" localSheetId="3">'SCH-1 (Nursing)'!$C$1:$Y$44</definedName>
    <definedName name="_xlnm.Print_Area" localSheetId="17">'SCH-13'!$B$1:$I$24</definedName>
    <definedName name="_xlnm.Print_Area" localSheetId="18">'SCH-13S'!$B$1:$J$82</definedName>
    <definedName name="_xlnm.Print_Area" localSheetId="21">'SCH-16'!$B$1:$K$84</definedName>
    <definedName name="_xlnm.Print_Area" localSheetId="22">'SCH-17'!$A$1:$N$24</definedName>
    <definedName name="_xlnm.Print_Area" localSheetId="23">'SCH-18'!$A$1:$I$24</definedName>
    <definedName name="_xlnm.Print_Area" localSheetId="24">'SCH-19'!$B$1:$I$22</definedName>
    <definedName name="_xlnm.Print_Area" localSheetId="4">'SCH-2'!$A$1:$K$23</definedName>
    <definedName name="_xlnm.Print_Area" localSheetId="25">'SCH-20'!$B$1:$I$22</definedName>
    <definedName name="_xlnm.Print_Area" localSheetId="26">'SCH-21 I&amp;E Society'!$B$2:$G$43</definedName>
    <definedName name="_xlnm.Print_Area" localSheetId="28">'SCH-22 BS Society'!$B$4:$G$37</definedName>
    <definedName name="_xlnm.Print_Area" localSheetId="27">'SCH-22 Collegewise BS 24-25'!$B$1:$G$58</definedName>
    <definedName name="_xlnm.Print_Area" localSheetId="29">'SCH-23'!$B$1:$K$22</definedName>
    <definedName name="_xlnm.Print_Area" localSheetId="31">'SCH-25 Nursing'!$B$1:$G$22</definedName>
    <definedName name="_xlnm.Print_Area" localSheetId="5">'SCH-3'!$B$1:$F$21</definedName>
    <definedName name="_xlnm.Print_Area" localSheetId="6">'SCH-4(Nursing)'!$B$1:$AI$107</definedName>
    <definedName name="_xlnm.Print_Area" localSheetId="7">'SCH-5(Nursing)'!$A$1:$AF$39</definedName>
    <definedName name="_xlnm.Print_Area" localSheetId="8">'SCH-6(Nursing)'!$B$1:$AI$133</definedName>
    <definedName name="_xlnm.Print_Area" localSheetId="10">'SCH-7'!$B$1:$K$55</definedName>
    <definedName name="_xlnm.Print_Area" localSheetId="11">'SCH-8'!$B$1:$K$18</definedName>
    <definedName name="_xlnm.Print_Area" localSheetId="12">'SCH-9(Nursing)'!$B$4:$J$45</definedName>
    <definedName name="_xlnm.Print_Area" localSheetId="13">'SCH-9S'!$B$4:$J$44</definedName>
    <definedName name="_xlnm.Print_Area" localSheetId="1">'Statement1(Nursing)'!$B$2:$M$43</definedName>
    <definedName name="_xlnm.Print_Area" localSheetId="2">'Statement2(Nursing)'!$B$2:$K$43</definedName>
    <definedName name="_xlnm.Print_Titles" localSheetId="26">'SCH-21 I&amp;E Society'!$2:$6</definedName>
    <definedName name="_xlnm.Print_Titles" localSheetId="6">'SCH-4(Nursing)'!$13:$15</definedName>
    <definedName name="_xlnm.Print_Titles" localSheetId="8">'SCH-6(Nursing)'!$13:$15</definedName>
    <definedName name="_xlnm.Print_Titles" localSheetId="1">'Statement1(Nursing)'!$2:$6</definedName>
    <definedName name="_xlnm.Print_Titles" localSheetId="2">'Statement2(Nursing)'!$2:$6</definedName>
    <definedName name="SALSUM" localSheetId="31">#REF!</definedName>
    <definedName name="SALSUM" localSheetId="32">#REF!</definedName>
    <definedName name="SALSUM" localSheetId="33">#REF!</definedName>
    <definedName name="SALSUM" localSheetId="12">#REF!</definedName>
    <definedName name="SALSUM">#REF!</definedName>
    <definedName name="SCH1N2" localSheetId="31">#REF!</definedName>
    <definedName name="SCH1N2" localSheetId="32">#REF!</definedName>
    <definedName name="SCH1N2" localSheetId="33">#REF!</definedName>
    <definedName name="SCH1N2" localSheetId="12">#REF!</definedName>
    <definedName name="SCH1N2">#REF!</definedName>
    <definedName name="SCHDL1N2" localSheetId="31">#REF!</definedName>
    <definedName name="SCHDL1N2" localSheetId="32">#REF!</definedName>
    <definedName name="SCHDL1N2" localSheetId="33">#REF!</definedName>
    <definedName name="SCHDL1N2" localSheetId="12">#REF!</definedName>
    <definedName name="SCHDL1N2">#REF!</definedName>
    <definedName name="SCHDL3" localSheetId="31">#REF!</definedName>
    <definedName name="SCHDL3" localSheetId="32">#REF!</definedName>
    <definedName name="SCHDL3" localSheetId="33">#REF!</definedName>
    <definedName name="SCHDL3" localSheetId="12">#REF!</definedName>
    <definedName name="SCHDL3">#REF!</definedName>
    <definedName name="SCHDL4N8" localSheetId="31">#REF!</definedName>
    <definedName name="SCHDL4N8" localSheetId="32">#REF!</definedName>
    <definedName name="SCHDL4N8" localSheetId="33">#REF!</definedName>
    <definedName name="SCHDL4N8" localSheetId="12">#REF!</definedName>
    <definedName name="SCHDL4N8">#REF!</definedName>
    <definedName name="SCHDL9N10" localSheetId="31">#REF!</definedName>
    <definedName name="SCHDL9N10" localSheetId="32">#REF!</definedName>
    <definedName name="SCHDL9N10" localSheetId="33">#REF!</definedName>
    <definedName name="SCHDL9N10" localSheetId="12">#REF!</definedName>
    <definedName name="SCHDL9N10">#REF!</definedName>
    <definedName name="STAFF1" localSheetId="31">#REF!</definedName>
    <definedName name="STAFF1" localSheetId="32">#REF!</definedName>
    <definedName name="STAFF1" localSheetId="33">#REF!</definedName>
    <definedName name="STAFF1" localSheetId="12">#REF!</definedName>
    <definedName name="STAFF1">#REF!</definedName>
    <definedName name="STAFF2" localSheetId="31">#REF!</definedName>
    <definedName name="STAFF2" localSheetId="32">#REF!</definedName>
    <definedName name="STAFF2" localSheetId="33">#REF!</definedName>
    <definedName name="STAFF2" localSheetId="12">#REF!</definedName>
    <definedName name="STAFF2">#REF!</definedName>
    <definedName name="STAFF3" localSheetId="31">#REF!</definedName>
    <definedName name="STAFF3" localSheetId="32">#REF!</definedName>
    <definedName name="STAFF3" localSheetId="33">#REF!</definedName>
    <definedName name="STAFF3" localSheetId="12">#REF!</definedName>
    <definedName name="STAFF3">#REF!</definedName>
    <definedName name="STAFF4" localSheetId="31">#REF!</definedName>
    <definedName name="STAFF4" localSheetId="32">#REF!</definedName>
    <definedName name="STAFF4" localSheetId="33">#REF!</definedName>
    <definedName name="STAFF4" localSheetId="12">#REF!</definedName>
    <definedName name="STAFF4">#REF!</definedName>
    <definedName name="STAFFNURS" localSheetId="31">#REF!</definedName>
    <definedName name="STAFFNURS" localSheetId="32">#REF!</definedName>
    <definedName name="STAFFNURS" localSheetId="33">#REF!</definedName>
    <definedName name="STAFFNURS" localSheetId="12">#REF!</definedName>
    <definedName name="STAFFNURS">#REF!</definedName>
    <definedName name="TBALA" localSheetId="31">#REF!</definedName>
    <definedName name="TBALA" localSheetId="32">#REF!</definedName>
    <definedName name="TBALA" localSheetId="33">#REF!</definedName>
    <definedName name="TBALA" localSheetId="12">#REF!</definedName>
    <definedName name="TBALA">#REF!</definedName>
    <definedName name="TERMLN1" localSheetId="31">#REF!</definedName>
    <definedName name="TERMLN1" localSheetId="32">#REF!</definedName>
    <definedName name="TERMLN1" localSheetId="33">#REF!</definedName>
    <definedName name="TERMLN1" localSheetId="12">#REF!</definedName>
    <definedName name="TERMLN1">#REF!</definedName>
    <definedName name="TRMLN2" localSheetId="31">#REF!</definedName>
    <definedName name="TRMLN2" localSheetId="32">#REF!</definedName>
    <definedName name="TRMLN2" localSheetId="33">#REF!</definedName>
    <definedName name="TRMLN2" localSheetId="12">#REF!</definedName>
    <definedName name="TRMLN2">#REF!</definedName>
    <definedName name="WRKNG1" localSheetId="31">#REF!</definedName>
    <definedName name="WRKNG1" localSheetId="32">#REF!</definedName>
    <definedName name="WRKNG1" localSheetId="33">#REF!</definedName>
    <definedName name="WRKNG1" localSheetId="12">#REF!</definedName>
    <definedName name="WRKNG1">#REF!</definedName>
    <definedName name="WRKNG2" localSheetId="31">#REF!</definedName>
    <definedName name="WRKNG2" localSheetId="32">#REF!</definedName>
    <definedName name="WRKNG2" localSheetId="33">#REF!</definedName>
    <definedName name="WRKNG2" localSheetId="12">#REF!</definedName>
    <definedName name="WRKNG2">#REF!</definedName>
  </definedNames>
  <calcPr calcId="124519"/>
</workbook>
</file>

<file path=xl/calcChain.xml><?xml version="1.0" encoding="utf-8"?>
<calcChain xmlns="http://schemas.openxmlformats.org/spreadsheetml/2006/main">
  <c r="D33" i="10"/>
  <c r="D34"/>
  <c r="D35"/>
  <c r="D36"/>
  <c r="D37"/>
  <c r="D38"/>
  <c r="D39"/>
  <c r="D40"/>
  <c r="D41"/>
  <c r="D42"/>
  <c r="G41" i="5"/>
  <c r="H41"/>
  <c r="I41"/>
  <c r="J41"/>
  <c r="K41"/>
  <c r="L41"/>
  <c r="M41"/>
  <c r="F41"/>
  <c r="L8" i="6"/>
  <c r="G54" i="40"/>
  <c r="H54"/>
  <c r="I54"/>
  <c r="J54"/>
  <c r="K54"/>
  <c r="F54"/>
  <c r="K46"/>
  <c r="J46"/>
  <c r="I46"/>
  <c r="H46"/>
  <c r="G46"/>
  <c r="F46"/>
  <c r="K23"/>
  <c r="J23"/>
  <c r="I23"/>
  <c r="H23"/>
  <c r="G23"/>
  <c r="F23"/>
  <c r="K9"/>
  <c r="J9"/>
  <c r="F9"/>
  <c r="K17"/>
  <c r="K16" s="1"/>
  <c r="J17"/>
  <c r="I17"/>
  <c r="H17"/>
  <c r="G17"/>
  <c r="F17"/>
  <c r="I9"/>
  <c r="H9"/>
  <c r="G9"/>
  <c r="I23" i="17"/>
  <c r="N14"/>
  <c r="K35" i="40" l="1"/>
  <c r="K34"/>
  <c r="J16"/>
  <c r="I16"/>
  <c r="H16"/>
  <c r="G16"/>
  <c r="F16"/>
  <c r="J35" l="1"/>
  <c r="I35"/>
  <c r="H35"/>
  <c r="K55"/>
  <c r="J34"/>
  <c r="I34"/>
  <c r="H34"/>
  <c r="G34"/>
  <c r="F34"/>
  <c r="F55" l="1"/>
  <c r="F35"/>
  <c r="G55"/>
  <c r="G35"/>
  <c r="J55"/>
  <c r="I55"/>
  <c r="H55"/>
  <c r="G25" i="37"/>
  <c r="G40"/>
  <c r="G43" s="1"/>
  <c r="F40"/>
  <c r="F43" s="1"/>
  <c r="F25"/>
  <c r="G41" l="1"/>
  <c r="F41"/>
  <c r="K18" i="36" l="1"/>
  <c r="J18"/>
  <c r="I18"/>
  <c r="H18"/>
  <c r="K10"/>
  <c r="J10"/>
  <c r="I10"/>
  <c r="H10"/>
  <c r="H14" i="30"/>
  <c r="G14"/>
  <c r="H21" i="35"/>
  <c r="H14"/>
  <c r="H21" i="34"/>
  <c r="H14"/>
  <c r="H22" i="33"/>
  <c r="H14"/>
  <c r="L22" i="32"/>
  <c r="J22"/>
  <c r="G22"/>
  <c r="E22"/>
  <c r="L14"/>
  <c r="J14"/>
  <c r="G14"/>
  <c r="E14"/>
  <c r="C77" i="31"/>
  <c r="C70"/>
  <c r="C63"/>
  <c r="J59"/>
  <c r="I59"/>
  <c r="H59"/>
  <c r="G59"/>
  <c r="F59"/>
  <c r="E59"/>
  <c r="K55"/>
  <c r="K59" s="1"/>
  <c r="C38"/>
  <c r="C31"/>
  <c r="C24"/>
  <c r="J20"/>
  <c r="I20"/>
  <c r="H20"/>
  <c r="G20"/>
  <c r="F20"/>
  <c r="E20"/>
  <c r="K16"/>
  <c r="K20" s="1"/>
  <c r="M34" i="29"/>
  <c r="L34"/>
  <c r="K34"/>
  <c r="I34"/>
  <c r="H34"/>
  <c r="G34"/>
  <c r="J33"/>
  <c r="J31"/>
  <c r="J34" s="1"/>
  <c r="I23"/>
  <c r="H23"/>
  <c r="G23"/>
  <c r="F23"/>
  <c r="E23"/>
  <c r="H22"/>
  <c r="H20"/>
  <c r="J13"/>
  <c r="I13"/>
  <c r="H13"/>
  <c r="G13"/>
  <c r="F13"/>
  <c r="I12"/>
  <c r="I10"/>
  <c r="I13" i="28"/>
  <c r="H13"/>
  <c r="G13"/>
  <c r="F13"/>
  <c r="I10"/>
  <c r="H21"/>
  <c r="G21"/>
  <c r="F21"/>
  <c r="I18"/>
  <c r="I21" s="1"/>
  <c r="E18" i="26"/>
  <c r="D18"/>
  <c r="E13"/>
  <c r="D13"/>
  <c r="K33" i="25"/>
  <c r="J33"/>
  <c r="I33"/>
  <c r="H33"/>
  <c r="G33"/>
  <c r="F33"/>
  <c r="K17"/>
  <c r="J17"/>
  <c r="I17"/>
  <c r="H17"/>
  <c r="G17"/>
  <c r="G34" s="1"/>
  <c r="F17"/>
  <c r="K18" i="24"/>
  <c r="J18"/>
  <c r="I18"/>
  <c r="H18"/>
  <c r="G18"/>
  <c r="F18"/>
  <c r="K55" i="23"/>
  <c r="J55"/>
  <c r="I55"/>
  <c r="H55"/>
  <c r="G55"/>
  <c r="F55"/>
  <c r="K17" i="21"/>
  <c r="K23" s="1"/>
  <c r="J17"/>
  <c r="J23" s="1"/>
  <c r="I17"/>
  <c r="I23" s="1"/>
  <c r="H17"/>
  <c r="H23" s="1"/>
  <c r="G17"/>
  <c r="G23" s="1"/>
  <c r="F17"/>
  <c r="F23" s="1"/>
  <c r="G47" i="20"/>
  <c r="F47"/>
  <c r="G23"/>
  <c r="F23"/>
  <c r="G17"/>
  <c r="F17"/>
  <c r="G9"/>
  <c r="F9"/>
  <c r="L44" i="17"/>
  <c r="W42"/>
  <c r="W43" s="1"/>
  <c r="W44" s="1"/>
  <c r="U42"/>
  <c r="U43" s="1"/>
  <c r="U44" s="1"/>
  <c r="R42"/>
  <c r="P42"/>
  <c r="M42"/>
  <c r="M43" s="1"/>
  <c r="K42"/>
  <c r="K43" s="1"/>
  <c r="H42"/>
  <c r="H43" s="1"/>
  <c r="H44" s="1"/>
  <c r="F42"/>
  <c r="Y41"/>
  <c r="T41"/>
  <c r="N41"/>
  <c r="J41"/>
  <c r="J42" s="1"/>
  <c r="Y40"/>
  <c r="Y42" s="1"/>
  <c r="T40"/>
  <c r="T42" s="1"/>
  <c r="O40"/>
  <c r="O42" s="1"/>
  <c r="O43" s="1"/>
  <c r="J40"/>
  <c r="W39"/>
  <c r="U39"/>
  <c r="T39"/>
  <c r="R39"/>
  <c r="R43" s="1"/>
  <c r="P39"/>
  <c r="P43" s="1"/>
  <c r="M39"/>
  <c r="K39"/>
  <c r="H39"/>
  <c r="F39"/>
  <c r="F43" s="1"/>
  <c r="F44" s="1"/>
  <c r="Y38"/>
  <c r="S38"/>
  <c r="O38"/>
  <c r="O39" s="1"/>
  <c r="I38"/>
  <c r="Y37"/>
  <c r="Y39" s="1"/>
  <c r="T37"/>
  <c r="O37"/>
  <c r="J37"/>
  <c r="J39" s="1"/>
  <c r="W36"/>
  <c r="U36"/>
  <c r="R36"/>
  <c r="P36"/>
  <c r="M36"/>
  <c r="K36"/>
  <c r="J36"/>
  <c r="H36"/>
  <c r="F36"/>
  <c r="X35"/>
  <c r="T35"/>
  <c r="N35"/>
  <c r="I35"/>
  <c r="Y34"/>
  <c r="Y36" s="1"/>
  <c r="T34"/>
  <c r="T36" s="1"/>
  <c r="O34"/>
  <c r="O36" s="1"/>
  <c r="J34"/>
  <c r="W32"/>
  <c r="W33" s="1"/>
  <c r="U32"/>
  <c r="U33" s="1"/>
  <c r="R32"/>
  <c r="P32"/>
  <c r="M32"/>
  <c r="M33" s="1"/>
  <c r="K32"/>
  <c r="K33" s="1"/>
  <c r="H32"/>
  <c r="H33" s="1"/>
  <c r="F32"/>
  <c r="Y31"/>
  <c r="T31"/>
  <c r="O31"/>
  <c r="J31"/>
  <c r="J32" s="1"/>
  <c r="Y30"/>
  <c r="Y32" s="1"/>
  <c r="Y33" s="1"/>
  <c r="T30"/>
  <c r="T32" s="1"/>
  <c r="T33" s="1"/>
  <c r="O30"/>
  <c r="O32" s="1"/>
  <c r="O33" s="1"/>
  <c r="J30"/>
  <c r="W29"/>
  <c r="U29"/>
  <c r="T29"/>
  <c r="R29"/>
  <c r="R33" s="1"/>
  <c r="P29"/>
  <c r="P33" s="1"/>
  <c r="M29"/>
  <c r="K29"/>
  <c r="H29"/>
  <c r="F29"/>
  <c r="F33" s="1"/>
  <c r="Y28"/>
  <c r="T28"/>
  <c r="O28"/>
  <c r="O29" s="1"/>
  <c r="J28"/>
  <c r="Y27"/>
  <c r="Y29" s="1"/>
  <c r="T27"/>
  <c r="O27"/>
  <c r="J27"/>
  <c r="J29" s="1"/>
  <c r="W25"/>
  <c r="U25"/>
  <c r="T25"/>
  <c r="R25"/>
  <c r="R26" s="1"/>
  <c r="P25"/>
  <c r="P26" s="1"/>
  <c r="M25"/>
  <c r="K25"/>
  <c r="H25"/>
  <c r="F25"/>
  <c r="F26" s="1"/>
  <c r="Y24"/>
  <c r="T24"/>
  <c r="O24"/>
  <c r="O25" s="1"/>
  <c r="J24"/>
  <c r="J25" s="1"/>
  <c r="J26" s="1"/>
  <c r="Y23"/>
  <c r="Y25" s="1"/>
  <c r="T23"/>
  <c r="O23"/>
  <c r="W22"/>
  <c r="W26" s="1"/>
  <c r="U22"/>
  <c r="U26" s="1"/>
  <c r="R22"/>
  <c r="P22"/>
  <c r="O22"/>
  <c r="M22"/>
  <c r="K22"/>
  <c r="K26" s="1"/>
  <c r="J22"/>
  <c r="I22"/>
  <c r="H22"/>
  <c r="H26" s="1"/>
  <c r="F22"/>
  <c r="Y21"/>
  <c r="T21"/>
  <c r="O21"/>
  <c r="Y20"/>
  <c r="Y22" s="1"/>
  <c r="T20"/>
  <c r="T22" s="1"/>
  <c r="N20"/>
  <c r="I20"/>
  <c r="W19"/>
  <c r="U19"/>
  <c r="R19"/>
  <c r="P19"/>
  <c r="O19"/>
  <c r="N19"/>
  <c r="M19"/>
  <c r="K19"/>
  <c r="J19"/>
  <c r="H19"/>
  <c r="F19"/>
  <c r="Y18"/>
  <c r="Y19" s="1"/>
  <c r="T18"/>
  <c r="T19" s="1"/>
  <c r="O18"/>
  <c r="I18"/>
  <c r="Y17"/>
  <c r="S17"/>
  <c r="N17"/>
  <c r="I17"/>
  <c r="Y16"/>
  <c r="W16"/>
  <c r="U16"/>
  <c r="R16"/>
  <c r="P16"/>
  <c r="M16"/>
  <c r="M26" s="1"/>
  <c r="K16"/>
  <c r="J16"/>
  <c r="H16"/>
  <c r="F16"/>
  <c r="Y15"/>
  <c r="T15"/>
  <c r="T16" s="1"/>
  <c r="N15"/>
  <c r="I15"/>
  <c r="I16" s="1"/>
  <c r="X14"/>
  <c r="S14"/>
  <c r="S16" s="1"/>
  <c r="O16"/>
  <c r="I14"/>
  <c r="J66" i="16"/>
  <c r="H66"/>
  <c r="J63"/>
  <c r="H63"/>
  <c r="J60"/>
  <c r="J67" s="1"/>
  <c r="H60"/>
  <c r="H67" s="1"/>
  <c r="J55"/>
  <c r="H55"/>
  <c r="J53"/>
  <c r="H53"/>
  <c r="J50"/>
  <c r="H50"/>
  <c r="J44"/>
  <c r="H44"/>
  <c r="J41"/>
  <c r="H41"/>
  <c r="J38"/>
  <c r="H38"/>
  <c r="J35"/>
  <c r="J45" s="1"/>
  <c r="H35"/>
  <c r="H45" s="1"/>
  <c r="O26" i="17" l="1"/>
  <c r="O44" s="1"/>
  <c r="F36" i="19"/>
  <c r="G57" i="20"/>
  <c r="F57"/>
  <c r="E20" i="26"/>
  <c r="D20"/>
  <c r="H34" i="25"/>
  <c r="F34"/>
  <c r="K34"/>
  <c r="J34"/>
  <c r="I34"/>
  <c r="G36" i="19"/>
  <c r="G16" i="20"/>
  <c r="F16"/>
  <c r="D36" i="19"/>
  <c r="C36"/>
  <c r="Y26" i="17"/>
  <c r="R44"/>
  <c r="J43"/>
  <c r="P44"/>
  <c r="Y43"/>
  <c r="M44"/>
  <c r="T26"/>
  <c r="J33"/>
  <c r="T43"/>
  <c r="T44" s="1"/>
  <c r="K44"/>
  <c r="G38" i="19" l="1"/>
  <c r="F38"/>
  <c r="F35" i="20"/>
  <c r="F36" s="1"/>
  <c r="F58" s="1"/>
  <c r="G35"/>
  <c r="G36" s="1"/>
  <c r="G58" s="1"/>
  <c r="J44" i="17"/>
  <c r="Y44"/>
  <c r="B31" i="15" l="1"/>
  <c r="B44" s="1"/>
  <c r="C29"/>
  <c r="C42" s="1"/>
  <c r="C28"/>
  <c r="C41" s="1"/>
  <c r="C27"/>
  <c r="C40" s="1"/>
  <c r="C26"/>
  <c r="C39" s="1"/>
  <c r="C25"/>
  <c r="C38" s="1"/>
  <c r="E23"/>
  <c r="E36" s="1"/>
  <c r="D23"/>
  <c r="D36" s="1"/>
  <c r="G22" i="14"/>
  <c r="F22"/>
  <c r="E22"/>
  <c r="J21"/>
  <c r="J20"/>
  <c r="J19"/>
  <c r="G14"/>
  <c r="F14"/>
  <c r="E14"/>
  <c r="J79" i="12"/>
  <c r="I79"/>
  <c r="H79"/>
  <c r="G79"/>
  <c r="F79"/>
  <c r="J34"/>
  <c r="I34"/>
  <c r="H34"/>
  <c r="G34"/>
  <c r="F34"/>
  <c r="G43" i="11"/>
  <c r="F42"/>
  <c r="F41"/>
  <c r="E41"/>
  <c r="E39"/>
  <c r="F38"/>
  <c r="E38"/>
  <c r="F37"/>
  <c r="E37"/>
  <c r="F36"/>
  <c r="E36"/>
  <c r="E43" s="1"/>
  <c r="F35"/>
  <c r="F43" s="1"/>
  <c r="W24"/>
  <c r="T24"/>
  <c r="W23"/>
  <c r="Q23"/>
  <c r="T23" s="1"/>
  <c r="P23"/>
  <c r="W22"/>
  <c r="Q22"/>
  <c r="T22" s="1"/>
  <c r="P22"/>
  <c r="G22"/>
  <c r="E22"/>
  <c r="W21"/>
  <c r="T21"/>
  <c r="Q21"/>
  <c r="P21"/>
  <c r="H21"/>
  <c r="W20"/>
  <c r="Q20"/>
  <c r="T20" s="1"/>
  <c r="P20"/>
  <c r="H20"/>
  <c r="W19"/>
  <c r="Q19"/>
  <c r="T19" s="1"/>
  <c r="P19"/>
  <c r="H19"/>
  <c r="W18"/>
  <c r="T18"/>
  <c r="H18"/>
  <c r="T17"/>
  <c r="S17"/>
  <c r="U17" s="1"/>
  <c r="R17"/>
  <c r="H17"/>
  <c r="T16"/>
  <c r="P16"/>
  <c r="H15"/>
  <c r="H14"/>
  <c r="F22"/>
  <c r="H12"/>
  <c r="G43" i="10"/>
  <c r="F43"/>
  <c r="E43"/>
  <c r="I43"/>
  <c r="J21"/>
  <c r="H42" s="1"/>
  <c r="J42" s="1"/>
  <c r="H21"/>
  <c r="H20"/>
  <c r="J20" s="1"/>
  <c r="H41" s="1"/>
  <c r="J41" s="1"/>
  <c r="J19"/>
  <c r="H40" s="1"/>
  <c r="J40" s="1"/>
  <c r="H19"/>
  <c r="H18"/>
  <c r="J18" s="1"/>
  <c r="H39" s="1"/>
  <c r="J39" s="1"/>
  <c r="J17"/>
  <c r="H38" s="1"/>
  <c r="J38" s="1"/>
  <c r="H17"/>
  <c r="J16"/>
  <c r="H37" s="1"/>
  <c r="J37" s="1"/>
  <c r="H16"/>
  <c r="J15"/>
  <c r="H36" s="1"/>
  <c r="J36" s="1"/>
  <c r="H15"/>
  <c r="H14"/>
  <c r="G22"/>
  <c r="F22"/>
  <c r="E22"/>
  <c r="H12"/>
  <c r="J12" s="1"/>
  <c r="J17" i="11" l="1"/>
  <c r="O21" s="1"/>
  <c r="S21" s="1"/>
  <c r="U21" s="1"/>
  <c r="X21" s="1"/>
  <c r="J14"/>
  <c r="O18" s="1"/>
  <c r="R18" s="1"/>
  <c r="J14" i="10"/>
  <c r="H35" s="1"/>
  <c r="J35" s="1"/>
  <c r="H13"/>
  <c r="J13" s="1"/>
  <c r="H34" s="1"/>
  <c r="J34" s="1"/>
  <c r="I43" i="11"/>
  <c r="J15"/>
  <c r="O19" s="1"/>
  <c r="D22" i="10"/>
  <c r="I22"/>
  <c r="J20" i="11"/>
  <c r="O23" s="1"/>
  <c r="H16"/>
  <c r="H22" s="1"/>
  <c r="I22"/>
  <c r="J21"/>
  <c r="D42" s="1"/>
  <c r="H42" s="1"/>
  <c r="J42" s="1"/>
  <c r="J18"/>
  <c r="D39" s="1"/>
  <c r="H39" s="1"/>
  <c r="J39" s="1"/>
  <c r="H13"/>
  <c r="J13" s="1"/>
  <c r="D34" s="1"/>
  <c r="H34" s="1"/>
  <c r="J34" s="1"/>
  <c r="J19"/>
  <c r="V17"/>
  <c r="J12"/>
  <c r="D22"/>
  <c r="R21" l="1"/>
  <c r="V21" s="1"/>
  <c r="D38"/>
  <c r="H38" s="1"/>
  <c r="J38" s="1"/>
  <c r="O22"/>
  <c r="S22" s="1"/>
  <c r="U22" s="1"/>
  <c r="X22" s="1"/>
  <c r="D35"/>
  <c r="H35" s="1"/>
  <c r="J35" s="1"/>
  <c r="S18"/>
  <c r="U18" s="1"/>
  <c r="X18" s="1"/>
  <c r="D40"/>
  <c r="H40" s="1"/>
  <c r="J40" s="1"/>
  <c r="J16"/>
  <c r="O20" s="1"/>
  <c r="R20" s="1"/>
  <c r="J22" i="10"/>
  <c r="O24" i="11"/>
  <c r="S24" s="1"/>
  <c r="U24" s="1"/>
  <c r="X24" s="1"/>
  <c r="H22" i="10"/>
  <c r="D36" i="11"/>
  <c r="H36" s="1"/>
  <c r="J36" s="1"/>
  <c r="D41"/>
  <c r="H41" s="1"/>
  <c r="J41" s="1"/>
  <c r="D37"/>
  <c r="H37" s="1"/>
  <c r="J37" s="1"/>
  <c r="S19"/>
  <c r="U19" s="1"/>
  <c r="X19" s="1"/>
  <c r="R19"/>
  <c r="R23"/>
  <c r="S23"/>
  <c r="U23" s="1"/>
  <c r="X23" s="1"/>
  <c r="O16"/>
  <c r="J22"/>
  <c r="D33"/>
  <c r="D43" i="10"/>
  <c r="H33"/>
  <c r="R22" i="11" l="1"/>
  <c r="V22" s="1"/>
  <c r="V18"/>
  <c r="S20"/>
  <c r="U20" s="1"/>
  <c r="X20" s="1"/>
  <c r="R24"/>
  <c r="V24" s="1"/>
  <c r="V23"/>
  <c r="V19"/>
  <c r="D43"/>
  <c r="H33"/>
  <c r="R16"/>
  <c r="S16"/>
  <c r="U16" s="1"/>
  <c r="J33" i="10"/>
  <c r="J43" s="1"/>
  <c r="H43"/>
  <c r="V16" i="11" l="1"/>
  <c r="V20"/>
  <c r="J33"/>
  <c r="J43" s="1"/>
  <c r="H43"/>
  <c r="P152" i="9" l="1"/>
  <c r="O152"/>
  <c r="N152"/>
  <c r="P151"/>
  <c r="O151"/>
  <c r="N151"/>
  <c r="N144"/>
  <c r="M144"/>
  <c r="N143"/>
  <c r="M143"/>
  <c r="AF133"/>
  <c r="AC133"/>
  <c r="AB133"/>
  <c r="AA133"/>
  <c r="Z133"/>
  <c r="Y133"/>
  <c r="X133"/>
  <c r="W133"/>
  <c r="V133"/>
  <c r="T133"/>
  <c r="R133"/>
  <c r="Q133"/>
  <c r="P133"/>
  <c r="O133"/>
  <c r="N133"/>
  <c r="AD132"/>
  <c r="U132"/>
  <c r="S132"/>
  <c r="AD131"/>
  <c r="S131"/>
  <c r="U131" s="1"/>
  <c r="AD130"/>
  <c r="U130"/>
  <c r="AE130" s="1"/>
  <c r="S130"/>
  <c r="AD129"/>
  <c r="S129"/>
  <c r="U129" s="1"/>
  <c r="AD128"/>
  <c r="U128"/>
  <c r="S128"/>
  <c r="AD127"/>
  <c r="S127"/>
  <c r="U127" s="1"/>
  <c r="AE127" s="1"/>
  <c r="AD126"/>
  <c r="U126"/>
  <c r="S126"/>
  <c r="AD125"/>
  <c r="S125"/>
  <c r="U125" s="1"/>
  <c r="AD124"/>
  <c r="S124"/>
  <c r="U124" s="1"/>
  <c r="AE124" s="1"/>
  <c r="AD123"/>
  <c r="S123"/>
  <c r="U123" s="1"/>
  <c r="AD122"/>
  <c r="U122"/>
  <c r="S122"/>
  <c r="AD121"/>
  <c r="S121"/>
  <c r="U121" s="1"/>
  <c r="AE121" s="1"/>
  <c r="AD120"/>
  <c r="U120"/>
  <c r="S120"/>
  <c r="AD119"/>
  <c r="S119"/>
  <c r="U119" s="1"/>
  <c r="AD118"/>
  <c r="S118"/>
  <c r="U118" s="1"/>
  <c r="AE118" s="1"/>
  <c r="AD117"/>
  <c r="S117"/>
  <c r="U117" s="1"/>
  <c r="AD116"/>
  <c r="U116"/>
  <c r="S116"/>
  <c r="AD115"/>
  <c r="S115"/>
  <c r="U115" s="1"/>
  <c r="AD114"/>
  <c r="U114"/>
  <c r="AE114" s="1"/>
  <c r="S114"/>
  <c r="AD113"/>
  <c r="S113"/>
  <c r="U113" s="1"/>
  <c r="AD112"/>
  <c r="U112"/>
  <c r="S112"/>
  <c r="AD111"/>
  <c r="S111"/>
  <c r="U111" s="1"/>
  <c r="AE111" s="1"/>
  <c r="AD110"/>
  <c r="U110"/>
  <c r="S110"/>
  <c r="AD109"/>
  <c r="S109"/>
  <c r="U109" s="1"/>
  <c r="AD108"/>
  <c r="S108"/>
  <c r="U108" s="1"/>
  <c r="AE108" s="1"/>
  <c r="AD107"/>
  <c r="S107"/>
  <c r="U107" s="1"/>
  <c r="AD106"/>
  <c r="U106"/>
  <c r="S106"/>
  <c r="AD105"/>
  <c r="S105"/>
  <c r="U105" s="1"/>
  <c r="AE105" s="1"/>
  <c r="AD104"/>
  <c r="U104"/>
  <c r="S104"/>
  <c r="AD103"/>
  <c r="S103"/>
  <c r="U103" s="1"/>
  <c r="AD102"/>
  <c r="S102"/>
  <c r="U102" s="1"/>
  <c r="AE102" s="1"/>
  <c r="AD101"/>
  <c r="S101"/>
  <c r="U101" s="1"/>
  <c r="AD100"/>
  <c r="U100"/>
  <c r="S100"/>
  <c r="AD99"/>
  <c r="S99"/>
  <c r="U99" s="1"/>
  <c r="AD98"/>
  <c r="U98"/>
  <c r="AE98" s="1"/>
  <c r="S98"/>
  <c r="AD97"/>
  <c r="S97"/>
  <c r="U97" s="1"/>
  <c r="AD96"/>
  <c r="U96"/>
  <c r="S96"/>
  <c r="AD95"/>
  <c r="S95"/>
  <c r="U95" s="1"/>
  <c r="AE95" s="1"/>
  <c r="AD94"/>
  <c r="U94"/>
  <c r="S94"/>
  <c r="AD93"/>
  <c r="S93"/>
  <c r="U93" s="1"/>
  <c r="AD92"/>
  <c r="S92"/>
  <c r="U92" s="1"/>
  <c r="AE92" s="1"/>
  <c r="AD91"/>
  <c r="S91"/>
  <c r="U91" s="1"/>
  <c r="AD90"/>
  <c r="U90"/>
  <c r="S90"/>
  <c r="AD89"/>
  <c r="S89"/>
  <c r="U89" s="1"/>
  <c r="AE89" s="1"/>
  <c r="AD88"/>
  <c r="U88"/>
  <c r="S88"/>
  <c r="AD87"/>
  <c r="S87"/>
  <c r="U87" s="1"/>
  <c r="AF78"/>
  <c r="AC78"/>
  <c r="AB78"/>
  <c r="AA78"/>
  <c r="Z78"/>
  <c r="Y78"/>
  <c r="X78"/>
  <c r="W78"/>
  <c r="V78"/>
  <c r="T78"/>
  <c r="R78"/>
  <c r="Q78"/>
  <c r="P78"/>
  <c r="O78"/>
  <c r="N78"/>
  <c r="AD77"/>
  <c r="U77"/>
  <c r="S77"/>
  <c r="AD76"/>
  <c r="U76"/>
  <c r="AE76" s="1"/>
  <c r="S76"/>
  <c r="AE75"/>
  <c r="AD75"/>
  <c r="U75"/>
  <c r="S75"/>
  <c r="AD74"/>
  <c r="S74"/>
  <c r="U74" s="1"/>
  <c r="AE74" s="1"/>
  <c r="AD73"/>
  <c r="U73"/>
  <c r="S73"/>
  <c r="AD72"/>
  <c r="S72"/>
  <c r="U72" s="1"/>
  <c r="AD71"/>
  <c r="S71"/>
  <c r="U71" s="1"/>
  <c r="AE71" s="1"/>
  <c r="AD70"/>
  <c r="S70"/>
  <c r="U70" s="1"/>
  <c r="AD69"/>
  <c r="U69"/>
  <c r="S69"/>
  <c r="AD68"/>
  <c r="S68"/>
  <c r="U68" s="1"/>
  <c r="AE68" s="1"/>
  <c r="AE67"/>
  <c r="AD67"/>
  <c r="U67"/>
  <c r="S67"/>
  <c r="AD66"/>
  <c r="U66"/>
  <c r="S66"/>
  <c r="AD65"/>
  <c r="U65"/>
  <c r="AE65" s="1"/>
  <c r="S65"/>
  <c r="AD64"/>
  <c r="S64"/>
  <c r="U64" s="1"/>
  <c r="AD63"/>
  <c r="S63"/>
  <c r="U63" s="1"/>
  <c r="AD62"/>
  <c r="S62"/>
  <c r="U62" s="1"/>
  <c r="AE62" s="1"/>
  <c r="AD61"/>
  <c r="U61"/>
  <c r="S61"/>
  <c r="AD60"/>
  <c r="U60"/>
  <c r="S60"/>
  <c r="AD59"/>
  <c r="U59"/>
  <c r="AE59" s="1"/>
  <c r="S59"/>
  <c r="AD58"/>
  <c r="U58"/>
  <c r="S58"/>
  <c r="AD57"/>
  <c r="S57"/>
  <c r="U57" s="1"/>
  <c r="AE57" s="1"/>
  <c r="AD56"/>
  <c r="S56"/>
  <c r="U56" s="1"/>
  <c r="AD55"/>
  <c r="S55"/>
  <c r="U55" s="1"/>
  <c r="AD54"/>
  <c r="S54"/>
  <c r="U54" s="1"/>
  <c r="AD53"/>
  <c r="S53"/>
  <c r="U53" s="1"/>
  <c r="AE53" s="1"/>
  <c r="AD52"/>
  <c r="U52"/>
  <c r="S52"/>
  <c r="AD51"/>
  <c r="S51"/>
  <c r="U51" s="1"/>
  <c r="AE51" s="1"/>
  <c r="AD50"/>
  <c r="U50"/>
  <c r="S50"/>
  <c r="AD49"/>
  <c r="U49"/>
  <c r="S49"/>
  <c r="AD48"/>
  <c r="S48"/>
  <c r="U48" s="1"/>
  <c r="AE48" s="1"/>
  <c r="AD47"/>
  <c r="S47"/>
  <c r="U47" s="1"/>
  <c r="AD46"/>
  <c r="S46"/>
  <c r="U46" s="1"/>
  <c r="AD45"/>
  <c r="U45"/>
  <c r="S45"/>
  <c r="AD44"/>
  <c r="U44"/>
  <c r="AE44" s="1"/>
  <c r="S44"/>
  <c r="AE43"/>
  <c r="AD43"/>
  <c r="U43"/>
  <c r="S43"/>
  <c r="AD42"/>
  <c r="S42"/>
  <c r="U42" s="1"/>
  <c r="AE42" s="1"/>
  <c r="AD41"/>
  <c r="U41"/>
  <c r="S41"/>
  <c r="AD40"/>
  <c r="S40"/>
  <c r="U40" s="1"/>
  <c r="AD39"/>
  <c r="S39"/>
  <c r="U39" s="1"/>
  <c r="AE39" s="1"/>
  <c r="AD38"/>
  <c r="S38"/>
  <c r="U38" s="1"/>
  <c r="AD37"/>
  <c r="U37"/>
  <c r="S37"/>
  <c r="AD36"/>
  <c r="S36"/>
  <c r="U36" s="1"/>
  <c r="AE36" s="1"/>
  <c r="AE35"/>
  <c r="AD35"/>
  <c r="U35"/>
  <c r="S35"/>
  <c r="AD34"/>
  <c r="U34"/>
  <c r="S34"/>
  <c r="AD33"/>
  <c r="U33"/>
  <c r="AE33" s="1"/>
  <c r="S33"/>
  <c r="AD32"/>
  <c r="S32"/>
  <c r="U32" s="1"/>
  <c r="AD31"/>
  <c r="S31"/>
  <c r="U31" s="1"/>
  <c r="AD30"/>
  <c r="S30"/>
  <c r="U30" s="1"/>
  <c r="AE30" s="1"/>
  <c r="AD29"/>
  <c r="U29"/>
  <c r="S29"/>
  <c r="AD28"/>
  <c r="U28"/>
  <c r="S28"/>
  <c r="AD27"/>
  <c r="U27"/>
  <c r="AE27" s="1"/>
  <c r="S27"/>
  <c r="AD26"/>
  <c r="U26"/>
  <c r="S26"/>
  <c r="AD25"/>
  <c r="S25"/>
  <c r="U25" s="1"/>
  <c r="AE25" s="1"/>
  <c r="AD24"/>
  <c r="S24"/>
  <c r="U24" s="1"/>
  <c r="AD23"/>
  <c r="S23"/>
  <c r="U23" s="1"/>
  <c r="AD22"/>
  <c r="S22"/>
  <c r="U22" s="1"/>
  <c r="AD21"/>
  <c r="S21"/>
  <c r="U21" s="1"/>
  <c r="AE21" s="1"/>
  <c r="AD20"/>
  <c r="U20"/>
  <c r="S20"/>
  <c r="AD19"/>
  <c r="S19"/>
  <c r="U19" s="1"/>
  <c r="AE19" s="1"/>
  <c r="AD18"/>
  <c r="U18"/>
  <c r="S18"/>
  <c r="AD17"/>
  <c r="S17"/>
  <c r="U17" s="1"/>
  <c r="AE17" s="1"/>
  <c r="B17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43" s="1"/>
  <c r="B44" s="1"/>
  <c r="B45" s="1"/>
  <c r="B46" s="1"/>
  <c r="B47" s="1"/>
  <c r="B48" s="1"/>
  <c r="B49" s="1"/>
  <c r="B50" s="1"/>
  <c r="B51" s="1"/>
  <c r="B52" s="1"/>
  <c r="B53" s="1"/>
  <c r="B54" s="1"/>
  <c r="B55" s="1"/>
  <c r="B56" s="1"/>
  <c r="B57" s="1"/>
  <c r="B58" s="1"/>
  <c r="B59" s="1"/>
  <c r="B60" s="1"/>
  <c r="B61" s="1"/>
  <c r="B62" s="1"/>
  <c r="B63" s="1"/>
  <c r="B64" s="1"/>
  <c r="B65" s="1"/>
  <c r="B66" s="1"/>
  <c r="B67" s="1"/>
  <c r="B68" s="1"/>
  <c r="B69" s="1"/>
  <c r="B70" s="1"/>
  <c r="B71" s="1"/>
  <c r="B72" s="1"/>
  <c r="B73" s="1"/>
  <c r="B74" s="1"/>
  <c r="B75" s="1"/>
  <c r="B76" s="1"/>
  <c r="B77" s="1"/>
  <c r="AD16"/>
  <c r="S16"/>
  <c r="U16" s="1"/>
  <c r="AE28" i="8"/>
  <c r="AD28"/>
  <c r="U28"/>
  <c r="S28"/>
  <c r="AE16"/>
  <c r="AD16"/>
  <c r="U16"/>
  <c r="S16"/>
  <c r="AF103" i="7"/>
  <c r="AC103"/>
  <c r="AB103"/>
  <c r="AA103"/>
  <c r="Z103"/>
  <c r="Y103"/>
  <c r="X103"/>
  <c r="W103"/>
  <c r="V103"/>
  <c r="T103"/>
  <c r="R103"/>
  <c r="Q103"/>
  <c r="P103"/>
  <c r="O103"/>
  <c r="N103"/>
  <c r="AD102"/>
  <c r="S102"/>
  <c r="U102" s="1"/>
  <c r="AE101"/>
  <c r="AD101"/>
  <c r="U101"/>
  <c r="S101"/>
  <c r="AD100"/>
  <c r="S100"/>
  <c r="U100" s="1"/>
  <c r="AE100" s="1"/>
  <c r="AE99"/>
  <c r="AD99"/>
  <c r="U99"/>
  <c r="S99"/>
  <c r="AD98"/>
  <c r="S98"/>
  <c r="U98" s="1"/>
  <c r="AD97"/>
  <c r="U97"/>
  <c r="AE97" s="1"/>
  <c r="S97"/>
  <c r="AD96"/>
  <c r="S96"/>
  <c r="U96" s="1"/>
  <c r="AD95"/>
  <c r="S95"/>
  <c r="U95" s="1"/>
  <c r="AE95" s="1"/>
  <c r="AD94"/>
  <c r="S94"/>
  <c r="U94" s="1"/>
  <c r="AE93"/>
  <c r="AD93"/>
  <c r="U93"/>
  <c r="S93"/>
  <c r="AD92"/>
  <c r="S92"/>
  <c r="U92" s="1"/>
  <c r="AE92" s="1"/>
  <c r="AE91"/>
  <c r="AD91"/>
  <c r="U91"/>
  <c r="S91"/>
  <c r="AD90"/>
  <c r="S90"/>
  <c r="U90" s="1"/>
  <c r="AD89"/>
  <c r="U89"/>
  <c r="AE89" s="1"/>
  <c r="S89"/>
  <c r="AD88"/>
  <c r="S88"/>
  <c r="U88" s="1"/>
  <c r="AD87"/>
  <c r="S87"/>
  <c r="U87" s="1"/>
  <c r="AE87" s="1"/>
  <c r="AD86"/>
  <c r="S86"/>
  <c r="U86" s="1"/>
  <c r="AE85"/>
  <c r="AD85"/>
  <c r="U85"/>
  <c r="S85"/>
  <c r="AD84"/>
  <c r="S84"/>
  <c r="U84" s="1"/>
  <c r="AE84" s="1"/>
  <c r="AE83"/>
  <c r="AD83"/>
  <c r="U83"/>
  <c r="S83"/>
  <c r="AD82"/>
  <c r="S82"/>
  <c r="U82" s="1"/>
  <c r="AD81"/>
  <c r="U81"/>
  <c r="AE81" s="1"/>
  <c r="S81"/>
  <c r="AD80"/>
  <c r="S80"/>
  <c r="U80" s="1"/>
  <c r="AD79"/>
  <c r="S79"/>
  <c r="U79" s="1"/>
  <c r="AE79" s="1"/>
  <c r="AD78"/>
  <c r="S78"/>
  <c r="U78" s="1"/>
  <c r="AE77"/>
  <c r="AD77"/>
  <c r="U77"/>
  <c r="S77"/>
  <c r="AD76"/>
  <c r="S76"/>
  <c r="U76" s="1"/>
  <c r="AE76" s="1"/>
  <c r="AE75"/>
  <c r="AD75"/>
  <c r="U75"/>
  <c r="S75"/>
  <c r="AD74"/>
  <c r="S74"/>
  <c r="U74" s="1"/>
  <c r="AD73"/>
  <c r="U73"/>
  <c r="AE73" s="1"/>
  <c r="S73"/>
  <c r="AD72"/>
  <c r="S72"/>
  <c r="U72" s="1"/>
  <c r="AD71"/>
  <c r="S71"/>
  <c r="U71" s="1"/>
  <c r="AE71" s="1"/>
  <c r="AD70"/>
  <c r="S70"/>
  <c r="U70" s="1"/>
  <c r="AE69"/>
  <c r="AD69"/>
  <c r="U69"/>
  <c r="S69"/>
  <c r="AD68"/>
  <c r="S68"/>
  <c r="U68" s="1"/>
  <c r="AE68" s="1"/>
  <c r="AE67"/>
  <c r="AD67"/>
  <c r="U67"/>
  <c r="S67"/>
  <c r="AD66"/>
  <c r="S66"/>
  <c r="U66" s="1"/>
  <c r="AD65"/>
  <c r="U65"/>
  <c r="AE65" s="1"/>
  <c r="S65"/>
  <c r="AD64"/>
  <c r="S64"/>
  <c r="U64" s="1"/>
  <c r="AD63"/>
  <c r="S63"/>
  <c r="U63" s="1"/>
  <c r="AE63" s="1"/>
  <c r="AD62"/>
  <c r="S62"/>
  <c r="U62" s="1"/>
  <c r="AE61"/>
  <c r="AD61"/>
  <c r="U61"/>
  <c r="S61"/>
  <c r="AF53"/>
  <c r="AC53"/>
  <c r="AB53"/>
  <c r="AA53"/>
  <c r="Z53"/>
  <c r="Y53"/>
  <c r="X53"/>
  <c r="W53"/>
  <c r="V53"/>
  <c r="T53"/>
  <c r="S53"/>
  <c r="R53"/>
  <c r="Q53"/>
  <c r="P53"/>
  <c r="O53"/>
  <c r="N53"/>
  <c r="AE52"/>
  <c r="AD52"/>
  <c r="U52"/>
  <c r="S52"/>
  <c r="AD51"/>
  <c r="S51"/>
  <c r="U51" s="1"/>
  <c r="AE51" s="1"/>
  <c r="AE50"/>
  <c r="AD50"/>
  <c r="U50"/>
  <c r="S50"/>
  <c r="AD49"/>
  <c r="S49"/>
  <c r="U49" s="1"/>
  <c r="AE48"/>
  <c r="AD48"/>
  <c r="U48"/>
  <c r="S48"/>
  <c r="AE47"/>
  <c r="AD47"/>
  <c r="U47"/>
  <c r="S47"/>
  <c r="AE46"/>
  <c r="AD46"/>
  <c r="U46"/>
  <c r="S46"/>
  <c r="AE45"/>
  <c r="AD45"/>
  <c r="U45"/>
  <c r="S45"/>
  <c r="AE44"/>
  <c r="AD44"/>
  <c r="U44"/>
  <c r="S44"/>
  <c r="AE43"/>
  <c r="AD43"/>
  <c r="U43"/>
  <c r="S43"/>
  <c r="AE42"/>
  <c r="AD42"/>
  <c r="U42"/>
  <c r="S42"/>
  <c r="AE41"/>
  <c r="AD41"/>
  <c r="U41"/>
  <c r="S41"/>
  <c r="AE40"/>
  <c r="AD40"/>
  <c r="U40"/>
  <c r="S40"/>
  <c r="AE39"/>
  <c r="AD39"/>
  <c r="U39"/>
  <c r="S39"/>
  <c r="AE38"/>
  <c r="AD38"/>
  <c r="U38"/>
  <c r="S38"/>
  <c r="AE37"/>
  <c r="AD37"/>
  <c r="U37"/>
  <c r="S37"/>
  <c r="AE36"/>
  <c r="AD36"/>
  <c r="U36"/>
  <c r="S36"/>
  <c r="AE35"/>
  <c r="AD35"/>
  <c r="U35"/>
  <c r="S35"/>
  <c r="AE34"/>
  <c r="AD34"/>
  <c r="U34"/>
  <c r="S34"/>
  <c r="AE33"/>
  <c r="AD33"/>
  <c r="U33"/>
  <c r="S33"/>
  <c r="AE32"/>
  <c r="AD32"/>
  <c r="U32"/>
  <c r="S32"/>
  <c r="AE31"/>
  <c r="AD31"/>
  <c r="U31"/>
  <c r="S31"/>
  <c r="AE30"/>
  <c r="AD30"/>
  <c r="U30"/>
  <c r="S30"/>
  <c r="AE29"/>
  <c r="AD29"/>
  <c r="U29"/>
  <c r="S29"/>
  <c r="AE28"/>
  <c r="AD28"/>
  <c r="U28"/>
  <c r="S28"/>
  <c r="AE27"/>
  <c r="AD27"/>
  <c r="U27"/>
  <c r="S27"/>
  <c r="AE26"/>
  <c r="AD26"/>
  <c r="U26"/>
  <c r="S26"/>
  <c r="AE25"/>
  <c r="AD25"/>
  <c r="U25"/>
  <c r="S25"/>
  <c r="AE24"/>
  <c r="AD24"/>
  <c r="U24"/>
  <c r="S24"/>
  <c r="AE23"/>
  <c r="AD23"/>
  <c r="U23"/>
  <c r="S23"/>
  <c r="AE22"/>
  <c r="AD22"/>
  <c r="U22"/>
  <c r="S22"/>
  <c r="AD21"/>
  <c r="U21"/>
  <c r="AE21" s="1"/>
  <c r="S21"/>
  <c r="AE20"/>
  <c r="AD20"/>
  <c r="U20"/>
  <c r="S20"/>
  <c r="AE19"/>
  <c r="AD19"/>
  <c r="U19"/>
  <c r="S19"/>
  <c r="AE18"/>
  <c r="AD18"/>
  <c r="U18"/>
  <c r="S18"/>
  <c r="AE17"/>
  <c r="AD17"/>
  <c r="U17"/>
  <c r="S17"/>
  <c r="AE16"/>
  <c r="AD16"/>
  <c r="AD53" s="1"/>
  <c r="U16"/>
  <c r="S16"/>
  <c r="K38" i="6"/>
  <c r="J18"/>
  <c r="J14"/>
  <c r="K11"/>
  <c r="L9"/>
  <c r="M37" i="5"/>
  <c r="G40"/>
  <c r="G43" s="1"/>
  <c r="M19"/>
  <c r="M14"/>
  <c r="M11"/>
  <c r="AE31" i="9" l="1"/>
  <c r="AE34"/>
  <c r="AE40"/>
  <c r="AE45"/>
  <c r="AE54"/>
  <c r="AE63"/>
  <c r="AE66"/>
  <c r="AE72"/>
  <c r="AE77"/>
  <c r="AE93"/>
  <c r="AE96"/>
  <c r="AE109"/>
  <c r="AE112"/>
  <c r="AE125"/>
  <c r="AE128"/>
  <c r="AE99"/>
  <c r="AE115"/>
  <c r="AE131"/>
  <c r="AD78"/>
  <c r="AE24"/>
  <c r="AE29"/>
  <c r="AE38"/>
  <c r="AE47"/>
  <c r="AE50"/>
  <c r="AE56"/>
  <c r="AE61"/>
  <c r="AE70"/>
  <c r="AE88"/>
  <c r="AE101"/>
  <c r="AE104"/>
  <c r="AE117"/>
  <c r="AE120"/>
  <c r="AE18"/>
  <c r="AE20"/>
  <c r="AE41"/>
  <c r="AE52"/>
  <c r="AE73"/>
  <c r="AE91"/>
  <c r="AE94"/>
  <c r="AE107"/>
  <c r="AE110"/>
  <c r="AE123"/>
  <c r="AE126"/>
  <c r="AE23"/>
  <c r="AE26"/>
  <c r="AE32"/>
  <c r="AE37"/>
  <c r="AE46"/>
  <c r="AE55"/>
  <c r="AE58"/>
  <c r="AE64"/>
  <c r="AE69"/>
  <c r="AD133"/>
  <c r="AE97"/>
  <c r="AE100"/>
  <c r="AE113"/>
  <c r="AE116"/>
  <c r="AE129"/>
  <c r="AE132"/>
  <c r="AE28"/>
  <c r="AE49"/>
  <c r="AE60"/>
  <c r="AE90"/>
  <c r="AE103"/>
  <c r="AE106"/>
  <c r="AE119"/>
  <c r="AE122"/>
  <c r="S133"/>
  <c r="AE22"/>
  <c r="S78"/>
  <c r="U53" i="7"/>
  <c r="AE49"/>
  <c r="AE53" s="1"/>
  <c r="AE62"/>
  <c r="AE103" s="1"/>
  <c r="AE70"/>
  <c r="AD103"/>
  <c r="AE80"/>
  <c r="AE88"/>
  <c r="AE78"/>
  <c r="AE86"/>
  <c r="AE94"/>
  <c r="AE102"/>
  <c r="AE64"/>
  <c r="AE72"/>
  <c r="AE96"/>
  <c r="S103"/>
  <c r="AE66"/>
  <c r="AE74"/>
  <c r="AE82"/>
  <c r="AE90"/>
  <c r="AE98"/>
  <c r="J10" i="39"/>
  <c r="P153" i="9"/>
  <c r="H10" i="39"/>
  <c r="O153" i="9"/>
  <c r="I10" i="39"/>
  <c r="M10" i="5"/>
  <c r="M13"/>
  <c r="L13"/>
  <c r="M9"/>
  <c r="F40"/>
  <c r="F43" s="1"/>
  <c r="J17" i="6"/>
  <c r="L38" i="5"/>
  <c r="K15" i="6"/>
  <c r="J13"/>
  <c r="J19"/>
  <c r="I40"/>
  <c r="I43" s="1"/>
  <c r="K29"/>
  <c r="K37"/>
  <c r="M8" i="5"/>
  <c r="L14"/>
  <c r="L19"/>
  <c r="L31"/>
  <c r="K13" i="6"/>
  <c r="K19"/>
  <c r="J15"/>
  <c r="J10"/>
  <c r="J29"/>
  <c r="J37"/>
  <c r="M31" i="5"/>
  <c r="M38"/>
  <c r="L21"/>
  <c r="L39"/>
  <c r="M22"/>
  <c r="M33"/>
  <c r="M39"/>
  <c r="K18" i="6"/>
  <c r="K36"/>
  <c r="L22" i="5"/>
  <c r="M17"/>
  <c r="M18"/>
  <c r="I40"/>
  <c r="I43" s="1"/>
  <c r="M36"/>
  <c r="K9" i="6"/>
  <c r="K39"/>
  <c r="M15" i="5"/>
  <c r="M21"/>
  <c r="K10" i="6"/>
  <c r="K21"/>
  <c r="L33" i="5"/>
  <c r="J21" i="6"/>
  <c r="M16" i="5"/>
  <c r="K40"/>
  <c r="K43" s="1"/>
  <c r="K16" i="6"/>
  <c r="K31"/>
  <c r="J38"/>
  <c r="J40" i="5"/>
  <c r="J43" s="1"/>
  <c r="L36"/>
  <c r="J31" i="6"/>
  <c r="L18" i="5"/>
  <c r="L29"/>
  <c r="L37"/>
  <c r="J39" i="6"/>
  <c r="I25" i="5"/>
  <c r="K8" i="6"/>
  <c r="J16"/>
  <c r="J22"/>
  <c r="H25" i="5"/>
  <c r="L17"/>
  <c r="J8" i="6"/>
  <c r="K14"/>
  <c r="J33"/>
  <c r="L16" i="5"/>
  <c r="L8"/>
  <c r="L9"/>
  <c r="G25"/>
  <c r="M29"/>
  <c r="G25" i="6"/>
  <c r="K17"/>
  <c r="N153" i="9"/>
  <c r="K25" i="5"/>
  <c r="J25"/>
  <c r="K22" i="6"/>
  <c r="K33"/>
  <c r="J9"/>
  <c r="F25"/>
  <c r="J36"/>
  <c r="L15" i="5"/>
  <c r="H40"/>
  <c r="H43" s="1"/>
  <c r="I25" i="6"/>
  <c r="F25" i="5"/>
  <c r="L11"/>
  <c r="U78" i="9"/>
  <c r="M145" s="1"/>
  <c r="M146" s="1"/>
  <c r="M151" s="1"/>
  <c r="AE16"/>
  <c r="AE78" s="1"/>
  <c r="U133"/>
  <c r="AE87"/>
  <c r="U103" i="7"/>
  <c r="H25" i="6"/>
  <c r="G40"/>
  <c r="G43" s="1"/>
  <c r="J11"/>
  <c r="F40"/>
  <c r="F43" s="1"/>
  <c r="H40"/>
  <c r="H43" s="1"/>
  <c r="L10" i="5"/>
  <c r="AE133" i="9" l="1"/>
  <c r="J25" i="6"/>
  <c r="M40" i="5"/>
  <c r="M43" s="1"/>
  <c r="L40"/>
  <c r="L43" s="1"/>
  <c r="M25"/>
  <c r="I41" i="6"/>
  <c r="K40"/>
  <c r="K43" s="1"/>
  <c r="K25"/>
  <c r="J40"/>
  <c r="J43" s="1"/>
  <c r="G41"/>
  <c r="L25" i="5"/>
  <c r="Q151" i="9"/>
  <c r="N145"/>
  <c r="N146" s="1"/>
  <c r="M152" s="1"/>
  <c r="F41" i="6"/>
  <c r="H41"/>
  <c r="Q152" i="9" l="1"/>
  <c r="G10" i="39"/>
  <c r="K41" i="6"/>
  <c r="M153" i="9"/>
  <c r="J41" i="6"/>
</calcChain>
</file>

<file path=xl/comments1.xml><?xml version="1.0" encoding="utf-8"?>
<comments xmlns="http://schemas.openxmlformats.org/spreadsheetml/2006/main">
  <authors>
    <author>Author</author>
  </authors>
  <commentList>
    <comment ref="E31" authorId="0">
      <text>
        <r>
          <rPr>
            <b/>
            <sz val="8"/>
            <color indexed="81"/>
            <rFont val="Tahoma"/>
            <family val="2"/>
          </rPr>
          <t xml:space="preserve">DROP DOWN MENU INDICATING VARIOUS COURSES BEING SANCTIONED
</t>
        </r>
      </text>
    </comment>
    <comment ref="G31" authorId="0">
      <text>
        <r>
          <rPr>
            <b/>
            <sz val="8"/>
            <color indexed="81"/>
            <rFont val="Tahoma"/>
            <family val="2"/>
          </rPr>
          <t xml:space="preserve">DROP DOWN MENU INDICATING VARIOUS BRANCHES BEING SANCTIONED
</t>
        </r>
      </text>
    </comment>
  </commentList>
</comments>
</file>

<file path=xl/comments2.xml><?xml version="1.0" encoding="utf-8"?>
<comments xmlns="http://schemas.openxmlformats.org/spreadsheetml/2006/main">
  <authors>
    <author>Author</author>
  </authors>
  <commentList>
    <comment ref="B13" authorId="0">
      <text>
        <r>
          <rPr>
            <sz val="8"/>
            <color indexed="81"/>
            <rFont val="Tahoma"/>
            <family val="2"/>
          </rPr>
          <t xml:space="preserve">DROP DOWN MENU FOR SERIAL NO.
</t>
        </r>
      </text>
    </comment>
    <comment ref="J13" authorId="0">
      <text>
        <r>
          <rPr>
            <sz val="8"/>
            <color indexed="81"/>
            <rFont val="Tahoma"/>
            <family val="2"/>
          </rPr>
          <t xml:space="preserve">DROP DOWN MENU FOR CATEGORY
</t>
        </r>
      </text>
    </comment>
    <comment ref="L13" authorId="0">
      <text>
        <r>
          <rPr>
            <sz val="8"/>
            <color indexed="81"/>
            <rFont val="Tahoma"/>
            <family val="2"/>
          </rPr>
          <t xml:space="preserve">DROP DOWN MENU FOR VTH/VITH PAY SCALE
</t>
        </r>
      </text>
    </comment>
    <comment ref="B58" authorId="0">
      <text>
        <r>
          <rPr>
            <sz val="8"/>
            <color indexed="81"/>
            <rFont val="Tahoma"/>
            <family val="2"/>
          </rPr>
          <t xml:space="preserve">DROP DOWN MENU FOR SERIAL NO.
</t>
        </r>
      </text>
    </comment>
    <comment ref="J58" authorId="0">
      <text>
        <r>
          <rPr>
            <sz val="8"/>
            <color indexed="81"/>
            <rFont val="Tahoma"/>
            <family val="2"/>
          </rPr>
          <t xml:space="preserve">DROP DOWN MENU FOR CATEGORY
</t>
        </r>
      </text>
    </comment>
    <comment ref="L58" authorId="0">
      <text>
        <r>
          <rPr>
            <sz val="8"/>
            <color indexed="81"/>
            <rFont val="Tahoma"/>
            <family val="2"/>
          </rPr>
          <t xml:space="preserve">DROP DOWN MENU FOR VTH/VITH PAY SCALE
</t>
        </r>
      </text>
    </comment>
    <comment ref="N58" authorId="0">
      <text>
        <r>
          <rPr>
            <b/>
            <sz val="9"/>
            <color indexed="81"/>
            <rFont val="Tahoma"/>
            <family val="2"/>
          </rPr>
          <t xml:space="preserve">Author:
</t>
        </r>
      </text>
    </comment>
  </commentList>
</comments>
</file>

<file path=xl/comments3.xml><?xml version="1.0" encoding="utf-8"?>
<comments xmlns="http://schemas.openxmlformats.org/spreadsheetml/2006/main">
  <authors>
    <author>Author</author>
  </authors>
  <commentList>
    <comment ref="B13" authorId="0">
      <text>
        <r>
          <rPr>
            <sz val="8"/>
            <color indexed="81"/>
            <rFont val="Tahoma"/>
            <family val="2"/>
          </rPr>
          <t xml:space="preserve">DROP DOWN MENU FOR SERIAL NO.
</t>
        </r>
      </text>
    </comment>
    <comment ref="J13" authorId="0">
      <text>
        <r>
          <rPr>
            <sz val="8"/>
            <color indexed="81"/>
            <rFont val="Tahoma"/>
            <family val="2"/>
          </rPr>
          <t xml:space="preserve">DROP DOWN MENU FOR CATEGORY
</t>
        </r>
      </text>
    </comment>
    <comment ref="L13" authorId="0">
      <text>
        <r>
          <rPr>
            <sz val="8"/>
            <color indexed="81"/>
            <rFont val="Tahoma"/>
            <family val="2"/>
          </rPr>
          <t xml:space="preserve">DROP DOWN MENU FOR VTH/VITH PAY SCALE
</t>
        </r>
      </text>
    </comment>
    <comment ref="N13" authorId="0">
      <text>
        <r>
          <rPr>
            <b/>
            <sz val="9"/>
            <color indexed="81"/>
            <rFont val="Tahoma"/>
            <family val="2"/>
          </rPr>
          <t xml:space="preserve">Author:
</t>
        </r>
      </text>
    </comment>
    <comment ref="B25" authorId="0">
      <text>
        <r>
          <rPr>
            <sz val="8"/>
            <color indexed="81"/>
            <rFont val="Tahoma"/>
            <family val="2"/>
          </rPr>
          <t xml:space="preserve">DROP DOWN MENU FOR SERIAL NO.
</t>
        </r>
      </text>
    </comment>
    <comment ref="J25" authorId="0">
      <text>
        <r>
          <rPr>
            <sz val="8"/>
            <color indexed="81"/>
            <rFont val="Tahoma"/>
            <family val="2"/>
          </rPr>
          <t xml:space="preserve">DROP DOWN MENU FOR CATEGORY
</t>
        </r>
      </text>
    </comment>
    <comment ref="L25" authorId="0">
      <text>
        <r>
          <rPr>
            <sz val="8"/>
            <color indexed="81"/>
            <rFont val="Tahoma"/>
            <family val="2"/>
          </rPr>
          <t xml:space="preserve">DROP DOWN MENU FOR VTH/VITH PAY SCALE
</t>
        </r>
      </text>
    </comment>
    <comment ref="N25" authorId="0">
      <text>
        <r>
          <rPr>
            <b/>
            <sz val="9"/>
            <color indexed="81"/>
            <rFont val="Tahoma"/>
            <family val="2"/>
          </rPr>
          <t xml:space="preserve">Author:
</t>
        </r>
      </text>
    </comment>
  </commentList>
</comments>
</file>

<file path=xl/comments4.xml><?xml version="1.0" encoding="utf-8"?>
<comments xmlns="http://schemas.openxmlformats.org/spreadsheetml/2006/main">
  <authors>
    <author>Author</author>
  </authors>
  <commentList>
    <comment ref="B13" authorId="0">
      <text>
        <r>
          <rPr>
            <sz val="8"/>
            <color indexed="81"/>
            <rFont val="Tahoma"/>
            <family val="2"/>
          </rPr>
          <t xml:space="preserve">DROP DOWN MENU FOR SERIAL NO.
</t>
        </r>
      </text>
    </comment>
    <comment ref="J13" authorId="0">
      <text>
        <r>
          <rPr>
            <sz val="8"/>
            <color indexed="81"/>
            <rFont val="Tahoma"/>
            <family val="2"/>
          </rPr>
          <t xml:space="preserve">DROP DOWN MENU FOR CATEGORY
</t>
        </r>
      </text>
    </comment>
    <comment ref="L13" authorId="0">
      <text>
        <r>
          <rPr>
            <sz val="8"/>
            <color indexed="81"/>
            <rFont val="Tahoma"/>
            <family val="2"/>
          </rPr>
          <t xml:space="preserve">DROP DOWN MENU FOR VTH/VITH PAY SCALE
</t>
        </r>
      </text>
    </comment>
    <comment ref="N13" authorId="0">
      <text>
        <r>
          <rPr>
            <b/>
            <sz val="9"/>
            <color indexed="81"/>
            <rFont val="Tahoma"/>
            <family val="2"/>
          </rPr>
          <t xml:space="preserve">Author:
</t>
        </r>
      </text>
    </comment>
    <comment ref="B84" authorId="0">
      <text>
        <r>
          <rPr>
            <sz val="8"/>
            <color indexed="81"/>
            <rFont val="Tahoma"/>
            <family val="2"/>
          </rPr>
          <t xml:space="preserve">DROP DOWN MENU FOR SERIAL NO.
</t>
        </r>
      </text>
    </comment>
    <comment ref="J84" authorId="0">
      <text>
        <r>
          <rPr>
            <sz val="8"/>
            <color indexed="81"/>
            <rFont val="Tahoma"/>
            <family val="2"/>
          </rPr>
          <t xml:space="preserve">DROP DOWN MENU FOR CATEGORY
</t>
        </r>
      </text>
    </comment>
    <comment ref="L84" authorId="0">
      <text>
        <r>
          <rPr>
            <sz val="8"/>
            <color indexed="81"/>
            <rFont val="Tahoma"/>
            <family val="2"/>
          </rPr>
          <t xml:space="preserve">DROP DOWN MENU FOR VTH/VITH PAY SCALE
</t>
        </r>
      </text>
    </comment>
    <comment ref="N84" authorId="0">
      <text>
        <r>
          <rPr>
            <b/>
            <sz val="9"/>
            <color indexed="81"/>
            <rFont val="Tahoma"/>
            <family val="2"/>
          </rPr>
          <t xml:space="preserve">Author:
</t>
        </r>
      </text>
    </comment>
  </commentList>
</comments>
</file>

<file path=xl/sharedStrings.xml><?xml version="1.0" encoding="utf-8"?>
<sst xmlns="http://schemas.openxmlformats.org/spreadsheetml/2006/main" count="3409" uniqueCount="909">
  <si>
    <t>NAME OF THE INSTITUTION</t>
  </si>
  <si>
    <t>STATEMENT - 1</t>
  </si>
  <si>
    <t>PARTICULARS</t>
  </si>
  <si>
    <t>CONSOLIDATED</t>
  </si>
  <si>
    <t>FOR THE PERIOD FROM 01/04/2023 TO 31/03/2024</t>
  </si>
  <si>
    <t>FOR THE PERIOD FROM 01/04/2024 TO 31/03/2025</t>
  </si>
  <si>
    <t>INCOME:</t>
  </si>
  <si>
    <t>Fee Collection</t>
  </si>
  <si>
    <t>Less Development Fund (NRI)</t>
  </si>
  <si>
    <r>
      <rPr>
        <b/>
        <sz val="9"/>
        <color indexed="8"/>
        <rFont val="Book Antiqua"/>
        <family val="1"/>
      </rPr>
      <t xml:space="preserve">Net Collection : </t>
    </r>
    <r>
      <rPr>
        <sz val="9"/>
        <color indexed="8"/>
        <rFont val="Book Antiqua"/>
        <family val="1"/>
      </rPr>
      <t xml:space="preserve">
(Fee Collection </t>
    </r>
    <r>
      <rPr>
        <b/>
        <sz val="9"/>
        <color indexed="8"/>
        <rFont val="Book Antiqua"/>
        <family val="1"/>
      </rPr>
      <t>-</t>
    </r>
    <r>
      <rPr>
        <sz val="9"/>
        <color indexed="8"/>
        <rFont val="Book Antiqua"/>
        <family val="1"/>
      </rPr>
      <t xml:space="preserve"> Development Fund)</t>
    </r>
  </si>
  <si>
    <t xml:space="preserve">Special fee </t>
  </si>
  <si>
    <t>OTHER INCOME</t>
  </si>
  <si>
    <t>Income from Patients</t>
  </si>
  <si>
    <t>Interest Received</t>
  </si>
  <si>
    <t xml:space="preserve">College Bus FeeCollections </t>
  </si>
  <si>
    <t>Interest on AICTE FDRs</t>
  </si>
  <si>
    <t>Interest on Electricity Deposits</t>
  </si>
  <si>
    <t>Surplus from Seminars</t>
  </si>
  <si>
    <t>Miscellaneous Income</t>
  </si>
  <si>
    <t>Any other Income (specify Head-wise)</t>
  </si>
  <si>
    <t>Pharmacy Sales</t>
  </si>
  <si>
    <t>Hostel / Other Fee</t>
  </si>
  <si>
    <t xml:space="preserve">Revenue Grants </t>
  </si>
  <si>
    <t>Donations &amp; Contributions</t>
  </si>
  <si>
    <t>TOTAL INCOME</t>
  </si>
  <si>
    <t>EXPENDITURE</t>
  </si>
  <si>
    <t>SALARIES</t>
  </si>
  <si>
    <t>Department wise Staff (Clinical) Salaries</t>
  </si>
  <si>
    <t xml:space="preserve">Eligible Staff </t>
  </si>
  <si>
    <t>Department wise Staff (Non-Clinical) Salaries</t>
  </si>
  <si>
    <t>Ancillary Serivices Staff  Salaries</t>
  </si>
  <si>
    <t>Administrative  &amp; Other Expenses</t>
  </si>
  <si>
    <t>Finance Costs</t>
  </si>
  <si>
    <t xml:space="preserve">Depreciation </t>
  </si>
  <si>
    <t>Utilisation of Revenue Grants</t>
  </si>
  <si>
    <t xml:space="preserve">TOTAL EXPENDITURE </t>
  </si>
  <si>
    <t>Surplus/ (Deficit)</t>
  </si>
  <si>
    <t>SANCTIONED INTAKE / APPROVED BY UNIVERSITY</t>
  </si>
  <si>
    <t>AVERAGE EXPENDITURE PER STUDENT</t>
  </si>
  <si>
    <t>PRATHIMA COLLEGE OF NURSING</t>
  </si>
  <si>
    <r>
      <t>INCOME &amp; EXPENDITURE STATEMENT OF THE INSTITUTION</t>
    </r>
    <r>
      <rPr>
        <b/>
        <sz val="9"/>
        <color indexed="10"/>
        <rFont val="Book Antiqua"/>
        <family val="1"/>
      </rPr>
      <t xml:space="preserve">  FOR THE FINANCIAL YEAR 2021-22 &amp; 2022-23</t>
    </r>
  </si>
  <si>
    <t>BSC(N)</t>
  </si>
  <si>
    <t>MSC(N)</t>
  </si>
  <si>
    <t>GNM</t>
  </si>
  <si>
    <t>FOR THE YEAR END 31.03.2024</t>
  </si>
  <si>
    <t>FOR THE YEAR END 31.03.2025</t>
  </si>
  <si>
    <t>.</t>
  </si>
  <si>
    <t>NAME OF THE SOCIETY</t>
  </si>
  <si>
    <t>STATEMENT - 2</t>
  </si>
  <si>
    <r>
      <t xml:space="preserve">INCOME &amp; EXPENDITURE STATEMENT OF THE </t>
    </r>
    <r>
      <rPr>
        <b/>
        <sz val="9"/>
        <color indexed="10"/>
        <rFont val="Book Antiqua"/>
        <family val="1"/>
      </rPr>
      <t>SOCIETY</t>
    </r>
    <r>
      <rPr>
        <b/>
        <sz val="9"/>
        <color indexed="8"/>
        <rFont val="Book Antiqua"/>
        <family val="1"/>
      </rPr>
      <t xml:space="preserve"> 
FOR THE FINANCIAL YEAR 2020-21 ,  2021-22 &amp; 2022-23</t>
    </r>
  </si>
  <si>
    <t>SOCIETY</t>
  </si>
  <si>
    <t>PIMS(MBBS &amp; PG) AND PIMS-BSC(MLT) , BSC(ALLIED) &amp; PARA MEDICAL</t>
  </si>
  <si>
    <t>NAME OF THE INSTITUTION   PRATHIMA COLLEGE OF NURSING</t>
  </si>
  <si>
    <t>DETAILS OF DEPARTMENT (Clinical) WISE ELIGIBLE TEACHING STAFF FOR THE PERIOD 2023-24 AND 2024-25</t>
  </si>
  <si>
    <t>SCHEDULE -4</t>
  </si>
  <si>
    <t>(please furnish the details department wIse course wise as per the following departments)</t>
  </si>
  <si>
    <t>1. Department of General Medicine (a) General Medicine; (b) Tuberculosis &amp; Respiratory Dieases; (c) Dermatology Venereology &amp; Leprosy; (d) Psychiatry; &amp; (e) Other ancillary Staff</t>
  </si>
  <si>
    <t>2. Department of Paediatrics; 3. Department of General Surgery; 4. Department of Orthopaedics; 5. Depatment of OTO-RHINO-LARYGOLOGY; 6. Department of Opththalmology; 7. Depatment of Obstetrics and Gynaecology; 8. Depatment of Radio-Diagnosis; 9.  Depatment of Anaesthesology; 10. Department of Detistry;</t>
  </si>
  <si>
    <t>DETAILS OF DEPARTMENT (Clinical) WISE ELIGIBLE TEACHING STAFF FOR THE PERIOD FROM 01/04/2023 TO 31/03/2024 (2023-24)</t>
  </si>
  <si>
    <t>B.Sc Nursing</t>
  </si>
  <si>
    <t>AMOUNT IN Rs.</t>
  </si>
  <si>
    <t>S. No.</t>
  </si>
  <si>
    <t>EMPLOYEE NAME</t>
  </si>
  <si>
    <t>PAN No.</t>
  </si>
  <si>
    <t>AADHAR NO.</t>
  </si>
  <si>
    <t>DATE OF BIRTH</t>
  </si>
  <si>
    <t>QUALIFICATION</t>
  </si>
  <si>
    <t>WHETHER THE EMPLOYEE POSSESSES THE EQUIVALENT QUALIFICATION</t>
  </si>
  <si>
    <t>BRANCH</t>
  </si>
  <si>
    <t>DESIGNATION</t>
  </si>
  <si>
    <t>DATE OF APPOINTMENT TO DESIGNATION</t>
  </si>
  <si>
    <t>Vth PAY SCALE/ VIth PAY SCALE/ OTHERS</t>
  </si>
  <si>
    <t>PAY SCALE (BAND)</t>
  </si>
  <si>
    <t>FOR 01/04/2023 TO 31/03/2024</t>
  </si>
  <si>
    <t>PREVIOUS YEARS ARREARS PAID (IF ANY)</t>
  </si>
  <si>
    <t>PF CONTRIBUTION</t>
  </si>
  <si>
    <t>ESI CONTRIBUTION</t>
  </si>
  <si>
    <t>PROF. TAX</t>
  </si>
  <si>
    <t>TDS</t>
  </si>
  <si>
    <t>OTHER DEDUCTIONS</t>
  </si>
  <si>
    <t>TOTAL DEDUCTIONS</t>
  </si>
  <si>
    <t>NET SALARY</t>
  </si>
  <si>
    <t>GRATUITY CONTRIBUTION</t>
  </si>
  <si>
    <t xml:space="preserve"> BANK DETAILS IN WHICH SALARY IS BEING CREDITED</t>
  </si>
  <si>
    <t>BASIC PAY (including AGP)</t>
  </si>
  <si>
    <t>DA</t>
  </si>
  <si>
    <t>HRA</t>
  </si>
  <si>
    <t>CCA</t>
  </si>
  <si>
    <t>OTHERS</t>
  </si>
  <si>
    <t>TOTAL</t>
  </si>
  <si>
    <t>ARREARS       (2023-24)</t>
  </si>
  <si>
    <t>GROSS SALARY</t>
  </si>
  <si>
    <t>EMPLOYEE</t>
  </si>
  <si>
    <t>EMPLOYER</t>
  </si>
  <si>
    <t>NAME</t>
  </si>
  <si>
    <t>Account No.</t>
  </si>
  <si>
    <t>IFSC</t>
  </si>
  <si>
    <t>18 = 13+14+15+16+17)</t>
  </si>
  <si>
    <t>20=(18+19)</t>
  </si>
  <si>
    <t>29= 
(22+24+26+27+28)</t>
  </si>
  <si>
    <t>30=(18-29)</t>
  </si>
  <si>
    <t>VEGUNA RANI M</t>
  </si>
  <si>
    <t>ARTPM2964K</t>
  </si>
  <si>
    <t>M SC (N),PHD</t>
  </si>
  <si>
    <t>YES</t>
  </si>
  <si>
    <t>NURSING COLLEGE</t>
  </si>
  <si>
    <t>LECTURER</t>
  </si>
  <si>
    <t>Union Bank Of India</t>
  </si>
  <si>
    <t>UBIN0532801</t>
  </si>
  <si>
    <t>KAMADRI SUDHESHNA</t>
  </si>
  <si>
    <t>MSC nursing</t>
  </si>
  <si>
    <t>UBIN0810487</t>
  </si>
  <si>
    <t>REGULA SOUMYA</t>
  </si>
  <si>
    <t>B S C NURSING</t>
  </si>
  <si>
    <t>TUTOR</t>
  </si>
  <si>
    <t>UBIN0821489</t>
  </si>
  <si>
    <t>M ESWARAMMA</t>
  </si>
  <si>
    <t>FQZPB3527B</t>
  </si>
  <si>
    <t>PROFESSOR</t>
  </si>
  <si>
    <t>P MANJULA</t>
  </si>
  <si>
    <t>BTJPP5462L</t>
  </si>
  <si>
    <t>ASSOC PROF</t>
  </si>
  <si>
    <t>RUTH VICTORIA</t>
  </si>
  <si>
    <t>AYJPR4930R</t>
  </si>
  <si>
    <t>K USHA</t>
  </si>
  <si>
    <t>COHPK4972A</t>
  </si>
  <si>
    <t>K FATHIMA</t>
  </si>
  <si>
    <t>ACPPF9626E</t>
  </si>
  <si>
    <t>K MAMATHA</t>
  </si>
  <si>
    <t>HBBPK1977D</t>
  </si>
  <si>
    <t>GADDAM SWAROOPA</t>
  </si>
  <si>
    <t>CANPG0717R</t>
  </si>
  <si>
    <t>POODURI GANGARESHMA</t>
  </si>
  <si>
    <t>EAKPG9988K</t>
  </si>
  <si>
    <t>THANNIRU SOUNDARYA</t>
  </si>
  <si>
    <t>BSC nursing</t>
  </si>
  <si>
    <t>MERUGU UMA</t>
  </si>
  <si>
    <t>UBIN0823171</t>
  </si>
  <si>
    <t>SOMA ROSHINI</t>
  </si>
  <si>
    <t>MEDIPALLY NAVYAJYOTI</t>
  </si>
  <si>
    <t>SARASWATHI S</t>
  </si>
  <si>
    <t>B SC (N)</t>
  </si>
  <si>
    <t>STAFF NURSE</t>
  </si>
  <si>
    <t>UBIN0815837</t>
  </si>
  <si>
    <t>RAJAKUMARI S</t>
  </si>
  <si>
    <t>INCHARGE</t>
  </si>
  <si>
    <t>G. ASHWINI</t>
  </si>
  <si>
    <t>TANDRA RAMESH LAVANYA</t>
  </si>
  <si>
    <t>B SC(N)</t>
  </si>
  <si>
    <t>PENDRAM ANJITHA</t>
  </si>
  <si>
    <t>B,SC (N)</t>
  </si>
  <si>
    <t>AMBATI VENU</t>
  </si>
  <si>
    <t>ALKAPELLY STALIN</t>
  </si>
  <si>
    <t>MNIPS2704N</t>
  </si>
  <si>
    <t>KOTHURI LAVANYA</t>
  </si>
  <si>
    <t>MPHW</t>
  </si>
  <si>
    <t>UBIN0532827</t>
  </si>
  <si>
    <t>PASHAM SUNITHA</t>
  </si>
  <si>
    <t>MALYALA PRASUNA</t>
  </si>
  <si>
    <t>B SC, nursing</t>
  </si>
  <si>
    <t>KAMBALLA DEEPA</t>
  </si>
  <si>
    <t>BKMPK0590C</t>
  </si>
  <si>
    <t>NURSING SUPDT</t>
  </si>
  <si>
    <t>DARSHANALA MOUNIKA</t>
  </si>
  <si>
    <t>NURSING SUPERVISOR</t>
  </si>
  <si>
    <t>PONNALA RATHNAMALA</t>
  </si>
  <si>
    <t>BOLLAMPALLY KEJIYA</t>
  </si>
  <si>
    <t>RAVULA SUPRIYA</t>
  </si>
  <si>
    <t>SIRICILLA SWATHI</t>
  </si>
  <si>
    <t>B SC</t>
  </si>
  <si>
    <t>JUTTU LIKHITHA</t>
  </si>
  <si>
    <t>MUDIMADUGULA PRANITHA</t>
  </si>
  <si>
    <t>JOSMI JOSE</t>
  </si>
  <si>
    <t>SCRUB NURSE</t>
  </si>
  <si>
    <t>PONNALA SHIREESHA</t>
  </si>
  <si>
    <t>MSC Nursing</t>
  </si>
  <si>
    <t>MERGU NAVYA</t>
  </si>
  <si>
    <t>BSC Nursing</t>
  </si>
  <si>
    <t>TEKUMALLA VARALAXMI</t>
  </si>
  <si>
    <t>ICU INCHARGE</t>
  </si>
  <si>
    <t>DETAILS OF DEPARTMENT (Clinical) WISE ELIGIBLE TEACHING STAFF FOR THE PERIOD FROM 01/04/2024 TO 31/03/2025</t>
  </si>
  <si>
    <t>FOR 01/04/2024 TO 31/03/2025</t>
  </si>
  <si>
    <t>ARREARS       (2024-25)</t>
  </si>
  <si>
    <t>GOVINDU HARSHITHA</t>
  </si>
  <si>
    <t>YANAMALLA SUSHMA</t>
  </si>
  <si>
    <t>ALRPY0802G</t>
  </si>
  <si>
    <t>KANNAM RAJYALAXMI</t>
  </si>
  <si>
    <t>BYNPR5055G</t>
  </si>
  <si>
    <t>SALLA VENKATA HARINATH</t>
  </si>
  <si>
    <t>KKLPS4279E</t>
  </si>
  <si>
    <t>MANTHENA PRAVALIKA</t>
  </si>
  <si>
    <t>MAATHI REDDY SUSHMITHA</t>
  </si>
  <si>
    <t>RQMPS8660H</t>
  </si>
  <si>
    <t>MSC-Nursing</t>
  </si>
  <si>
    <t>NAGULA PRIYANKA</t>
  </si>
  <si>
    <t>BOLISHETTI MARUTHI</t>
  </si>
  <si>
    <t>ERLA SUMALATHA</t>
  </si>
  <si>
    <t>GUGLOTH HARITHA</t>
  </si>
  <si>
    <t>KODAMUNJA HARIKA</t>
  </si>
  <si>
    <t>TENI THOMAS</t>
  </si>
  <si>
    <t>AKSHARAMOL</t>
  </si>
  <si>
    <t>UBIN0831123</t>
  </si>
  <si>
    <t>THAMMADI SWARNALATHA</t>
  </si>
  <si>
    <t>UBIN0810690</t>
  </si>
  <si>
    <t>SRIRAMULA JOY BIESSY</t>
  </si>
  <si>
    <t>ANJU REJI</t>
  </si>
  <si>
    <t>BANDARI ASHWINI</t>
  </si>
  <si>
    <t>ATRAM SWATHI</t>
  </si>
  <si>
    <t>NOTE:</t>
  </si>
  <si>
    <t xml:space="preserve">Furnish the details of the other courses by applying the above  format. </t>
  </si>
  <si>
    <t>DETAILS OF DEPARTMENT (Non-Clinical) WISE ELIGIBLE TEACHING STAFF FOR THE PERIOD  2023-24 AND 2024-25</t>
  </si>
  <si>
    <t>SCHEDULE -5</t>
  </si>
  <si>
    <t>(please furnish the details department wase course wise as per the following departments)</t>
  </si>
  <si>
    <t>1. Department of Anatomy; 2. Department of Physiology; 3. Department of Biochemistry; 4. Department of Patholgy; 5. Department of Microbiology; 6. Department of Pharmacology; 7. Department of Forensic Medicine; 8. Department of Communy Medicine; 9. Rural Training Health Centre; 10. Urban Training Health Centre</t>
  </si>
  <si>
    <t>DETAILS OF DEPARTMENT (Non-Clinical) WISE ELIGIBLE TEACHING STAFF FOR THE PERIOD FOR 2023-24</t>
  </si>
  <si>
    <t>NIL</t>
  </si>
  <si>
    <t>DETAILS OF DEPARTMENT (Non-Clinical) WISE ELIGIBLE TEACHING STAFF FOR THE PERIOD FROM 01/04/2024 TO 31/03/2025</t>
  </si>
  <si>
    <t xml:space="preserve">Furnish the details of the other courses by applying the above format. </t>
  </si>
  <si>
    <t>NAME OF COLLEGE             PRATHIMA COLLEGE OF NURSING</t>
  </si>
  <si>
    <t>DETAILS OF ANCILLARY SERIVICES STAFF FOR THE PERIOD 2023-24 and 2024-25</t>
  </si>
  <si>
    <t>SCHEDULE -6</t>
  </si>
  <si>
    <t xml:space="preserve">1. Cenral Record Section; 2. Cenral Animal House; 3. Central Library; 4. Central Photographic cum audiovisual unit; 5. Medical Education Unit; 6. Central Sterization Services Department; 7. Laundry; 8. Blood Bank; 9. Central Casualty Services; 10. Central Workshop; 11. Other Hospital Staff - Nursing Staff; 12 Any other Staff </t>
  </si>
  <si>
    <t>DETAILS OF ANCILLARY SERIVICES STAFF FOR THE PERIOD FOR 2023-24</t>
  </si>
  <si>
    <t>PRAHLADA RAO KOMANDLA</t>
  </si>
  <si>
    <t>AQWPK2440G</t>
  </si>
  <si>
    <t>MBA</t>
  </si>
  <si>
    <t>FINANCE &amp; ACCOUNTS</t>
  </si>
  <si>
    <t>MANAGER</t>
  </si>
  <si>
    <t>SUJANA G</t>
  </si>
  <si>
    <t>AUJPJ2330B</t>
  </si>
  <si>
    <t>DEGREE</t>
  </si>
  <si>
    <t>SR EXECUTIVE</t>
  </si>
  <si>
    <t>SAMPATH RAO</t>
  </si>
  <si>
    <t>ADMINISTRATION</t>
  </si>
  <si>
    <t>P R O</t>
  </si>
  <si>
    <t>GOVERDHAN V</t>
  </si>
  <si>
    <t>APVPV1876P</t>
  </si>
  <si>
    <t>DEGREE  B.COM</t>
  </si>
  <si>
    <t>COMPUTER OPERATOR</t>
  </si>
  <si>
    <t>DEVENDER RAO ERRABELLI</t>
  </si>
  <si>
    <t>AAMPE1721E</t>
  </si>
  <si>
    <t>ITI WIRE MAN</t>
  </si>
  <si>
    <t>MAINTENANCE</t>
  </si>
  <si>
    <t>ILAIAH D</t>
  </si>
  <si>
    <t>BMWPD1157J</t>
  </si>
  <si>
    <t>M.A,B.ED</t>
  </si>
  <si>
    <t>PRABHAVATHI MENNENI</t>
  </si>
  <si>
    <t>LIBRARY</t>
  </si>
  <si>
    <t>EXECUTIVE</t>
  </si>
  <si>
    <t>ASHOK RAO B</t>
  </si>
  <si>
    <t>AUIPB7585K</t>
  </si>
  <si>
    <t>ASSISTANT</t>
  </si>
  <si>
    <t>RAJAMMA K</t>
  </si>
  <si>
    <t>DKFPK2232A</t>
  </si>
  <si>
    <t>M.COM</t>
  </si>
  <si>
    <t>B. CHAITANYA LAKSHMI</t>
  </si>
  <si>
    <t>EENPS8743K</t>
  </si>
  <si>
    <t>P A TO DEAN</t>
  </si>
  <si>
    <t>E. NAGAMANI</t>
  </si>
  <si>
    <t>AFDPE7267B</t>
  </si>
  <si>
    <t>SAI BABA B</t>
  </si>
  <si>
    <t>SSC</t>
  </si>
  <si>
    <t>TRANSPORT</t>
  </si>
  <si>
    <t>DRIVER</t>
  </si>
  <si>
    <t>JANARDHANA NAIDU A</t>
  </si>
  <si>
    <t>AHUPA3845J</t>
  </si>
  <si>
    <t>PG</t>
  </si>
  <si>
    <t>SHIVA KUMAR RAVULA</t>
  </si>
  <si>
    <t>AJFPR7441A</t>
  </si>
  <si>
    <t>IT</t>
  </si>
  <si>
    <t>SRINIVAS CHITALA</t>
  </si>
  <si>
    <t>BOXPC9855F</t>
  </si>
  <si>
    <t>10th</t>
  </si>
  <si>
    <t>BOYS HOSTAL</t>
  </si>
  <si>
    <t>ATTENDER</t>
  </si>
  <si>
    <t>ANJALI DASARI</t>
  </si>
  <si>
    <t>INTERMEDIATE</t>
  </si>
  <si>
    <t>GIRLS HOSTEL</t>
  </si>
  <si>
    <t>THIRUPATHAMMA DAVU</t>
  </si>
  <si>
    <t>VIJAYA KOLLAPURI</t>
  </si>
  <si>
    <t>VAYU PUTRA</t>
  </si>
  <si>
    <t>AZMPK2520Q</t>
  </si>
  <si>
    <t>LIBRARIAN</t>
  </si>
  <si>
    <t>SUSHEELA J</t>
  </si>
  <si>
    <t>ADGPJ8917Q</t>
  </si>
  <si>
    <t>UBIN815837</t>
  </si>
  <si>
    <t>PREM SAGAR RAO J</t>
  </si>
  <si>
    <t>AFWPJ4192D</t>
  </si>
  <si>
    <t>PUBLIC RELATION</t>
  </si>
  <si>
    <t>GENERAL MANAGER</t>
  </si>
  <si>
    <t>SUDHAKAR L</t>
  </si>
  <si>
    <t>AKWPL9966G</t>
  </si>
  <si>
    <t>BA BED</t>
  </si>
  <si>
    <t>SAMPATH K</t>
  </si>
  <si>
    <t>LATHA NIMMALA</t>
  </si>
  <si>
    <t>DUMPB9469M</t>
  </si>
  <si>
    <t>VISHWA KUMAR M</t>
  </si>
  <si>
    <t>TECHNICIAN</t>
  </si>
  <si>
    <t>UBIN0561002</t>
  </si>
  <si>
    <t>CHANDRA SHEKHAR M</t>
  </si>
  <si>
    <t>DAYPM9947R</t>
  </si>
  <si>
    <t>SURESH ETIKYALA</t>
  </si>
  <si>
    <t>ABSPE9664K</t>
  </si>
  <si>
    <t>ANIL KUMAR</t>
  </si>
  <si>
    <t>AYFPD3321A</t>
  </si>
  <si>
    <t>DEVDAS BADE</t>
  </si>
  <si>
    <t>BYOPB3195E</t>
  </si>
  <si>
    <t>INDRAKAR REDDY. M</t>
  </si>
  <si>
    <t>ALSPM9966C</t>
  </si>
  <si>
    <t xml:space="preserve">DEGREE </t>
  </si>
  <si>
    <t>VEMULA SANDHYA</t>
  </si>
  <si>
    <t>BMGPV3612J</t>
  </si>
  <si>
    <t>MSC</t>
  </si>
  <si>
    <t>BALANTHARAPU VENKATA BALASUBRAHMANYAM</t>
  </si>
  <si>
    <t>Diploma</t>
  </si>
  <si>
    <t>KAIRI SRINIVAS</t>
  </si>
  <si>
    <t>MCA</t>
  </si>
  <si>
    <t>SYED MASOOD</t>
  </si>
  <si>
    <t>KALAVATHI T</t>
  </si>
  <si>
    <t>SADANANDAM V</t>
  </si>
  <si>
    <t>DIPLOMA</t>
  </si>
  <si>
    <t>SUJATHA KASIPAKA</t>
  </si>
  <si>
    <t>ANM</t>
  </si>
  <si>
    <t>OPD ASSISTANT</t>
  </si>
  <si>
    <t>SUGUNA DONDA</t>
  </si>
  <si>
    <t>SHOBHA RANI M</t>
  </si>
  <si>
    <t>MADHAVI S</t>
  </si>
  <si>
    <t>SARADA KONDA</t>
  </si>
  <si>
    <t>BHAGYALA LAXMI M</t>
  </si>
  <si>
    <t>PREMALATHA ANNEMALLA</t>
  </si>
  <si>
    <t>KAVITHA SANDHIRI</t>
  </si>
  <si>
    <t>RAMANAMMA A</t>
  </si>
  <si>
    <t>SRAVANTHI KAMPALLY</t>
  </si>
  <si>
    <t>RAMESH G</t>
  </si>
  <si>
    <t>OT TECHNICIAN</t>
  </si>
  <si>
    <t>BHOOMAIAH K</t>
  </si>
  <si>
    <t>RAJESHWARI MASHAM</t>
  </si>
  <si>
    <t>GEETHA KUMMARI</t>
  </si>
  <si>
    <t>SAMPATH RACHALLI</t>
  </si>
  <si>
    <t>RAJYALAXMI GUDAM</t>
  </si>
  <si>
    <t>BPBPK3062B</t>
  </si>
  <si>
    <t>SWAPNA PRISHEETHI</t>
  </si>
  <si>
    <t>AWFPK5454K</t>
  </si>
  <si>
    <t>UMA RANI M</t>
  </si>
  <si>
    <t>CKOPG6963J</t>
  </si>
  <si>
    <t>MANJULA BUTTI</t>
  </si>
  <si>
    <t>SHIVA RANJANI. M</t>
  </si>
  <si>
    <t>DURGAM PUSHPALATHA</t>
  </si>
  <si>
    <t>BANOTHU JHANSILAXMIBAI</t>
  </si>
  <si>
    <t>KYATHAM  RAVEENA</t>
  </si>
  <si>
    <t>UBIN0801151</t>
  </si>
  <si>
    <t>KONDAPALKALA MOUNIKA</t>
  </si>
  <si>
    <t>BIYYANI LAVANYA</t>
  </si>
  <si>
    <t>MARAPALLI MOUNIKA</t>
  </si>
  <si>
    <t>DETAILS OF ANCILLARY SERIVICES STAFF FOR THE PERIOD FROM 01/04/2022 TO 31/12/2022 (AUDITED)</t>
  </si>
  <si>
    <t>VELICHALA SUJATHA</t>
  </si>
  <si>
    <t>BCOM</t>
  </si>
  <si>
    <t>CARE TAKER</t>
  </si>
  <si>
    <t>SUJATHA KASIPAKA ALIAS MAMIDIPALLI SUJATHA</t>
  </si>
  <si>
    <t>PRATHIMA COLLEGE OF NURSING , KARIMNAGAR</t>
  </si>
  <si>
    <t>STATEMENT SHOWING SALARY EXPENDITURE DEPARTMENT WISE</t>
  </si>
  <si>
    <t>SL NO</t>
  </si>
  <si>
    <t>YEAR</t>
  </si>
  <si>
    <t>2023-24</t>
  </si>
  <si>
    <t>2024-25</t>
  </si>
  <si>
    <t>CLINICAL</t>
  </si>
  <si>
    <t>NON CLINICAL</t>
  </si>
  <si>
    <t>ANCILLARY</t>
  </si>
  <si>
    <t>TOTAL SALARIES</t>
  </si>
  <si>
    <t>STATEMENT SHOWING ALLOCATION OF SALARY EXPENDITURE BETWEEN B.SC(N) , M.SC(N) &amp; GNM COURSES</t>
  </si>
  <si>
    <t>TOTAL SALRY</t>
  </si>
  <si>
    <t>B.SC(N)</t>
  </si>
  <si>
    <t>M.SC(N)</t>
  </si>
  <si>
    <t>Assumptions:</t>
  </si>
  <si>
    <t>Salaries were allocated between B.Sc(N) , M.Sc(N) and GNM course on the basis of No. of Students</t>
  </si>
  <si>
    <t>INSTITUE NAME</t>
  </si>
  <si>
    <t>FIXED ASSETS AND DEPRECIATION OF THE INSTITUTE</t>
  </si>
  <si>
    <t>SCHEDULE-9</t>
  </si>
  <si>
    <t>AS ON 31/03/2024</t>
  </si>
  <si>
    <t>Amount in Rs.</t>
  </si>
  <si>
    <t>Rate of Dep.</t>
  </si>
  <si>
    <t>Written down value as on 31/03/2023</t>
  </si>
  <si>
    <t>Additons</t>
  </si>
  <si>
    <t>Deletions</t>
  </si>
  <si>
    <t>Depreciation FOR THE PERIOD</t>
  </si>
  <si>
    <t>Written down value as on 31/03/2024</t>
  </si>
  <si>
    <t>Before 30/09/2023</t>
  </si>
  <si>
    <t>After 30/09/2023</t>
  </si>
  <si>
    <t>BLOCK -I (Land)</t>
  </si>
  <si>
    <t>Capital WIP</t>
  </si>
  <si>
    <t>BLOCK -II (Buildings)</t>
  </si>
  <si>
    <t>BLOCK -III (Medical Equipments)</t>
  </si>
  <si>
    <t>BLOCK -IV (Other Equipments)</t>
  </si>
  <si>
    <t>BLOCK -V (Furniture &amp; Fixtures)</t>
  </si>
  <si>
    <t>BLOCK -VI (Vehicals)</t>
  </si>
  <si>
    <t>Motor Buses</t>
  </si>
  <si>
    <t>BLOCK -VII (Computers)</t>
  </si>
  <si>
    <t>Library</t>
  </si>
  <si>
    <t>AS ON 31/03/2025</t>
  </si>
  <si>
    <t>Written down value as on 31/03/2025</t>
  </si>
  <si>
    <t>Before 30/09/2024</t>
  </si>
  <si>
    <t>After 30/09/2024</t>
  </si>
  <si>
    <t>The Above Rates are charged on the Written Down Value of the Assets, Rate of depreciation is appliacble as per norms.</t>
  </si>
  <si>
    <t>The assets purchased specially for PG Courses, Superspeciality Courses to be given separately</t>
  </si>
  <si>
    <t>SOCIETY NAME</t>
  </si>
  <si>
    <t>PRATHIMA EDUCATIONAL SOCIETY</t>
  </si>
  <si>
    <t>FIXED ASSETS AND DEPRECIATION  OF THE SOCIETY / TRUST</t>
  </si>
  <si>
    <t>SCHEDULE-9S</t>
  </si>
  <si>
    <t>COLLEGE-1</t>
  </si>
  <si>
    <t>opening</t>
  </si>
  <si>
    <t>additions before</t>
  </si>
  <si>
    <t>after</t>
  </si>
  <si>
    <t>total</t>
  </si>
  <si>
    <t>dep bef</t>
  </si>
  <si>
    <t>net</t>
  </si>
  <si>
    <t>SCHEDULE -13  S</t>
  </si>
  <si>
    <t>DETAILS OF FIXED DEPOSITS UPTO 31/03/2025</t>
  </si>
  <si>
    <t>S.No.</t>
  </si>
  <si>
    <t>NAME OF THE BANK</t>
  </si>
  <si>
    <t>FDR NO.</t>
  </si>
  <si>
    <t>DATE OF INVESTMENT</t>
  </si>
  <si>
    <t>OPENING BALANCE AS ON 01.04.2024</t>
  </si>
  <si>
    <t>INVESTED DURING THE YEAR</t>
  </si>
  <si>
    <t>INTEREST DURING THE YEAR</t>
  </si>
  <si>
    <t>MATURED DURING THE YEAR</t>
  </si>
  <si>
    <t>CLOSING BALANCE AS ON 31.03.2025</t>
  </si>
  <si>
    <t>A</t>
  </si>
  <si>
    <t>B</t>
  </si>
  <si>
    <t>C</t>
  </si>
  <si>
    <t>D</t>
  </si>
  <si>
    <t>D= (A+B+C-D)</t>
  </si>
  <si>
    <t>THE COSMOS CO OP BANK LTD</t>
  </si>
  <si>
    <t>0302001071619</t>
  </si>
  <si>
    <t>12.04.2014</t>
  </si>
  <si>
    <t>0302001050014</t>
  </si>
  <si>
    <t>29.05.2012</t>
  </si>
  <si>
    <t>0302001077729</t>
  </si>
  <si>
    <t>11.06.2015</t>
  </si>
  <si>
    <t>0302001086392</t>
  </si>
  <si>
    <t>08.06.2017</t>
  </si>
  <si>
    <t>0302001086408</t>
  </si>
  <si>
    <t>0302001095309</t>
  </si>
  <si>
    <t>15.02.2019</t>
  </si>
  <si>
    <t>03028330134</t>
  </si>
  <si>
    <t>09.02.2023</t>
  </si>
  <si>
    <t>06928330107</t>
  </si>
  <si>
    <t>0482833046</t>
  </si>
  <si>
    <t>03015000154246</t>
  </si>
  <si>
    <t>28.02.2023</t>
  </si>
  <si>
    <t>9152001023995</t>
  </si>
  <si>
    <t>30.09.2023</t>
  </si>
  <si>
    <t>03020010112215</t>
  </si>
  <si>
    <t>9132001016852</t>
  </si>
  <si>
    <t>9132001016861</t>
  </si>
  <si>
    <t>03028340161</t>
  </si>
  <si>
    <t>27.12.2033</t>
  </si>
  <si>
    <t>03015000161558</t>
  </si>
  <si>
    <t>25.04.2024</t>
  </si>
  <si>
    <t>03015000161565</t>
  </si>
  <si>
    <t>03015000164795</t>
  </si>
  <si>
    <t>20.11.2024</t>
  </si>
  <si>
    <t>03015000164801</t>
  </si>
  <si>
    <t>03015000164818</t>
  </si>
  <si>
    <t>03015000165488</t>
  </si>
  <si>
    <t>27.12.2024</t>
  </si>
  <si>
    <t>03015000165495</t>
  </si>
  <si>
    <t>03020010115537</t>
  </si>
  <si>
    <t>20.05.2024</t>
  </si>
  <si>
    <t>03020010115544</t>
  </si>
  <si>
    <t>GRAND TOTAL</t>
  </si>
  <si>
    <t>OPENING BALANCE AS ON 01.04.2023</t>
  </si>
  <si>
    <t>CLOSING BALANCE AS ON 31.03.2024</t>
  </si>
  <si>
    <t>0301500068642</t>
  </si>
  <si>
    <t>13.09.2011</t>
  </si>
  <si>
    <t>0302001071628</t>
  </si>
  <si>
    <t>03015000119757</t>
  </si>
  <si>
    <t>31.03.2018</t>
  </si>
  <si>
    <t>03028280198</t>
  </si>
  <si>
    <t>16.03.2018</t>
  </si>
  <si>
    <t>,0302001091349</t>
  </si>
  <si>
    <t>17.08.2018</t>
  </si>
  <si>
    <t>9151500016454</t>
  </si>
  <si>
    <t>28.03.2023</t>
  </si>
  <si>
    <t>913150008556</t>
  </si>
  <si>
    <t>9151500016445</t>
  </si>
  <si>
    <t>0481500024514</t>
  </si>
  <si>
    <t>03015000154956</t>
  </si>
  <si>
    <t>0691500057646</t>
  </si>
  <si>
    <t>03015000155137</t>
  </si>
  <si>
    <t>03.04.2023</t>
  </si>
  <si>
    <t>03015000155410</t>
  </si>
  <si>
    <t>17.04.2023</t>
  </si>
  <si>
    <t>03015000155427</t>
  </si>
  <si>
    <t>03015000155649</t>
  </si>
  <si>
    <t>05.05.2023</t>
  </si>
  <si>
    <t>03015000155656</t>
  </si>
  <si>
    <t>0692001061241</t>
  </si>
  <si>
    <t>0482001031727</t>
  </si>
  <si>
    <t>0451500021845</t>
  </si>
  <si>
    <t>04.11.2023</t>
  </si>
  <si>
    <t>0451500021854</t>
  </si>
  <si>
    <t>0451500021863</t>
  </si>
  <si>
    <t>0451500021872</t>
  </si>
  <si>
    <t>26.12.2023</t>
  </si>
  <si>
    <t>NOTE-1: TDS PAID BY BANKS SHOWN IN MATURED DURING THE YEAR</t>
  </si>
  <si>
    <t>NOTE-2: UPLOAD SCANNED COPIES OF FDR RECEIPTS IN SUPPORT OF THE ABOVE INFORMATION.</t>
  </si>
  <si>
    <t>DETAILS OF SALARY PAYMENTS AS PER FORM 24Q</t>
  </si>
  <si>
    <t>SCHEDULE - 25</t>
  </si>
  <si>
    <t>Gross Salary</t>
  </si>
  <si>
    <t>Total Deductions</t>
  </si>
  <si>
    <t>Taxable Salary</t>
  </si>
  <si>
    <t>TDS Deducted</t>
  </si>
  <si>
    <t>Salary payments as per Form 24 Q for the year 2024-25</t>
  </si>
  <si>
    <t>Salary payments as per Form 24 Q for the year 2023-24</t>
  </si>
  <si>
    <t xml:space="preserve">Note: Attachment Form 24 Q </t>
  </si>
  <si>
    <t>DETAILS OF EXPENDIDTURE ON WHICH TAX DEDUCTED AS PER IT ACT</t>
  </si>
  <si>
    <t>SCHEDULE - 26</t>
  </si>
  <si>
    <t>HEAD OF EXPENDITURE</t>
  </si>
  <si>
    <t>Total Amount as per Audited Statements</t>
  </si>
  <si>
    <t>Amount on which Tax Deducted</t>
  </si>
  <si>
    <t>TDS Amount</t>
  </si>
  <si>
    <t>Section Under which Tax Deducted</t>
  </si>
  <si>
    <t>YEAR 2024-25:</t>
  </si>
  <si>
    <t>Contractors</t>
  </si>
  <si>
    <t>194C</t>
  </si>
  <si>
    <t>Professionals / Consultants</t>
  </si>
  <si>
    <t>194JB</t>
  </si>
  <si>
    <t>Rent</t>
  </si>
  <si>
    <t>194IB</t>
  </si>
  <si>
    <t>YEAR 2023-24:</t>
  </si>
  <si>
    <t xml:space="preserve">Note: Attachment Form 26 Q </t>
  </si>
  <si>
    <t>OTHER INFORMATION (RESULTS ETC.)</t>
  </si>
  <si>
    <t>SCHEDULE -24</t>
  </si>
  <si>
    <t>COLLEGE CODE 415</t>
  </si>
  <si>
    <t>YEAR OF ESTABLISHMENT</t>
  </si>
  <si>
    <t>% OF ADMITED STUDENT TO SANCTIONED STUDENTS</t>
  </si>
  <si>
    <t>PASS PERCENTAGE IN FINAL YEAR</t>
  </si>
  <si>
    <t>RATIO OF QUALIFIED FACULTY TO SANCTIONED STUDENTS</t>
  </si>
  <si>
    <t>ACCREDATION BY NATIONAL AGENCIES</t>
  </si>
  <si>
    <t>KNRUHS,INC,TSNMC</t>
  </si>
  <si>
    <t>TOTAL POINTS</t>
  </si>
  <si>
    <t>M.Sc Nursing</t>
  </si>
  <si>
    <t>COLLEGE CODE</t>
  </si>
  <si>
    <t>INC,DME</t>
  </si>
  <si>
    <t>NOTE: Include the above information for all the Colleges run by the Society</t>
  </si>
  <si>
    <t>APPENDIX - IV</t>
  </si>
  <si>
    <t>GENERAL INFORMATION OF THE SOCIETY / INSTITUTION</t>
  </si>
  <si>
    <r>
      <t xml:space="preserve">PLEASE NOTE THAT YOU SHOULD FILL IN PARTICULARS FOR ONLY THOSE PROGRAMMES WHICH ARE OFFERED IN THE COLLEGE  AND DELETE THOSE WHICH ARE NOT OFFERED </t>
    </r>
    <r>
      <rPr>
        <b/>
        <sz val="10"/>
        <color indexed="36"/>
        <rFont val="Arial"/>
        <family val="2"/>
      </rPr>
      <t>IN ALL THE SCHEDULES WHERE APPLICABLE</t>
    </r>
  </si>
  <si>
    <t xml:space="preserve">NAME OF THE SOCIETY /TRUST : </t>
  </si>
  <si>
    <t>ADDRESS OF THE TRUST</t>
  </si>
  <si>
    <t>PLOT NO.213, ROAD NO.1 FILM NAGAR, HYDERABAD-96</t>
  </si>
  <si>
    <t>NO. OF INSTITUTIONS UNDER THE SOCIETY</t>
  </si>
  <si>
    <t>NAMES OF THE INSTITUTIONS UNDER THE SOCIETY</t>
  </si>
  <si>
    <t xml:space="preserve">NAME </t>
  </si>
  <si>
    <t>EAMCET CODE</t>
  </si>
  <si>
    <t>PRATHIMA INSTITUTE OF MEDICAL SCIENCES</t>
  </si>
  <si>
    <t>ADDRESS OF THE INSTITUTION</t>
  </si>
  <si>
    <t>VILLAGE NAGUNURU, DIST KARIMNAGAR, TS</t>
  </si>
  <si>
    <t>DETAILS OF SANCTIONED PROGRAMMES, INTAKE &amp; STUDENTS ADMITTED FOR THE YEAR 2024-25</t>
  </si>
  <si>
    <t>S.NO.</t>
  </si>
  <si>
    <t>SANCTIONED</t>
  </si>
  <si>
    <t>STUDENTS ADMITTED</t>
  </si>
  <si>
    <t>FEE PROPOSAL FOR THE BLOCK PERIOD 2026-27 to 2028-29</t>
  </si>
  <si>
    <t>COURSE</t>
  </si>
  <si>
    <t>INTAKE</t>
  </si>
  <si>
    <t>CATEGORY</t>
  </si>
  <si>
    <t>Under Graduate Course:</t>
  </si>
  <si>
    <t>B.Sc</t>
  </si>
  <si>
    <t>1ST YEAR</t>
  </si>
  <si>
    <t>ECE-1</t>
  </si>
  <si>
    <t>Fee proposed for the Block Period Rs.45,000 for Competent Authority and Upto Rs.90,000 for Management.</t>
  </si>
  <si>
    <t>Sub Total</t>
  </si>
  <si>
    <t>2ND YEAR</t>
  </si>
  <si>
    <t>ECE-2</t>
  </si>
  <si>
    <t>3RD YEAR</t>
  </si>
  <si>
    <t>EEE</t>
  </si>
  <si>
    <t>4TH YEAR</t>
  </si>
  <si>
    <t>MECH</t>
  </si>
  <si>
    <t xml:space="preserve">TOTAL </t>
  </si>
  <si>
    <t>Post Graduate Courses:</t>
  </si>
  <si>
    <t>M.Sc</t>
  </si>
  <si>
    <t>Fee proposed for the Block Period Rs.80,000 for Competent Authority and Upto Rs.1,50,000 for Management.</t>
  </si>
  <si>
    <t>IST YEAR</t>
  </si>
  <si>
    <t>Competent Authourity</t>
  </si>
  <si>
    <t>Management seats</t>
  </si>
  <si>
    <t>Fee proposed for the Block Period Rs.30,000 for Competent Authority and Upto Rs.60,000 for Management.</t>
  </si>
  <si>
    <t>3ND YEAR</t>
  </si>
  <si>
    <t xml:space="preserve">NAME OF THE INSTITUTION </t>
  </si>
  <si>
    <t>CODE OF THE INSTITUTION</t>
  </si>
  <si>
    <t>SCHEDULE - 1</t>
  </si>
  <si>
    <t>DETAILS OF FEE COLLECTIONS FOR ALL THE PROGRAMMES IN THE INSTITUTION 
FOR THE FINANCIAL YEAR 2024-25 , 2023-24 , 2022-23 &amp; 2021-22</t>
  </si>
  <si>
    <t xml:space="preserve"> </t>
  </si>
  <si>
    <t>PROGRAMME</t>
  </si>
  <si>
    <t xml:space="preserve">SANCTIONED </t>
  </si>
  <si>
    <t>FEE COLLECTIONS</t>
  </si>
  <si>
    <t>ACADEMIC YEAR 
2024-25</t>
  </si>
  <si>
    <t>ACADEMIC YEAR 
2023-24</t>
  </si>
  <si>
    <t>ACADEMIC YEAR 
2022-23</t>
  </si>
  <si>
    <t>ACADEMIC YEAR 
2021-22</t>
  </si>
  <si>
    <t>ADMITTED</t>
  </si>
  <si>
    <t>FEE</t>
  </si>
  <si>
    <t>TOTAL FEE</t>
  </si>
  <si>
    <t>UNDER-GRADUATE COURSE:</t>
  </si>
  <si>
    <t>3=(1+2)</t>
  </si>
  <si>
    <t xml:space="preserve"> TOTAL</t>
  </si>
  <si>
    <t>SCHEDULE-22</t>
  </si>
  <si>
    <t>BALANCE SHEET OF THE SOCIETY / TRUST</t>
  </si>
  <si>
    <t>LIABILITIES</t>
  </si>
  <si>
    <t>Capital Fund</t>
  </si>
  <si>
    <t>Unutilised Grants &amp; Donations</t>
  </si>
  <si>
    <t>Term Loans from Banks</t>
  </si>
  <si>
    <t>Working Capital Loans from Banks</t>
  </si>
  <si>
    <t>Loans from Society</t>
  </si>
  <si>
    <t>Loans from Others</t>
  </si>
  <si>
    <t>Outstanding Expenses (if any)</t>
  </si>
  <si>
    <t>Provision for Expenses</t>
  </si>
  <si>
    <t>Liabilities (Specify)</t>
  </si>
  <si>
    <t>Any other Liabilities (Specify)</t>
  </si>
  <si>
    <t>Caution Depost</t>
  </si>
  <si>
    <t>Stipend Fee</t>
  </si>
  <si>
    <t>Fee Advance</t>
  </si>
  <si>
    <t>Statutory Dues</t>
  </si>
  <si>
    <t>Sundry Creditors</t>
  </si>
  <si>
    <t>Credit Balances in Current A/c</t>
  </si>
  <si>
    <t>ASSETS</t>
  </si>
  <si>
    <t>Fixed Assets</t>
  </si>
  <si>
    <t>Interest Accrued on Fixed Deposits</t>
  </si>
  <si>
    <t>Fixed Deposits</t>
  </si>
  <si>
    <t>Deposits With Others</t>
  </si>
  <si>
    <t>Loans &amp; Advances</t>
  </si>
  <si>
    <t>Tuition Fee Receivable</t>
  </si>
  <si>
    <t>Any other Assets (Specify)</t>
  </si>
  <si>
    <t>Health Schemes</t>
  </si>
  <si>
    <t>TDS Receivable</t>
  </si>
  <si>
    <t>Other Current Assets</t>
  </si>
  <si>
    <t>Closing Balances</t>
  </si>
  <si>
    <t>Cash on Hand</t>
  </si>
  <si>
    <t>Cash at Bank (Specify Bank wise)</t>
  </si>
  <si>
    <t>As on 31/03/2025</t>
  </si>
  <si>
    <t>As on 31/03/2024</t>
  </si>
  <si>
    <t>Salaries Payables</t>
  </si>
  <si>
    <t xml:space="preserve">The following tables should be used for all other programmes offered in the college 
</t>
  </si>
  <si>
    <t xml:space="preserve">BALANCE SHEET OF THE INSTITUTION </t>
  </si>
  <si>
    <t>NURSING</t>
  </si>
  <si>
    <t>LIABILITIES:</t>
  </si>
  <si>
    <t>CAPITAL FUND:</t>
  </si>
  <si>
    <t>Opening Balance</t>
  </si>
  <si>
    <t>Add: Received</t>
  </si>
  <si>
    <t xml:space="preserve">Add: Excess of Income over Expenditure </t>
  </si>
  <si>
    <t>Others (Specify)</t>
  </si>
  <si>
    <t>NON CURRENT LIABILITIES:</t>
  </si>
  <si>
    <t>Term Loans/Unsecured Loans:</t>
  </si>
  <si>
    <t>Banks/Financial Institutions</t>
  </si>
  <si>
    <t>Society</t>
  </si>
  <si>
    <t>Others</t>
  </si>
  <si>
    <t>Other Non Current Liabilitites (Specify)</t>
  </si>
  <si>
    <t>CURRENT LIABILITIES:</t>
  </si>
  <si>
    <t>Un-Utilized Grants</t>
  </si>
  <si>
    <t>Outstanding Liabilities &amp; Provisions (Specify)</t>
  </si>
  <si>
    <t>Salaries Payable</t>
  </si>
  <si>
    <t>Other Current Liabilities (Specify)</t>
  </si>
  <si>
    <t>Students</t>
  </si>
  <si>
    <t>Nursing Assets</t>
  </si>
  <si>
    <t>Prathima Educational Society PG Liabilities</t>
  </si>
  <si>
    <t>TOTAL LIABILITIES</t>
  </si>
  <si>
    <t>ASSETS:</t>
  </si>
  <si>
    <t>NON CURRENT ASSETS:</t>
  </si>
  <si>
    <t xml:space="preserve">Fixed Assets: </t>
  </si>
  <si>
    <t>Closing Balance</t>
  </si>
  <si>
    <t xml:space="preserve">Fixed Deposits (including Interest Accrued) </t>
  </si>
  <si>
    <t>Other Deposits</t>
  </si>
  <si>
    <t>Other Non Current Asset Specify</t>
  </si>
  <si>
    <t>CURRENT ASSETS:</t>
  </si>
  <si>
    <t>Other Current Asset Specify</t>
  </si>
  <si>
    <t>TDS Receivables</t>
  </si>
  <si>
    <t>Cash at Bank</t>
  </si>
  <si>
    <t>PG Liabilities</t>
  </si>
  <si>
    <t>Prathima Educational Society Nursing Assets</t>
  </si>
  <si>
    <t>TOTAL ASSETS</t>
  </si>
  <si>
    <t>NAME OF THE  COLLEGE</t>
  </si>
  <si>
    <t xml:space="preserve">PARTICULARS                 </t>
  </si>
  <si>
    <t>COURSES  OFFERED</t>
  </si>
  <si>
    <t>GNMC</t>
  </si>
  <si>
    <t>(1)</t>
  </si>
  <si>
    <t>Fee From Patients:</t>
  </si>
  <si>
    <t>a)</t>
  </si>
  <si>
    <t>In Patents</t>
  </si>
  <si>
    <t>b)</t>
  </si>
  <si>
    <t>Out Patents</t>
  </si>
  <si>
    <t>c)</t>
  </si>
  <si>
    <t>Investigation Charges (Blood Tests, ECG,    
 X-ray, CTC, MRI, Culture etc.,</t>
  </si>
  <si>
    <t>d)</t>
  </si>
  <si>
    <t>Other Charges from Patients 
(Specify with details)</t>
  </si>
  <si>
    <t>(2)</t>
  </si>
  <si>
    <t>Total Fee from Patients (a)+(b)+(c)+(d)</t>
  </si>
  <si>
    <t>(3)</t>
  </si>
  <si>
    <t>Aarogyasri Receipts</t>
  </si>
  <si>
    <t>(4)</t>
  </si>
  <si>
    <t>Any other Fee (Specify with Details)</t>
  </si>
  <si>
    <t xml:space="preserve"> (5)  GRAND TOTAL (2)+(3)+(4)</t>
  </si>
  <si>
    <t>NAME OF COLLEGE</t>
  </si>
  <si>
    <t>SCHEDULE - 3</t>
  </si>
  <si>
    <t>College Bus Fee Collections</t>
  </si>
  <si>
    <t>Interest on FDRs</t>
  </si>
  <si>
    <t>Donations and Contributions</t>
  </si>
  <si>
    <t>Any other income (Specify Head wise)</t>
  </si>
  <si>
    <t>STATEMENT OF INCOME FROM PATIENTS OF THE INSTITUTION FOR THE FINANCIAL YEAR 2023-24 &amp; 2024-25</t>
  </si>
  <si>
    <t>FINANCIAL YEARS 2023-24 &amp; 2024-25</t>
  </si>
  <si>
    <t xml:space="preserve">FOR THE PERIOD FROM 01/04/2023 TO 31/03/2024         (2023-24)         </t>
  </si>
  <si>
    <t xml:space="preserve">FOR THE PERIOD FROM 01/04/2024 TO 31/03/2025         (2024-25)         </t>
  </si>
  <si>
    <t>STATEMENT OF OTHER INCOME OF THE INSTITUTION FOR THE FINANCIAL YEAR 2023-24 &amp; 2024-25</t>
  </si>
  <si>
    <t>FINANCIAL YEAR 2023-24 &amp; 2024-25</t>
  </si>
  <si>
    <t>FOR THE PERIOD FROM 01/04/2024 TO 31/03/2025                (2024-25)</t>
  </si>
  <si>
    <t>FOR THE PERIOD FROM 01/04/2023 TO 31/03/2024                (2023-24)</t>
  </si>
  <si>
    <t>SCHEDULE -7</t>
  </si>
  <si>
    <t>COURSES OFFERED</t>
  </si>
  <si>
    <t>Patient Drugs</t>
  </si>
  <si>
    <t>Patient Diet</t>
  </si>
  <si>
    <t>Consumables</t>
  </si>
  <si>
    <t>Printing &amp; Stationery</t>
  </si>
  <si>
    <t>Electricity Charges</t>
  </si>
  <si>
    <t>Lab Maintenance</t>
  </si>
  <si>
    <t>Travelling &amp; Converyance</t>
  </si>
  <si>
    <t>Security Charges</t>
  </si>
  <si>
    <t>Internet Charges</t>
  </si>
  <si>
    <t>Repairs &amp; Manitenance</t>
  </si>
  <si>
    <t>Buildings</t>
  </si>
  <si>
    <t>Vehicles</t>
  </si>
  <si>
    <t>Computers</t>
  </si>
  <si>
    <t>Furniture</t>
  </si>
  <si>
    <t>Electrical Equipments</t>
  </si>
  <si>
    <t>Others, if any</t>
  </si>
  <si>
    <t>MCI Fee</t>
  </si>
  <si>
    <t>Universtiy Affiliation Fee</t>
  </si>
  <si>
    <t>Advertisement</t>
  </si>
  <si>
    <t>Rent,Rates &amp; Taxes</t>
  </si>
  <si>
    <t>Telephone Charges</t>
  </si>
  <si>
    <t>Seminars</t>
  </si>
  <si>
    <t>Gardening</t>
  </si>
  <si>
    <t>Staff welfare/Medical Aid</t>
  </si>
  <si>
    <t>Other Maintenance Expenses</t>
  </si>
  <si>
    <t xml:space="preserve">Postage </t>
  </si>
  <si>
    <t>Library Recurring expenses</t>
  </si>
  <si>
    <t>Examination expenses</t>
  </si>
  <si>
    <t>Insurance</t>
  </si>
  <si>
    <t>Legal expenses</t>
  </si>
  <si>
    <t>Audit fee</t>
  </si>
  <si>
    <t>Inspection fee</t>
  </si>
  <si>
    <t>Professional Charges</t>
  </si>
  <si>
    <t>Donations</t>
  </si>
  <si>
    <t>Subscriptions</t>
  </si>
  <si>
    <t>Bank Charges</t>
  </si>
  <si>
    <t>Games expenses</t>
  </si>
  <si>
    <t>Any Other Expenses (specify head wise)</t>
  </si>
  <si>
    <t>SCHEDULE -8</t>
  </si>
  <si>
    <t>COURCES OFFERED</t>
  </si>
  <si>
    <t>Interest on Term Loans</t>
  </si>
  <si>
    <t>Interest on Loans from Society</t>
  </si>
  <si>
    <t>Interest on Working Capital Loans</t>
  </si>
  <si>
    <t>STATEMENT OF ADMINISTRATION &amp; OTHER EXPENSES OF THE INSTITUTION FOR THE FINANCIAL YEAR 2023-24  &amp;  2024-25</t>
  </si>
  <si>
    <t>FINANCIAL YEAR 2023-24  &amp; 2024-25</t>
  </si>
  <si>
    <t>SCHEDULE -10</t>
  </si>
  <si>
    <t>Grants Received (Specify Head wise)</t>
  </si>
  <si>
    <t>TOTAL GRANTS</t>
  </si>
  <si>
    <t>Grant Utilised towards</t>
  </si>
  <si>
    <t>Lab Maintenance (including Cosumable stores)</t>
  </si>
  <si>
    <t>Any Other Expenses 
(specify head wise)</t>
  </si>
  <si>
    <t>UNUTILISED GRANTS</t>
  </si>
  <si>
    <t>SCHEDULE -11</t>
  </si>
  <si>
    <t>FEE COLLECTED UNDER NRI CATEGORY</t>
  </si>
  <si>
    <t>TOTAL FEE COLLECTED (P)</t>
  </si>
  <si>
    <t>AMOUNT UTILISED</t>
  </si>
  <si>
    <t>Q) RUNNING AND MAINTENANCE OF MEDICAL COLLEGE</t>
  </si>
  <si>
    <t>R)</t>
  </si>
  <si>
    <t>S)</t>
  </si>
  <si>
    <t>TOTAL AMOUNT UTILISED (T=Q+R+S)</t>
  </si>
  <si>
    <t>SURPLUS (IF ANY) (U=(P-T))</t>
  </si>
  <si>
    <t>SCHEDULE -12</t>
  </si>
  <si>
    <t>TOTAL AMOUNT (A)</t>
  </si>
  <si>
    <t>1)</t>
  </si>
  <si>
    <t>2)</t>
  </si>
  <si>
    <t>3)</t>
  </si>
  <si>
    <t>TOTAL AMOUNT UTILISED (B=1+2+3)</t>
  </si>
  <si>
    <t>SURPLUS (IF ANY) (C=(A-B))</t>
  </si>
  <si>
    <t>SCHEDULE -13</t>
  </si>
  <si>
    <t>D= (A+B-C)</t>
  </si>
  <si>
    <t>NOTE: UPLOAD SCANNED COPIES OF FDR RECEIPTS IN SUPPORT OF THE ABOVE INFORMATION.</t>
  </si>
  <si>
    <t>STATEMENT OF FINANCE COSTS OF THE INSTITUTION FOR THE FINANCIAL YEAR 2023-24  &amp;  2024-25</t>
  </si>
  <si>
    <t>STATEMENT OF REVENUE GRANTS RECEIVED &amp; UTILISED BY THE INSTITUTION FOR THE FINANCIAL YEARS 2023-24  &amp; 2024-25</t>
  </si>
  <si>
    <t>STATUS OF UTILISATION OF AMOUNTS COLLECTED UNDER NRI QUOTA 
FOR THE ACADEMIC YEAR 2023-24 &amp; 2024-25</t>
  </si>
  <si>
    <t>STATEMENT FOR UTILISATION OF AMOUNT ALLOWED TOWARDS 
FURTHERENCE OF EDUCATION FOR THE ACADEMIC YEAR 2023-24 &amp; 2024-25</t>
  </si>
  <si>
    <t>AMOUNT ALLOWED FOR THE YEAR 
(Fee Collected for the year 2024-25 and also income generated from other sources)</t>
  </si>
  <si>
    <t>AMOUNT UTILISED (for the period 01.04.2024 to 31.03.2025</t>
  </si>
  <si>
    <t>DETAILS OF FIXED DEPOSITS UPTO 31/03/2024</t>
  </si>
  <si>
    <t>SCHEDULE -14</t>
  </si>
  <si>
    <t>PAN</t>
  </si>
  <si>
    <t>7= (4+5-6)</t>
  </si>
  <si>
    <t>NAME OF THE FINANCIAL INSTITUTION/ BANK</t>
  </si>
  <si>
    <t>6=(3+4-5)</t>
  </si>
  <si>
    <t>ADDRESS</t>
  </si>
  <si>
    <t>WHETHER LOAN RECEIVED IN CASH/ THROUGH BANK</t>
  </si>
  <si>
    <t>WHETHER LOAN REPAID IN CASH/ THROUGH BANK</t>
  </si>
  <si>
    <t>8=(5+6-7)</t>
  </si>
  <si>
    <t>SCHEDULE -15</t>
  </si>
  <si>
    <t>CORPUS/CAPITAL FUND</t>
  </si>
  <si>
    <t xml:space="preserve">As on </t>
  </si>
  <si>
    <t>As on</t>
  </si>
  <si>
    <t>Add:</t>
  </si>
  <si>
    <t>Add</t>
  </si>
  <si>
    <t>Corpus Fund donations</t>
  </si>
  <si>
    <t>SCHEDULE -16</t>
  </si>
  <si>
    <t>PURPOSE FOR WHICH GRANT WAS RECEIVED</t>
  </si>
  <si>
    <t>DATE OF RECEIPT</t>
  </si>
  <si>
    <t>GRANTS RECEIVED DURING THE YEAR</t>
  </si>
  <si>
    <t>GRANTS UTILISED DURING THE YEAR</t>
  </si>
  <si>
    <t>7=(4+5-6)</t>
  </si>
  <si>
    <t xml:space="preserve">Grant Received from </t>
  </si>
  <si>
    <t>BREAK UP OF GRANTS UTILISED</t>
  </si>
  <si>
    <t xml:space="preserve">PARTICULARS </t>
  </si>
  <si>
    <t>AMOUNT</t>
  </si>
  <si>
    <t>SCHEDULE -17</t>
  </si>
  <si>
    <t>LAND DETAILS</t>
  </si>
  <si>
    <t>CONSTRUCTION</t>
  </si>
  <si>
    <t>AREA IN SQ YARDS</t>
  </si>
  <si>
    <t>DATE OF PURCHASE</t>
  </si>
  <si>
    <t>COST Rs.</t>
  </si>
  <si>
    <t>LOCATION OF THE PROPERTY</t>
  </si>
  <si>
    <t>DATE OF COMPLETION OF CONSTRUCTION</t>
  </si>
  <si>
    <t>PLINTH AREA OF CONSTRUCTION</t>
  </si>
  <si>
    <t>PURPOSE OF CONSTRUCITON</t>
  </si>
  <si>
    <t>COST OF CONSTUCTION</t>
  </si>
  <si>
    <t>SCHEDULE -18</t>
  </si>
  <si>
    <t>ANY ADDITIONAL EQUIPMENTS PURCHASED FOR PG COURSES &amp; SUPER SPECIALTITY COURSES TO BE GIVEN SEPARATELY</t>
  </si>
  <si>
    <t>S NO.</t>
  </si>
  <si>
    <t>NAME OF THE EQUIPMENT</t>
  </si>
  <si>
    <t>DEPARTMENT</t>
  </si>
  <si>
    <t>PLACE OF INSTALLATION/ PUT IN TO USE</t>
  </si>
  <si>
    <t>COST IN RS.</t>
  </si>
  <si>
    <t>SCHEDULE -19</t>
  </si>
  <si>
    <t>ANY ADDITIONAL EQUIPMENTS PURCHASED FOR PG COURSES &amp; SUPER SPECIALTITY COURSES TO GIVEN SEPARATELY</t>
  </si>
  <si>
    <t>PALCE OF INSTALLATION/ PUT IN TO USE</t>
  </si>
  <si>
    <t>SCHEDULE -20</t>
  </si>
  <si>
    <t>NAME OF THE ASSET</t>
  </si>
  <si>
    <r>
      <t xml:space="preserve">DETAILS OF LOANS FROM </t>
    </r>
    <r>
      <rPr>
        <b/>
        <sz val="14"/>
        <color indexed="10"/>
        <rFont val="Arial"/>
        <family val="2"/>
      </rPr>
      <t>SOCIETIES</t>
    </r>
    <r>
      <rPr>
        <b/>
        <sz val="14"/>
        <color indexed="8"/>
        <rFont val="Arial"/>
        <family val="2"/>
      </rPr>
      <t xml:space="preserve"> AS ON 31/03/2025</t>
    </r>
  </si>
  <si>
    <t>OPENING BALANCE OF LOAN AMOUNT AS ON 01.04.2024</t>
  </si>
  <si>
    <t>LOAN RECEIVED DURING THE YEAR 2024-25</t>
  </si>
  <si>
    <t>LOAN REPAID DURING THE YEAR 2024-25</t>
  </si>
  <si>
    <t>CLOSING BALANCE OF LOAN AMOUNT AS ON 31.03.2025</t>
  </si>
  <si>
    <t>INTEREST FOR THE YEAR 2024-25</t>
  </si>
  <si>
    <t>DETAILS OF LOANS FROM FINANCIAL INSTITUTIONS/ BANKS AS ON 31/03/2025</t>
  </si>
  <si>
    <t>DETAILS OF LOANS FROM OTHERS AS ON 31/03/2025</t>
  </si>
  <si>
    <t>STATEMENT OF CAPITAL GRANTS RECEIVED &amp; UTILISED BY THE INSTITUTION FOR 2023-24 &amp; 2024-25</t>
  </si>
  <si>
    <t>STATEMENT OF CAPITAL GRANTS RECEIVED &amp; UTILISED BY THE INSTITUTION FOR 2024-25</t>
  </si>
  <si>
    <t>OPENING BALANCE AS ON 01/04/2024</t>
  </si>
  <si>
    <t>FOR THE PERIOD 01/04/2024 TO 31/03/2025</t>
  </si>
  <si>
    <t>CLOSING BALANCE AS ON 31/03/2025</t>
  </si>
  <si>
    <t>STATEMENT OF CAPITAL GRANTS RECEIVED &amp; UTILISED BY THE INSTITUTION FOR  2023-24</t>
  </si>
  <si>
    <t>FOR THE PERIOD 01/04/2023 TO 31/03/2024</t>
  </si>
  <si>
    <t>OPENING BALANCE AS ON 01/04/2023</t>
  </si>
  <si>
    <t>CLOSING BALANCE AS ON 31/03/2024</t>
  </si>
  <si>
    <r>
      <t xml:space="preserve">STATEMENT OF </t>
    </r>
    <r>
      <rPr>
        <b/>
        <sz val="12"/>
        <color indexed="10"/>
        <rFont val="Arial"/>
        <family val="2"/>
      </rPr>
      <t xml:space="preserve">LAND &amp; BUILDINGS (COLLEGE &amp; HOSPITAL) ACQUIRED/ CONSTRUCTED BY THE INSTITUTIONFOR </t>
    </r>
    <r>
      <rPr>
        <b/>
        <sz val="12"/>
        <color indexed="8"/>
        <rFont val="Arial"/>
        <family val="2"/>
      </rPr>
      <t>THE FINANCIAL YEARS 2023-24 &amp; 2024-25</t>
    </r>
  </si>
  <si>
    <t>PRESENT WRITTEN DOWN VALUE 31/03/2024</t>
  </si>
  <si>
    <t>PRESENT WRITTEN DOWN VALUE 31/03/2025</t>
  </si>
  <si>
    <t>STATEMENT OFDEPARTMENT WISE MEDICAL EQUIPMENTS (COLLEGE &amp; HOSPITAL) ACQUIRED BY THE INSTITUTION FOR THE FINANCIAL YEARS FOR 2023-24 &amp; 2024-25</t>
  </si>
  <si>
    <t>PRESENT WRITTEN DOWN VALUE AS ON 31/03/2024</t>
  </si>
  <si>
    <t>PRESENT WRITTEN DOWN VALUE AS ON 31/03/2025</t>
  </si>
  <si>
    <r>
      <t xml:space="preserve">STATEMENT OF DEPARTMENT WISE </t>
    </r>
    <r>
      <rPr>
        <b/>
        <sz val="12"/>
        <color indexed="10"/>
        <rFont val="Arial"/>
        <family val="2"/>
      </rPr>
      <t>OTHER EQUIPMENTS (COLLEGE &amp; HOSPITAL)</t>
    </r>
    <r>
      <rPr>
        <b/>
        <sz val="12"/>
        <color indexed="8"/>
        <rFont val="Arial"/>
        <family val="2"/>
      </rPr>
      <t xml:space="preserve"> PURCHASED/ACQUIRED BY THE INSTITUTION FOR THE FINANCIAL YEARS FOR 2023-24 &amp; 2024-25</t>
    </r>
  </si>
  <si>
    <t>STATEMENT OFDEPARTMENT WISE OTHER ASSETS (COLLEGE &amp; HOSPITAL) PURCHASED/ACQUIRED BY THE INSTITUTION FOR THE FINANCIAL YEARS FOR  2023-24 &amp; 2024-25</t>
  </si>
  <si>
    <t>SCHEDULE - 23</t>
  </si>
  <si>
    <t xml:space="preserve">STATEMENT OF LEGAL EXPENDITURE (PROGRAMME WISE) </t>
  </si>
  <si>
    <t>CASE/WP NUMBER</t>
  </si>
  <si>
    <t>BRIEF DETAILS (UPTO 1000 CHARACTERS)</t>
  </si>
  <si>
    <t>NAME OF THE ADVOCATE</t>
  </si>
  <si>
    <t>PAN OF ADVOCATE</t>
  </si>
  <si>
    <t>AMOUNT PAID TO ADVOCATE</t>
  </si>
  <si>
    <t>STAMP DUTY/COURT FEE</t>
  </si>
  <si>
    <t>OTHER EXPENSES</t>
  </si>
  <si>
    <t>TOTAL EXPENDITURE AS ON 31/03/2025</t>
  </si>
  <si>
    <t xml:space="preserve">TOTAL EXPENDITURE AS ON 31/03/2024 </t>
  </si>
  <si>
    <t>SCHEDULE - 21</t>
  </si>
  <si>
    <t>AS ON 31-03-2025</t>
  </si>
  <si>
    <t>AS ON 31-03-2024</t>
  </si>
  <si>
    <t>PRATHIMA COLLEGE OF NURSING &amp; PRATHIMA SCHOOL OF NURSING</t>
  </si>
  <si>
    <t>BSC(N) , MSC(N) &amp; GNM</t>
  </si>
  <si>
    <t>PRATHIMA SCHOOL OF NURSING</t>
  </si>
  <si>
    <t>AMOUNT IN RS.</t>
  </si>
  <si>
    <t>PRATHIMA COLLEGE OF NURSING &amp; PRATHIMA SCHOOL OF NURSING , KARIMNAGAR</t>
  </si>
  <si>
    <t>SCHEDULE-6</t>
  </si>
  <si>
    <t>SCHEDULE-2</t>
  </si>
  <si>
    <t>NAME OF COLLEGE     PRATHIMA COLLEGE OF NURSING &amp; PRATHIMA SCHOOL OF NURSING</t>
  </si>
  <si>
    <t>NAME OF THE INSTITUTION         PRATHIMA COLLEGE OF NURSING &amp; PRATHIMA SCHOOL OF NURSING</t>
  </si>
  <si>
    <t xml:space="preserve">NAME OF COLLEGE             </t>
  </si>
  <si>
    <t xml:space="preserve">NAME OF THE COLLEGE   </t>
  </si>
  <si>
    <t>NAME OF THE COLLEGE           PRATHIMA COLLEGE OF NURSING &amp; PRATHIMA SCHOOL OF NURSING</t>
  </si>
  <si>
    <t xml:space="preserve">NAME OF THE COLLEGE          </t>
  </si>
  <si>
    <t xml:space="preserve"> PRATHIMA COLLEGE OF NURSING &amp; PRATHIMA SCHOOL OF NURSING</t>
  </si>
  <si>
    <t xml:space="preserve">NAME OF THE COLLEGE                     </t>
  </si>
  <si>
    <t xml:space="preserve">NAME OF THE COLLEGE            </t>
  </si>
  <si>
    <r>
      <t xml:space="preserve">INCOME &amp; EXPENDITURE STATEMENT OF THE </t>
    </r>
    <r>
      <rPr>
        <b/>
        <sz val="9"/>
        <color indexed="10"/>
        <rFont val="Book Antiqua"/>
        <family val="1"/>
      </rPr>
      <t>SOCIETY</t>
    </r>
    <r>
      <rPr>
        <b/>
        <sz val="9"/>
        <color indexed="8"/>
        <rFont val="Book Antiqua"/>
        <family val="1"/>
      </rPr>
      <t xml:space="preserve"> 
FOR THE FINANCIAL YEAR 2023-24 &amp; 2024-25</t>
    </r>
  </si>
  <si>
    <t>NAME OF THE SOCIETY              PRATHIMA EDUCATIONAL SOCIETY</t>
  </si>
  <si>
    <t>NAME OF THE INSTITUTION            PRATHIMA COLLEGE OF NURSING &amp; PRATHIMA SCHOOL OF NURSING</t>
  </si>
  <si>
    <t xml:space="preserve">NAME OF THE COLLEGE       </t>
  </si>
  <si>
    <t>SCHEDULE - 27</t>
  </si>
  <si>
    <t>AS ON 31/12/2024</t>
  </si>
  <si>
    <t>PRATHIAM COLLEGE OF NURSING &amp; PRATHIMA SCHOOL OF NURSING</t>
  </si>
  <si>
    <t>Inter Adjustements</t>
  </si>
  <si>
    <t>NAME OF THE SOCIETY            PRATHIMA  EDUCATIONAL SOCIETY</t>
  </si>
  <si>
    <t xml:space="preserve">NAME OF THE COLLEGE  </t>
  </si>
  <si>
    <t>SCHEDULE-21</t>
  </si>
</sst>
</file>

<file path=xl/styles.xml><?xml version="1.0" encoding="utf-8"?>
<styleSheet xmlns="http://schemas.openxmlformats.org/spreadsheetml/2006/main">
  <numFmts count="10">
    <numFmt numFmtId="5" formatCode="&quot;₹&quot;\ #,##0;&quot;₹&quot;\ \-#,##0"/>
    <numFmt numFmtId="44" formatCode="_ &quot;₹&quot;\ * #,##0.00_ ;_ &quot;₹&quot;\ * \-#,##0.00_ ;_ &quot;₹&quot;\ * &quot;-&quot;??_ ;_ @_ "/>
    <numFmt numFmtId="43" formatCode="_ * #,##0.00_ ;_ * \-#,##0.00_ ;_ * &quot;-&quot;??_ ;_ @_ "/>
    <numFmt numFmtId="164" formatCode="_(* #,##0_);_(* \(#,##0\);_(* &quot;-&quot;??_);_(@_)"/>
    <numFmt numFmtId="165" formatCode="_ * #,##0_ ;_ * \-#,##0_ ;_ * &quot;-&quot;??_ ;_ @_ "/>
    <numFmt numFmtId="166" formatCode="&quot;$&quot;#,##0_);[Red]\(&quot;$&quot;#,##0\)"/>
    <numFmt numFmtId="167" formatCode="[$-14009]dd/mm/yyyy;@"/>
    <numFmt numFmtId="168" formatCode="0_ ;\-0\ "/>
    <numFmt numFmtId="169" formatCode="_-* #,##0.00_-;\-* #,##0.00_-;_-* &quot;-&quot;??_-;_-@_-"/>
    <numFmt numFmtId="170" formatCode="_(* #,##0.00_);_(* \(#,##0.00\);_(* &quot;-&quot;??_);_(@_)"/>
  </numFmts>
  <fonts count="7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Book Antiqua"/>
      <family val="1"/>
    </font>
    <font>
      <b/>
      <sz val="9"/>
      <color theme="1"/>
      <name val="Book Antiqua"/>
      <family val="1"/>
    </font>
    <font>
      <b/>
      <sz val="9"/>
      <color indexed="8"/>
      <name val="Book Antiqua"/>
      <family val="1"/>
    </font>
    <font>
      <b/>
      <sz val="9"/>
      <name val="Book Antiqua"/>
      <family val="1"/>
    </font>
    <font>
      <sz val="11"/>
      <color indexed="8"/>
      <name val="Calibri"/>
      <family val="2"/>
    </font>
    <font>
      <sz val="9"/>
      <name val="Book Antiqua"/>
      <family val="1"/>
    </font>
    <font>
      <sz val="9"/>
      <color indexed="8"/>
      <name val="Book Antiqua"/>
      <family val="1"/>
    </font>
    <font>
      <sz val="10"/>
      <name val="Arial"/>
      <family val="2"/>
    </font>
    <font>
      <b/>
      <sz val="9"/>
      <color indexed="10"/>
      <name val="Book Antiqua"/>
      <family val="1"/>
    </font>
    <font>
      <sz val="9"/>
      <color indexed="8"/>
      <name val="Verdana"/>
      <family val="2"/>
    </font>
    <font>
      <b/>
      <sz val="14"/>
      <color indexed="8"/>
      <name val="Verdana"/>
      <family val="2"/>
    </font>
    <font>
      <b/>
      <sz val="11"/>
      <color indexed="8"/>
      <name val="Verdana"/>
      <family val="2"/>
    </font>
    <font>
      <b/>
      <sz val="9"/>
      <color indexed="8"/>
      <name val="Verdana"/>
      <family val="2"/>
    </font>
    <font>
      <b/>
      <u/>
      <sz val="12"/>
      <color indexed="8"/>
      <name val="Verdana"/>
      <family val="2"/>
    </font>
    <font>
      <b/>
      <u/>
      <sz val="9"/>
      <color indexed="8"/>
      <name val="Verdana"/>
      <family val="2"/>
    </font>
    <font>
      <b/>
      <sz val="10"/>
      <color indexed="8"/>
      <name val="Rupee Foradian"/>
      <family val="2"/>
    </font>
    <font>
      <b/>
      <sz val="9"/>
      <color theme="1"/>
      <name val="Verdana"/>
      <family val="2"/>
    </font>
    <font>
      <sz val="10"/>
      <color indexed="8"/>
      <name val="Book Antiqua"/>
      <family val="1"/>
    </font>
    <font>
      <sz val="9"/>
      <color theme="1"/>
      <name val="Verdana"/>
      <family val="2"/>
    </font>
    <font>
      <sz val="11"/>
      <color theme="1"/>
      <name val="Book Antiqua"/>
      <family val="1"/>
    </font>
    <font>
      <sz val="11"/>
      <color indexed="8"/>
      <name val="Book Antiqua"/>
      <family val="1"/>
    </font>
    <font>
      <b/>
      <sz val="12"/>
      <color theme="1"/>
      <name val="Verdana"/>
      <family val="2"/>
    </font>
    <font>
      <b/>
      <sz val="12"/>
      <color indexed="8"/>
      <name val="Verdana"/>
      <family val="2"/>
    </font>
    <font>
      <sz val="8"/>
      <color indexed="81"/>
      <name val="Tahoma"/>
      <family val="2"/>
    </font>
    <font>
      <b/>
      <sz val="9"/>
      <color indexed="81"/>
      <name val="Tahoma"/>
      <family val="2"/>
    </font>
    <font>
      <sz val="10"/>
      <color indexed="8"/>
      <name val="MS Sans Serif"/>
      <family val="2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sz val="10"/>
      <color indexed="8"/>
      <name val="Arial"/>
      <family val="2"/>
    </font>
    <font>
      <b/>
      <sz val="12"/>
      <color indexed="8"/>
      <name val="Arial"/>
      <family val="2"/>
    </font>
    <font>
      <b/>
      <sz val="14"/>
      <color theme="1"/>
      <name val="Arial"/>
      <family val="2"/>
    </font>
    <font>
      <b/>
      <sz val="10"/>
      <color indexed="8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4"/>
      <color theme="1"/>
      <name val="Verdana"/>
      <family val="2"/>
    </font>
    <font>
      <b/>
      <sz val="11"/>
      <color theme="1"/>
      <name val="Arial"/>
      <family val="2"/>
    </font>
    <font>
      <b/>
      <u/>
      <sz val="12"/>
      <color theme="1"/>
      <name val="Verdana"/>
      <family val="2"/>
    </font>
    <font>
      <b/>
      <sz val="9"/>
      <name val="Arial"/>
      <family val="2"/>
    </font>
    <font>
      <b/>
      <sz val="16"/>
      <color theme="1"/>
      <name val="Arial"/>
      <family val="2"/>
    </font>
    <font>
      <b/>
      <sz val="10"/>
      <color theme="1"/>
      <name val="Rupee Foradian"/>
      <family val="2"/>
    </font>
    <font>
      <b/>
      <sz val="12"/>
      <color theme="1"/>
      <name val="Arial"/>
      <family val="2"/>
    </font>
    <font>
      <b/>
      <sz val="9"/>
      <color theme="1"/>
      <name val="Arial"/>
      <family val="2"/>
    </font>
    <font>
      <b/>
      <sz val="11"/>
      <color indexed="8"/>
      <name val="Arial"/>
      <family val="2"/>
    </font>
    <font>
      <b/>
      <u/>
      <sz val="10"/>
      <color indexed="8"/>
      <name val="Arial"/>
      <family val="2"/>
    </font>
    <font>
      <b/>
      <sz val="10"/>
      <color rgb="FFFF0000"/>
      <name val="Arial"/>
      <family val="2"/>
    </font>
    <font>
      <b/>
      <sz val="10"/>
      <color indexed="36"/>
      <name val="Arial"/>
      <family val="2"/>
    </font>
    <font>
      <b/>
      <sz val="9"/>
      <color indexed="8"/>
      <name val="Rupee Foradian"/>
      <family val="2"/>
    </font>
    <font>
      <b/>
      <sz val="8"/>
      <color indexed="81"/>
      <name val="Tahoma"/>
      <family val="2"/>
    </font>
    <font>
      <b/>
      <u/>
      <sz val="12"/>
      <color indexed="8"/>
      <name val="Arial"/>
      <family val="2"/>
    </font>
    <font>
      <b/>
      <sz val="14"/>
      <color indexed="8"/>
      <name val="Arial"/>
      <family val="2"/>
    </font>
    <font>
      <b/>
      <u/>
      <sz val="10"/>
      <name val="Arial"/>
      <family val="2"/>
    </font>
    <font>
      <b/>
      <sz val="14"/>
      <color theme="1"/>
      <name val="Calibri"/>
      <family val="2"/>
      <scheme val="minor"/>
    </font>
    <font>
      <b/>
      <sz val="9"/>
      <color indexed="8"/>
      <name val="Arial"/>
      <family val="2"/>
    </font>
    <font>
      <sz val="12"/>
      <name val="Arial"/>
      <family val="2"/>
    </font>
    <font>
      <sz val="12"/>
      <color indexed="8"/>
      <name val="Arial"/>
      <family val="2"/>
    </font>
    <font>
      <b/>
      <u/>
      <sz val="10"/>
      <color theme="1"/>
      <name val="Arial"/>
      <family val="2"/>
    </font>
    <font>
      <sz val="9"/>
      <color theme="1"/>
      <name val="Arial"/>
      <family val="2"/>
    </font>
    <font>
      <sz val="11"/>
      <color theme="1"/>
      <name val="Arial"/>
      <family val="2"/>
    </font>
    <font>
      <b/>
      <sz val="14"/>
      <color indexed="10"/>
      <name val="Arial"/>
      <family val="2"/>
    </font>
    <font>
      <b/>
      <sz val="12"/>
      <color indexed="10"/>
      <name val="Arial"/>
      <family val="2"/>
    </font>
    <font>
      <b/>
      <i/>
      <sz val="10"/>
      <name val="Arial"/>
      <family val="2"/>
    </font>
    <font>
      <sz val="10"/>
      <color indexed="8"/>
      <name val="Verdana"/>
      <family val="2"/>
    </font>
    <font>
      <b/>
      <sz val="10"/>
      <color indexed="8"/>
      <name val="Verdana"/>
      <family val="2"/>
    </font>
    <font>
      <b/>
      <u/>
      <sz val="10"/>
      <color indexed="8"/>
      <name val="Verdana"/>
      <family val="2"/>
    </font>
    <font>
      <b/>
      <sz val="10"/>
      <color theme="1"/>
      <name val="Verdana"/>
      <family val="2"/>
    </font>
    <font>
      <sz val="10"/>
      <color theme="1"/>
      <name val="Verdana"/>
      <family val="2"/>
    </font>
    <font>
      <sz val="10"/>
      <color theme="1"/>
      <name val="Book Antiqua"/>
      <family val="1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Book Antiqua"/>
      <family val="1"/>
    </font>
    <font>
      <b/>
      <sz val="13"/>
      <color theme="1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</fills>
  <borders count="101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double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double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medium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/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indexed="64"/>
      </right>
      <top style="thin">
        <color rgb="FF000000"/>
      </top>
      <bottom style="thin">
        <color rgb="FF000000"/>
      </bottom>
      <diagonal/>
    </border>
    <border>
      <left/>
      <right style="double">
        <color indexed="64"/>
      </right>
      <top style="thin">
        <color indexed="64"/>
      </top>
      <bottom/>
      <diagonal/>
    </border>
  </borders>
  <cellStyleXfs count="65">
    <xf numFmtId="0" fontId="0" fillId="0" borderId="0"/>
    <xf numFmtId="43" fontId="1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9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166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9" fillId="0" borderId="0" applyFont="0" applyFill="0" applyBorder="0" applyAlignment="0" applyProtection="0"/>
    <xf numFmtId="169" fontId="1" fillId="0" borderId="0" applyFont="0" applyFill="0" applyBorder="0" applyAlignment="0" applyProtection="0"/>
    <xf numFmtId="43" fontId="24" fillId="0" borderId="0" applyFont="0" applyFill="0" applyBorder="0" applyAlignment="0" applyProtection="0"/>
    <xf numFmtId="170" fontId="9" fillId="0" borderId="0" applyFont="0" applyFill="0" applyBorder="0" applyAlignment="0" applyProtection="0"/>
    <xf numFmtId="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9" fillId="0" borderId="0"/>
    <xf numFmtId="0" fontId="9" fillId="0" borderId="0"/>
    <xf numFmtId="0" fontId="27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9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" fillId="0" borderId="0" applyFont="0" applyFill="0" applyBorder="0" applyAlignment="0" applyProtection="0"/>
    <xf numFmtId="164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6" fontId="9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</cellStyleXfs>
  <cellXfs count="1372">
    <xf numFmtId="0" fontId="0" fillId="0" borderId="0" xfId="0"/>
    <xf numFmtId="0" fontId="2" fillId="0" borderId="0" xfId="0" applyFont="1" applyFill="1"/>
    <xf numFmtId="0" fontId="3" fillId="0" borderId="1" xfId="0" applyFont="1" applyFill="1" applyBorder="1" applyAlignment="1">
      <alignment vertical="center"/>
    </xf>
    <xf numFmtId="0" fontId="3" fillId="0" borderId="0" xfId="0" applyFont="1" applyFill="1"/>
    <xf numFmtId="0" fontId="3" fillId="0" borderId="4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left"/>
    </xf>
    <xf numFmtId="0" fontId="5" fillId="0" borderId="8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left"/>
    </xf>
    <xf numFmtId="0" fontId="2" fillId="0" borderId="0" xfId="0" applyFont="1" applyFill="1" applyBorder="1"/>
    <xf numFmtId="164" fontId="2" fillId="0" borderId="9" xfId="2" applyNumberFormat="1" applyFont="1" applyFill="1" applyBorder="1" applyAlignment="1">
      <alignment horizontal="center"/>
    </xf>
    <xf numFmtId="0" fontId="2" fillId="0" borderId="7" xfId="0" applyFont="1" applyFill="1" applyBorder="1"/>
    <xf numFmtId="0" fontId="7" fillId="0" borderId="0" xfId="0" applyFont="1" applyFill="1" applyBorder="1" applyAlignment="1">
      <alignment horizontal="left"/>
    </xf>
    <xf numFmtId="0" fontId="7" fillId="0" borderId="8" xfId="0" applyFont="1" applyFill="1" applyBorder="1" applyAlignment="1">
      <alignment horizontal="left"/>
    </xf>
    <xf numFmtId="0" fontId="2" fillId="0" borderId="9" xfId="0" applyFont="1" applyFill="1" applyBorder="1"/>
    <xf numFmtId="0" fontId="2" fillId="0" borderId="10" xfId="0" applyFont="1" applyFill="1" applyBorder="1"/>
    <xf numFmtId="164" fontId="3" fillId="0" borderId="11" xfId="2" applyNumberFormat="1" applyFont="1" applyFill="1" applyBorder="1" applyAlignment="1">
      <alignment horizontal="right" vertical="center"/>
    </xf>
    <xf numFmtId="0" fontId="7" fillId="0" borderId="7" xfId="0" applyFont="1" applyFill="1" applyBorder="1" applyAlignment="1">
      <alignment horizontal="left"/>
    </xf>
    <xf numFmtId="0" fontId="5" fillId="0" borderId="7" xfId="0" applyFont="1" applyFill="1" applyBorder="1"/>
    <xf numFmtId="0" fontId="5" fillId="0" borderId="8" xfId="0" applyFont="1" applyFill="1" applyBorder="1"/>
    <xf numFmtId="0" fontId="5" fillId="0" borderId="0" xfId="0" applyFont="1" applyFill="1" applyBorder="1"/>
    <xf numFmtId="0" fontId="4" fillId="0" borderId="0" xfId="0" applyFont="1" applyFill="1" applyBorder="1"/>
    <xf numFmtId="0" fontId="8" fillId="0" borderId="0" xfId="0" applyFont="1" applyFill="1" applyBorder="1"/>
    <xf numFmtId="0" fontId="3" fillId="0" borderId="0" xfId="0" applyFont="1" applyFill="1" applyBorder="1"/>
    <xf numFmtId="0" fontId="3" fillId="0" borderId="8" xfId="0" applyFont="1" applyFill="1" applyBorder="1"/>
    <xf numFmtId="0" fontId="5" fillId="0" borderId="12" xfId="0" applyFont="1" applyFill="1" applyBorder="1" applyAlignment="1">
      <alignment vertical="center"/>
    </xf>
    <xf numFmtId="0" fontId="5" fillId="0" borderId="13" xfId="0" applyFont="1" applyFill="1" applyBorder="1" applyAlignment="1">
      <alignment vertical="center"/>
    </xf>
    <xf numFmtId="0" fontId="3" fillId="0" borderId="13" xfId="0" applyFont="1" applyFill="1" applyBorder="1" applyAlignment="1">
      <alignment vertical="center"/>
    </xf>
    <xf numFmtId="0" fontId="2" fillId="0" borderId="14" xfId="0" applyFont="1" applyFill="1" applyBorder="1" applyAlignment="1">
      <alignment vertical="center"/>
    </xf>
    <xf numFmtId="164" fontId="3" fillId="0" borderId="13" xfId="2" applyNumberFormat="1" applyFont="1" applyFill="1" applyBorder="1" applyAlignment="1">
      <alignment horizontal="right" vertical="center"/>
    </xf>
    <xf numFmtId="0" fontId="5" fillId="0" borderId="15" xfId="0" applyFont="1" applyFill="1" applyBorder="1"/>
    <xf numFmtId="0" fontId="2" fillId="0" borderId="3" xfId="0" applyFont="1" applyFill="1" applyBorder="1"/>
    <xf numFmtId="0" fontId="5" fillId="0" borderId="12" xfId="0" applyFont="1" applyFill="1" applyBorder="1"/>
    <xf numFmtId="0" fontId="2" fillId="0" borderId="14" xfId="0" applyFont="1" applyFill="1" applyBorder="1"/>
    <xf numFmtId="0" fontId="5" fillId="0" borderId="16" xfId="0" applyFont="1" applyFill="1" applyBorder="1"/>
    <xf numFmtId="0" fontId="2" fillId="0" borderId="17" xfId="0" applyFont="1" applyFill="1" applyBorder="1"/>
    <xf numFmtId="165" fontId="3" fillId="0" borderId="13" xfId="1" applyNumberFormat="1" applyFont="1" applyFill="1" applyBorder="1"/>
    <xf numFmtId="0" fontId="3" fillId="0" borderId="18" xfId="0" applyFont="1" applyFill="1" applyBorder="1" applyAlignment="1">
      <alignment vertical="center"/>
    </xf>
    <xf numFmtId="0" fontId="2" fillId="0" borderId="1" xfId="0" applyFont="1" applyFill="1" applyBorder="1"/>
    <xf numFmtId="0" fontId="2" fillId="0" borderId="19" xfId="0" applyFont="1" applyFill="1" applyBorder="1"/>
    <xf numFmtId="0" fontId="2" fillId="0" borderId="21" xfId="0" applyFont="1" applyFill="1" applyBorder="1"/>
    <xf numFmtId="0" fontId="2" fillId="0" borderId="0" xfId="0" applyFont="1" applyFill="1" applyBorder="1" applyAlignment="1">
      <alignment vertical="center" wrapText="1"/>
    </xf>
    <xf numFmtId="164" fontId="2" fillId="0" borderId="9" xfId="2" applyNumberFormat="1" applyFont="1" applyFill="1" applyBorder="1"/>
    <xf numFmtId="43" fontId="2" fillId="0" borderId="0" xfId="0" applyNumberFormat="1" applyFont="1" applyFill="1"/>
    <xf numFmtId="164" fontId="2" fillId="0" borderId="0" xfId="0" applyNumberFormat="1" applyFont="1" applyFill="1"/>
    <xf numFmtId="0" fontId="3" fillId="0" borderId="7" xfId="0" applyFont="1" applyFill="1" applyBorder="1"/>
    <xf numFmtId="164" fontId="3" fillId="0" borderId="9" xfId="2" applyNumberFormat="1" applyFont="1" applyFill="1" applyBorder="1" applyAlignment="1">
      <alignment horizontal="center"/>
    </xf>
    <xf numFmtId="0" fontId="3" fillId="0" borderId="3" xfId="0" applyFont="1" applyFill="1" applyBorder="1"/>
    <xf numFmtId="0" fontId="3" fillId="0" borderId="1" xfId="0" applyFont="1" applyFill="1" applyBorder="1" applyAlignment="1">
      <alignment horizontal="left" vertical="center"/>
    </xf>
    <xf numFmtId="164" fontId="3" fillId="0" borderId="12" xfId="2" applyNumberFormat="1" applyFont="1" applyFill="1" applyBorder="1" applyAlignment="1">
      <alignment horizontal="right" vertical="center"/>
    </xf>
    <xf numFmtId="165" fontId="3" fillId="0" borderId="12" xfId="1" applyNumberFormat="1" applyFont="1" applyFill="1" applyBorder="1"/>
    <xf numFmtId="0" fontId="11" fillId="0" borderId="0" xfId="0" applyFont="1" applyFill="1"/>
    <xf numFmtId="164" fontId="14" fillId="0" borderId="0" xfId="15" applyNumberFormat="1" applyFont="1" applyFill="1" applyAlignment="1"/>
    <xf numFmtId="0" fontId="14" fillId="0" borderId="0" xfId="0" applyFont="1" applyFill="1" applyAlignment="1"/>
    <xf numFmtId="0" fontId="14" fillId="0" borderId="0" xfId="0" applyFont="1" applyFill="1"/>
    <xf numFmtId="164" fontId="11" fillId="0" borderId="0" xfId="15" applyNumberFormat="1" applyFont="1" applyFill="1"/>
    <xf numFmtId="164" fontId="16" fillId="0" borderId="0" xfId="15" applyNumberFormat="1" applyFont="1" applyFill="1" applyAlignment="1"/>
    <xf numFmtId="164" fontId="18" fillId="0" borderId="4" xfId="15" applyNumberFormat="1" applyFont="1" applyFill="1" applyBorder="1" applyAlignment="1">
      <alignment vertical="center"/>
    </xf>
    <xf numFmtId="164" fontId="18" fillId="0" borderId="4" xfId="15" applyNumberFormat="1" applyFont="1" applyFill="1" applyBorder="1" applyAlignment="1">
      <alignment horizontal="center" wrapText="1"/>
    </xf>
    <xf numFmtId="164" fontId="18" fillId="0" borderId="4" xfId="15" applyNumberFormat="1" applyFont="1" applyFill="1" applyBorder="1" applyAlignment="1"/>
    <xf numFmtId="0" fontId="18" fillId="0" borderId="4" xfId="0" applyFont="1" applyFill="1" applyBorder="1" applyAlignment="1">
      <alignment wrapText="1"/>
    </xf>
    <xf numFmtId="0" fontId="18" fillId="0" borderId="4" xfId="0" applyFont="1" applyFill="1" applyBorder="1"/>
    <xf numFmtId="0" fontId="20" fillId="0" borderId="4" xfId="0" applyFont="1" applyFill="1" applyBorder="1" applyAlignment="1">
      <alignment horizontal="center" wrapText="1"/>
    </xf>
    <xf numFmtId="0" fontId="21" fillId="0" borderId="4" xfId="0" applyFont="1" applyFill="1" applyBorder="1" applyAlignment="1">
      <alignment horizontal="center" wrapText="1"/>
    </xf>
    <xf numFmtId="164" fontId="21" fillId="0" borderId="4" xfId="15" applyNumberFormat="1" applyFont="1" applyFill="1" applyBorder="1" applyAlignment="1">
      <alignment horizontal="center" wrapText="1"/>
    </xf>
    <xf numFmtId="164" fontId="22" fillId="0" borderId="4" xfId="15" applyNumberFormat="1" applyFont="1" applyFill="1" applyBorder="1" applyAlignment="1">
      <alignment horizontal="right" vertical="center"/>
    </xf>
    <xf numFmtId="0" fontId="20" fillId="0" borderId="4" xfId="0" applyFont="1" applyFill="1" applyBorder="1" applyAlignment="1">
      <alignment wrapText="1"/>
    </xf>
    <xf numFmtId="0" fontId="20" fillId="0" borderId="4" xfId="0" applyFont="1" applyFill="1" applyBorder="1"/>
    <xf numFmtId="0" fontId="14" fillId="0" borderId="0" xfId="0" applyFont="1" applyFill="1" applyBorder="1" applyAlignment="1">
      <alignment horizontal="left" wrapText="1"/>
    </xf>
    <xf numFmtId="164" fontId="14" fillId="0" borderId="0" xfId="15" applyNumberFormat="1" applyFont="1" applyFill="1" applyBorder="1" applyAlignment="1">
      <alignment horizontal="left" wrapText="1"/>
    </xf>
    <xf numFmtId="164" fontId="11" fillId="0" borderId="0" xfId="15" applyNumberFormat="1" applyFont="1" applyFill="1" applyBorder="1" applyAlignment="1">
      <alignment horizontal="center" wrapText="1"/>
    </xf>
    <xf numFmtId="164" fontId="11" fillId="0" borderId="0" xfId="15" applyNumberFormat="1" applyFont="1" applyFill="1" applyBorder="1"/>
    <xf numFmtId="164" fontId="11" fillId="0" borderId="0" xfId="15" applyNumberFormat="1" applyFont="1" applyFill="1" applyBorder="1" applyAlignment="1">
      <alignment wrapText="1"/>
    </xf>
    <xf numFmtId="164" fontId="24" fillId="0" borderId="0" xfId="15" applyNumberFormat="1" applyFont="1" applyFill="1" applyAlignment="1">
      <alignment horizontal="left"/>
    </xf>
    <xf numFmtId="164" fontId="22" fillId="0" borderId="4" xfId="15" applyNumberFormat="1" applyFont="1" applyFill="1" applyBorder="1" applyAlignment="1">
      <alignment horizontal="right" vertical="top"/>
    </xf>
    <xf numFmtId="0" fontId="11" fillId="0" borderId="0" xfId="0" applyFont="1" applyFill="1" applyAlignment="1">
      <alignment vertical="center"/>
    </xf>
    <xf numFmtId="0" fontId="14" fillId="0" borderId="0" xfId="0" applyFont="1" applyFill="1" applyBorder="1" applyAlignment="1">
      <alignment horizontal="left" vertical="center" wrapText="1"/>
    </xf>
    <xf numFmtId="164" fontId="11" fillId="0" borderId="0" xfId="15" applyNumberFormat="1" applyFont="1" applyFill="1" applyBorder="1" applyAlignment="1">
      <alignment horizontal="center" vertical="center" wrapText="1"/>
    </xf>
    <xf numFmtId="164" fontId="11" fillId="0" borderId="0" xfId="15" applyNumberFormat="1" applyFont="1" applyFill="1" applyBorder="1" applyAlignment="1">
      <alignment vertical="center"/>
    </xf>
    <xf numFmtId="164" fontId="11" fillId="0" borderId="0" xfId="15" applyNumberFormat="1" applyFont="1" applyFill="1" applyBorder="1" applyAlignment="1">
      <alignment vertical="center" wrapText="1"/>
    </xf>
    <xf numFmtId="0" fontId="15" fillId="0" borderId="0" xfId="0" applyFont="1" applyFill="1" applyAlignment="1">
      <alignment horizontal="center"/>
    </xf>
    <xf numFmtId="0" fontId="16" fillId="0" borderId="0" xfId="0" applyFont="1" applyFill="1" applyAlignment="1"/>
    <xf numFmtId="0" fontId="18" fillId="0" borderId="32" xfId="0" applyFont="1" applyFill="1" applyBorder="1" applyAlignment="1">
      <alignment horizontal="center" vertical="center" wrapText="1"/>
    </xf>
    <xf numFmtId="0" fontId="18" fillId="0" borderId="32" xfId="0" applyFont="1" applyFill="1" applyBorder="1" applyAlignment="1">
      <alignment vertical="center"/>
    </xf>
    <xf numFmtId="0" fontId="18" fillId="0" borderId="32" xfId="0" applyFont="1" applyFill="1" applyBorder="1" applyAlignment="1">
      <alignment horizontal="center" vertical="center"/>
    </xf>
    <xf numFmtId="0" fontId="18" fillId="0" borderId="9" xfId="0" applyFont="1" applyFill="1" applyBorder="1" applyAlignment="1">
      <alignment horizontal="center" wrapText="1"/>
    </xf>
    <xf numFmtId="0" fontId="18" fillId="0" borderId="9" xfId="0" applyFont="1" applyFill="1" applyBorder="1" applyAlignment="1"/>
    <xf numFmtId="0" fontId="18" fillId="0" borderId="32" xfId="0" applyFont="1" applyFill="1" applyBorder="1" applyAlignment="1"/>
    <xf numFmtId="0" fontId="18" fillId="0" borderId="32" xfId="0" applyFont="1" applyFill="1" applyBorder="1" applyAlignment="1">
      <alignment wrapText="1"/>
    </xf>
    <xf numFmtId="0" fontId="18" fillId="0" borderId="33" xfId="0" applyFont="1" applyFill="1" applyBorder="1"/>
    <xf numFmtId="0" fontId="18" fillId="0" borderId="34" xfId="0" applyFont="1" applyFill="1" applyBorder="1" applyAlignment="1">
      <alignment horizontal="center" vertical="center" wrapText="1"/>
    </xf>
    <xf numFmtId="0" fontId="18" fillId="0" borderId="11" xfId="0" applyFont="1" applyFill="1" applyBorder="1" applyAlignment="1">
      <alignment horizontal="center" vertical="center" wrapText="1"/>
    </xf>
    <xf numFmtId="0" fontId="18" fillId="0" borderId="11" xfId="0" applyFont="1" applyFill="1" applyBorder="1" applyAlignment="1">
      <alignment horizontal="center" vertical="center"/>
    </xf>
    <xf numFmtId="0" fontId="20" fillId="0" borderId="7" xfId="0" applyFont="1" applyFill="1" applyBorder="1" applyAlignment="1">
      <alignment horizontal="center" wrapText="1"/>
    </xf>
    <xf numFmtId="0" fontId="20" fillId="0" borderId="9" xfId="0" applyFont="1" applyFill="1" applyBorder="1" applyAlignment="1">
      <alignment horizontal="center" wrapText="1"/>
    </xf>
    <xf numFmtId="0" fontId="20" fillId="0" borderId="9" xfId="0" applyFont="1" applyFill="1" applyBorder="1" applyAlignment="1">
      <alignment horizontal="center"/>
    </xf>
    <xf numFmtId="0" fontId="20" fillId="0" borderId="9" xfId="0" applyFont="1" applyFill="1" applyBorder="1" applyAlignment="1">
      <alignment wrapText="1"/>
    </xf>
    <xf numFmtId="0" fontId="20" fillId="0" borderId="35" xfId="0" applyFont="1" applyFill="1" applyBorder="1"/>
    <xf numFmtId="0" fontId="20" fillId="0" borderId="9" xfId="0" applyFont="1" applyFill="1" applyBorder="1"/>
    <xf numFmtId="0" fontId="20" fillId="0" borderId="11" xfId="0" applyFont="1" applyFill="1" applyBorder="1" applyAlignment="1">
      <alignment horizontal="center" wrapText="1"/>
    </xf>
    <xf numFmtId="0" fontId="20" fillId="0" borderId="11" xfId="0" applyFont="1" applyFill="1" applyBorder="1"/>
    <xf numFmtId="0" fontId="20" fillId="0" borderId="11" xfId="0" applyFont="1" applyFill="1" applyBorder="1" applyAlignment="1">
      <alignment wrapText="1"/>
    </xf>
    <xf numFmtId="0" fontId="20" fillId="0" borderId="39" xfId="0" applyFont="1" applyFill="1" applyBorder="1"/>
    <xf numFmtId="0" fontId="18" fillId="0" borderId="0" xfId="0" applyFont="1" applyFill="1" applyBorder="1" applyAlignment="1">
      <alignment horizontal="left" wrapText="1"/>
    </xf>
    <xf numFmtId="0" fontId="20" fillId="0" borderId="0" xfId="0" applyFont="1" applyFill="1" applyBorder="1" applyAlignment="1">
      <alignment horizontal="center" wrapText="1"/>
    </xf>
    <xf numFmtId="0" fontId="20" fillId="0" borderId="0" xfId="0" applyFont="1" applyFill="1" applyBorder="1"/>
    <xf numFmtId="0" fontId="20" fillId="0" borderId="0" xfId="0" applyFont="1" applyFill="1" applyBorder="1" applyAlignment="1">
      <alignment wrapText="1"/>
    </xf>
    <xf numFmtId="0" fontId="24" fillId="0" borderId="0" xfId="0" applyFont="1" applyFill="1" applyAlignment="1">
      <alignment horizontal="left" vertical="center"/>
    </xf>
    <xf numFmtId="0" fontId="11" fillId="0" borderId="0" xfId="0" applyFont="1" applyFill="1" applyBorder="1" applyAlignment="1">
      <alignment horizontal="center" wrapText="1"/>
    </xf>
    <xf numFmtId="0" fontId="11" fillId="0" borderId="0" xfId="0" applyFont="1" applyFill="1" applyBorder="1"/>
    <xf numFmtId="0" fontId="11" fillId="0" borderId="0" xfId="0" applyFont="1" applyFill="1" applyBorder="1" applyAlignment="1">
      <alignment wrapText="1"/>
    </xf>
    <xf numFmtId="0" fontId="11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vertical="center"/>
    </xf>
    <xf numFmtId="0" fontId="11" fillId="0" borderId="0" xfId="0" applyFont="1" applyFill="1" applyBorder="1" applyAlignment="1">
      <alignment vertical="center" wrapText="1"/>
    </xf>
    <xf numFmtId="0" fontId="24" fillId="0" borderId="0" xfId="0" applyFont="1" applyFill="1" applyBorder="1" applyAlignment="1">
      <alignment horizontal="left" vertical="center" wrapText="1"/>
    </xf>
    <xf numFmtId="0" fontId="24" fillId="0" borderId="0" xfId="0" applyFont="1"/>
    <xf numFmtId="0" fontId="28" fillId="0" borderId="0" xfId="0" applyFont="1"/>
    <xf numFmtId="0" fontId="3" fillId="0" borderId="4" xfId="0" applyFont="1" applyFill="1" applyBorder="1" applyAlignment="1">
      <alignment horizontal="center" vertical="center" wrapText="1"/>
    </xf>
    <xf numFmtId="0" fontId="24" fillId="0" borderId="0" xfId="0" applyFont="1" applyFill="1" applyAlignment="1">
      <alignment horizontal="left"/>
    </xf>
    <xf numFmtId="0" fontId="17" fillId="0" borderId="0" xfId="0" applyFont="1" applyFill="1" applyAlignment="1">
      <alignment horizontal="center"/>
    </xf>
    <xf numFmtId="0" fontId="9" fillId="0" borderId="0" xfId="12"/>
    <xf numFmtId="0" fontId="30" fillId="0" borderId="0" xfId="12" applyFont="1" applyAlignment="1"/>
    <xf numFmtId="0" fontId="30" fillId="0" borderId="0" xfId="12" applyFont="1" applyAlignment="1">
      <alignment horizontal="center"/>
    </xf>
    <xf numFmtId="165" fontId="30" fillId="0" borderId="0" xfId="1" applyNumberFormat="1" applyFont="1" applyAlignment="1"/>
    <xf numFmtId="0" fontId="23" fillId="2" borderId="0" xfId="0" applyFont="1" applyFill="1" applyBorder="1" applyAlignment="1">
      <alignment vertical="center" wrapText="1"/>
    </xf>
    <xf numFmtId="0" fontId="31" fillId="0" borderId="0" xfId="12" applyFont="1"/>
    <xf numFmtId="0" fontId="9" fillId="0" borderId="0" xfId="12" applyAlignment="1">
      <alignment horizontal="center"/>
    </xf>
    <xf numFmtId="165" fontId="9" fillId="0" borderId="0" xfId="1" applyNumberFormat="1" applyFont="1"/>
    <xf numFmtId="0" fontId="32" fillId="0" borderId="0" xfId="12" applyFont="1" applyAlignment="1"/>
    <xf numFmtId="0" fontId="32" fillId="0" borderId="0" xfId="12" applyFont="1" applyAlignment="1">
      <alignment horizontal="center"/>
    </xf>
    <xf numFmtId="165" fontId="32" fillId="0" borderId="0" xfId="1" applyNumberFormat="1" applyFont="1" applyAlignment="1">
      <alignment horizontal="center"/>
    </xf>
    <xf numFmtId="0" fontId="33" fillId="3" borderId="0" xfId="12" applyFont="1" applyFill="1"/>
    <xf numFmtId="165" fontId="31" fillId="0" borderId="0" xfId="1" applyNumberFormat="1" applyFont="1"/>
    <xf numFmtId="0" fontId="31" fillId="0" borderId="7" xfId="11" applyFont="1" applyBorder="1" applyAlignment="1">
      <alignment vertical="center"/>
    </xf>
    <xf numFmtId="9" fontId="31" fillId="0" borderId="4" xfId="11" applyNumberFormat="1" applyFont="1" applyBorder="1" applyAlignment="1">
      <alignment horizontal="center"/>
    </xf>
    <xf numFmtId="165" fontId="9" fillId="0" borderId="4" xfId="1" applyNumberFormat="1" applyFont="1" applyBorder="1"/>
    <xf numFmtId="165" fontId="9" fillId="0" borderId="47" xfId="1" applyNumberFormat="1" applyFont="1" applyBorder="1"/>
    <xf numFmtId="10" fontId="31" fillId="0" borderId="4" xfId="11" applyNumberFormat="1" applyFont="1" applyBorder="1" applyAlignment="1">
      <alignment horizontal="center"/>
    </xf>
    <xf numFmtId="0" fontId="31" fillId="0" borderId="24" xfId="12" applyFont="1" applyBorder="1" applyAlignment="1">
      <alignment horizontal="center" vertical="center"/>
    </xf>
    <xf numFmtId="0" fontId="31" fillId="0" borderId="4" xfId="12" applyFont="1" applyBorder="1" applyAlignment="1">
      <alignment horizontal="center" vertical="center"/>
    </xf>
    <xf numFmtId="165" fontId="31" fillId="0" borderId="4" xfId="1" applyNumberFormat="1" applyFont="1" applyBorder="1" applyAlignment="1">
      <alignment vertical="center"/>
    </xf>
    <xf numFmtId="165" fontId="31" fillId="0" borderId="47" xfId="1" applyNumberFormat="1" applyFont="1" applyBorder="1" applyAlignment="1">
      <alignment vertical="center"/>
    </xf>
    <xf numFmtId="0" fontId="9" fillId="0" borderId="0" xfId="12" applyAlignment="1">
      <alignment vertical="center"/>
    </xf>
    <xf numFmtId="0" fontId="9" fillId="0" borderId="48" xfId="12" applyFont="1" applyBorder="1"/>
    <xf numFmtId="0" fontId="9" fillId="0" borderId="49" xfId="12" applyBorder="1" applyAlignment="1">
      <alignment horizontal="center"/>
    </xf>
    <xf numFmtId="165" fontId="9" fillId="0" borderId="49" xfId="1" applyNumberFormat="1" applyFont="1" applyBorder="1"/>
    <xf numFmtId="165" fontId="9" fillId="0" borderId="50" xfId="1" applyNumberFormat="1" applyFont="1" applyBorder="1"/>
    <xf numFmtId="0" fontId="9" fillId="0" borderId="0" xfId="12" applyFont="1" applyBorder="1"/>
    <xf numFmtId="0" fontId="9" fillId="0" borderId="0" xfId="12" applyBorder="1" applyAlignment="1">
      <alignment horizontal="center"/>
    </xf>
    <xf numFmtId="165" fontId="9" fillId="0" borderId="0" xfId="1" applyNumberFormat="1" applyFont="1" applyBorder="1"/>
    <xf numFmtId="165" fontId="34" fillId="0" borderId="0" xfId="1" applyNumberFormat="1" applyFont="1"/>
    <xf numFmtId="0" fontId="34" fillId="0" borderId="0" xfId="11" applyFont="1"/>
    <xf numFmtId="0" fontId="32" fillId="0" borderId="0" xfId="11" applyFont="1" applyAlignment="1">
      <alignment horizontal="left"/>
    </xf>
    <xf numFmtId="0" fontId="31" fillId="0" borderId="0" xfId="11" applyFont="1" applyAlignment="1">
      <alignment horizontal="left"/>
    </xf>
    <xf numFmtId="165" fontId="31" fillId="0" borderId="0" xfId="1" applyNumberFormat="1" applyFont="1" applyAlignment="1">
      <alignment horizontal="left"/>
    </xf>
    <xf numFmtId="0" fontId="9" fillId="0" borderId="0" xfId="11"/>
    <xf numFmtId="0" fontId="9" fillId="0" borderId="0" xfId="12" applyFont="1"/>
    <xf numFmtId="0" fontId="9" fillId="0" borderId="0" xfId="27"/>
    <xf numFmtId="0" fontId="30" fillId="0" borderId="0" xfId="27" applyFont="1" applyAlignment="1"/>
    <xf numFmtId="0" fontId="30" fillId="0" borderId="0" xfId="27" applyFont="1" applyAlignment="1">
      <alignment horizontal="center"/>
    </xf>
    <xf numFmtId="165" fontId="23" fillId="2" borderId="0" xfId="1" applyNumberFormat="1" applyFont="1" applyFill="1" applyBorder="1" applyAlignment="1">
      <alignment vertical="center" wrapText="1"/>
    </xf>
    <xf numFmtId="0" fontId="31" fillId="0" borderId="0" xfId="27" applyFont="1"/>
    <xf numFmtId="0" fontId="9" fillId="0" borderId="0" xfId="27" applyAlignment="1">
      <alignment horizontal="center"/>
    </xf>
    <xf numFmtId="0" fontId="32" fillId="0" borderId="0" xfId="27" applyFont="1" applyAlignment="1"/>
    <xf numFmtId="0" fontId="32" fillId="0" borderId="0" xfId="27" applyFont="1" applyAlignment="1">
      <alignment horizontal="center"/>
    </xf>
    <xf numFmtId="0" fontId="33" fillId="3" borderId="0" xfId="27" applyFont="1" applyFill="1"/>
    <xf numFmtId="0" fontId="31" fillId="0" borderId="7" xfId="27" applyFont="1" applyBorder="1" applyAlignment="1">
      <alignment vertical="center"/>
    </xf>
    <xf numFmtId="9" fontId="31" fillId="0" borderId="4" xfId="27" applyNumberFormat="1" applyFont="1" applyBorder="1" applyAlignment="1">
      <alignment horizontal="center"/>
    </xf>
    <xf numFmtId="10" fontId="31" fillId="0" borderId="4" xfId="27" applyNumberFormat="1" applyFont="1" applyBorder="1" applyAlignment="1">
      <alignment horizontal="center"/>
    </xf>
    <xf numFmtId="0" fontId="9" fillId="0" borderId="4" xfId="27" applyBorder="1"/>
    <xf numFmtId="9" fontId="31" fillId="0" borderId="5" xfId="27" applyNumberFormat="1" applyFont="1" applyBorder="1" applyAlignment="1">
      <alignment horizontal="center"/>
    </xf>
    <xf numFmtId="10" fontId="31" fillId="0" borderId="5" xfId="27" applyNumberFormat="1" applyFont="1" applyBorder="1" applyAlignment="1">
      <alignment horizontal="center"/>
    </xf>
    <xf numFmtId="0" fontId="31" fillId="0" borderId="24" xfId="27" applyFont="1" applyBorder="1" applyAlignment="1">
      <alignment horizontal="center" vertical="center"/>
    </xf>
    <xf numFmtId="0" fontId="31" fillId="0" borderId="4" xfId="27" applyFont="1" applyBorder="1" applyAlignment="1">
      <alignment horizontal="center" vertical="center"/>
    </xf>
    <xf numFmtId="0" fontId="9" fillId="0" borderId="0" xfId="27" applyAlignment="1">
      <alignment vertical="center"/>
    </xf>
    <xf numFmtId="165" fontId="9" fillId="0" borderId="0" xfId="1" applyNumberFormat="1" applyFont="1" applyAlignment="1">
      <alignment vertical="center"/>
    </xf>
    <xf numFmtId="0" fontId="9" fillId="0" borderId="48" xfId="27" applyFont="1" applyBorder="1"/>
    <xf numFmtId="0" fontId="9" fillId="0" borderId="49" xfId="27" applyBorder="1" applyAlignment="1">
      <alignment horizontal="center"/>
    </xf>
    <xf numFmtId="0" fontId="9" fillId="0" borderId="0" xfId="27" applyFont="1" applyBorder="1"/>
    <xf numFmtId="0" fontId="9" fillId="0" borderId="0" xfId="27" applyBorder="1" applyAlignment="1">
      <alignment horizontal="center"/>
    </xf>
    <xf numFmtId="0" fontId="31" fillId="0" borderId="0" xfId="27" applyFont="1" applyBorder="1" applyAlignment="1">
      <alignment vertical="center"/>
    </xf>
    <xf numFmtId="10" fontId="31" fillId="0" borderId="0" xfId="27" applyNumberFormat="1" applyFont="1" applyBorder="1" applyAlignment="1">
      <alignment horizontal="center"/>
    </xf>
    <xf numFmtId="0" fontId="23" fillId="2" borderId="0" xfId="0" applyFont="1" applyFill="1" applyBorder="1" applyAlignment="1">
      <alignment vertical="center"/>
    </xf>
    <xf numFmtId="0" fontId="36" fillId="0" borderId="0" xfId="0" applyFont="1" applyFill="1"/>
    <xf numFmtId="0" fontId="37" fillId="0" borderId="0" xfId="0" applyFont="1" applyFill="1"/>
    <xf numFmtId="165" fontId="36" fillId="0" borderId="0" xfId="1" applyNumberFormat="1" applyFont="1" applyFill="1"/>
    <xf numFmtId="0" fontId="0" fillId="0" borderId="0" xfId="0" applyFill="1"/>
    <xf numFmtId="0" fontId="39" fillId="0" borderId="0" xfId="0" applyFont="1" applyFill="1" applyAlignment="1"/>
    <xf numFmtId="0" fontId="39" fillId="0" borderId="0" xfId="0" applyFont="1" applyFill="1"/>
    <xf numFmtId="165" fontId="39" fillId="0" borderId="0" xfId="1" applyNumberFormat="1" applyFont="1" applyFill="1"/>
    <xf numFmtId="165" fontId="31" fillId="0" borderId="29" xfId="1" applyNumberFormat="1" applyFont="1" applyFill="1" applyBorder="1" applyAlignment="1">
      <alignment horizontal="center" vertical="center" wrapText="1"/>
    </xf>
    <xf numFmtId="165" fontId="31" fillId="0" borderId="30" xfId="1" applyNumberFormat="1" applyFont="1" applyFill="1" applyBorder="1" applyAlignment="1">
      <alignment horizontal="center" vertical="center" wrapText="1"/>
    </xf>
    <xf numFmtId="165" fontId="31" fillId="0" borderId="11" xfId="1" applyNumberFormat="1" applyFont="1" applyFill="1" applyBorder="1" applyAlignment="1">
      <alignment horizontal="center"/>
    </xf>
    <xf numFmtId="165" fontId="40" fillId="0" borderId="39" xfId="1" applyNumberFormat="1" applyFont="1" applyFill="1" applyBorder="1" applyAlignment="1">
      <alignment horizontal="center"/>
    </xf>
    <xf numFmtId="0" fontId="0" fillId="0" borderId="44" xfId="0" applyFill="1" applyBorder="1" applyAlignment="1">
      <alignment vertical="top"/>
    </xf>
    <xf numFmtId="0" fontId="41" fillId="0" borderId="4" xfId="0" applyFont="1" applyFill="1" applyBorder="1" applyAlignment="1">
      <alignment horizontal="center" vertical="top" wrapText="1"/>
    </xf>
    <xf numFmtId="165" fontId="41" fillId="0" borderId="4" xfId="1" applyNumberFormat="1" applyFont="1" applyFill="1" applyBorder="1" applyAlignment="1">
      <alignment horizontal="center" vertical="top" wrapText="1"/>
    </xf>
    <xf numFmtId="165" fontId="41" fillId="0" borderId="30" xfId="1" applyNumberFormat="1" applyFont="1" applyFill="1" applyBorder="1" applyAlignment="1">
      <alignment horizontal="center" vertical="top" wrapText="1"/>
    </xf>
    <xf numFmtId="0" fontId="0" fillId="0" borderId="24" xfId="0" applyFill="1" applyBorder="1" applyAlignment="1">
      <alignment vertical="top"/>
    </xf>
    <xf numFmtId="165" fontId="41" fillId="0" borderId="47" xfId="1" applyNumberFormat="1" applyFont="1" applyFill="1" applyBorder="1" applyAlignment="1">
      <alignment horizontal="center" vertical="top" wrapText="1"/>
    </xf>
    <xf numFmtId="0" fontId="31" fillId="0" borderId="11" xfId="0" applyFont="1" applyBorder="1" applyAlignment="1">
      <alignment horizontal="center" vertical="center"/>
    </xf>
    <xf numFmtId="165" fontId="31" fillId="0" borderId="11" xfId="1" applyNumberFormat="1" applyFont="1" applyFill="1" applyBorder="1" applyAlignment="1">
      <alignment horizontal="center" vertical="center"/>
    </xf>
    <xf numFmtId="165" fontId="31" fillId="0" borderId="39" xfId="1" applyNumberFormat="1" applyFont="1" applyFill="1" applyBorder="1" applyAlignment="1">
      <alignment horizontal="center" vertical="center"/>
    </xf>
    <xf numFmtId="0" fontId="36" fillId="0" borderId="0" xfId="0" applyFont="1" applyFill="1" applyAlignment="1">
      <alignment vertical="center"/>
    </xf>
    <xf numFmtId="0" fontId="0" fillId="0" borderId="44" xfId="0" applyFill="1" applyBorder="1" applyAlignment="1"/>
    <xf numFmtId="0" fontId="41" fillId="0" borderId="4" xfId="0" applyFont="1" applyFill="1" applyBorder="1" applyAlignment="1">
      <alignment horizontal="center" wrapText="1"/>
    </xf>
    <xf numFmtId="165" fontId="9" fillId="0" borderId="4" xfId="1" applyNumberFormat="1" applyFont="1" applyFill="1" applyBorder="1" applyAlignment="1">
      <alignment horizontal="center" vertical="center" wrapText="1"/>
    </xf>
    <xf numFmtId="165" fontId="9" fillId="0" borderId="30" xfId="1" applyNumberFormat="1" applyFont="1" applyFill="1" applyBorder="1" applyAlignment="1">
      <alignment horizontal="center" vertical="center" wrapText="1"/>
    </xf>
    <xf numFmtId="0" fontId="0" fillId="0" borderId="24" xfId="0" applyFill="1" applyBorder="1" applyAlignment="1"/>
    <xf numFmtId="165" fontId="9" fillId="0" borderId="47" xfId="1" applyNumberFormat="1" applyFont="1" applyFill="1" applyBorder="1" applyAlignment="1">
      <alignment horizontal="center" vertical="center" wrapText="1"/>
    </xf>
    <xf numFmtId="0" fontId="28" fillId="0" borderId="0" xfId="0" applyFont="1" applyFill="1"/>
    <xf numFmtId="0" fontId="0" fillId="0" borderId="0" xfId="0" applyBorder="1"/>
    <xf numFmtId="164" fontId="41" fillId="0" borderId="0" xfId="45" applyNumberFormat="1" applyFont="1" applyBorder="1"/>
    <xf numFmtId="164" fontId="23" fillId="0" borderId="0" xfId="5" applyNumberFormat="1" applyFont="1" applyAlignment="1"/>
    <xf numFmtId="164" fontId="40" fillId="0" borderId="0" xfId="45" applyNumberFormat="1" applyFont="1" applyBorder="1" applyAlignment="1">
      <alignment horizontal="center"/>
    </xf>
    <xf numFmtId="164" fontId="44" fillId="0" borderId="0" xfId="45" applyNumberFormat="1" applyFont="1" applyBorder="1" applyAlignment="1">
      <alignment horizontal="center"/>
    </xf>
    <xf numFmtId="164" fontId="40" fillId="0" borderId="0" xfId="45" applyNumberFormat="1" applyFont="1" applyBorder="1"/>
    <xf numFmtId="164" fontId="23" fillId="0" borderId="0" xfId="45" applyNumberFormat="1" applyFont="1" applyBorder="1" applyAlignment="1">
      <alignment horizontal="center"/>
    </xf>
    <xf numFmtId="0" fontId="0" fillId="0" borderId="63" xfId="0" applyBorder="1"/>
    <xf numFmtId="164" fontId="21" fillId="0" borderId="0" xfId="0" applyNumberFormat="1" applyFont="1"/>
    <xf numFmtId="0" fontId="21" fillId="0" borderId="0" xfId="0" applyFont="1"/>
    <xf numFmtId="164" fontId="0" fillId="0" borderId="0" xfId="0" applyNumberFormat="1"/>
    <xf numFmtId="164" fontId="41" fillId="0" borderId="0" xfId="46" applyNumberFormat="1" applyFont="1"/>
    <xf numFmtId="164" fontId="46" fillId="0" borderId="0" xfId="46" applyNumberFormat="1" applyFont="1" applyAlignment="1">
      <alignment horizontal="center"/>
    </xf>
    <xf numFmtId="164" fontId="40" fillId="0" borderId="0" xfId="46" applyNumberFormat="1" applyFont="1" applyAlignment="1">
      <alignment horizontal="center"/>
    </xf>
    <xf numFmtId="164" fontId="44" fillId="0" borderId="0" xfId="46" applyNumberFormat="1" applyFont="1" applyAlignment="1">
      <alignment horizontal="center"/>
    </xf>
    <xf numFmtId="164" fontId="40" fillId="0" borderId="0" xfId="46" applyNumberFormat="1" applyFont="1" applyBorder="1"/>
    <xf numFmtId="164" fontId="41" fillId="0" borderId="0" xfId="46" applyNumberFormat="1" applyFont="1" applyBorder="1"/>
    <xf numFmtId="164" fontId="47" fillId="0" borderId="0" xfId="46" applyNumberFormat="1" applyFont="1" applyAlignment="1">
      <alignment horizontal="center"/>
    </xf>
    <xf numFmtId="164" fontId="45" fillId="0" borderId="64" xfId="46" applyNumberFormat="1" applyFont="1" applyBorder="1" applyAlignment="1">
      <alignment horizontal="center" vertical="center" wrapText="1"/>
    </xf>
    <xf numFmtId="164" fontId="40" fillId="0" borderId="67" xfId="46" applyNumberFormat="1" applyFont="1" applyBorder="1" applyAlignment="1">
      <alignment horizontal="center" vertical="center" wrapText="1"/>
    </xf>
    <xf numFmtId="164" fontId="40" fillId="0" borderId="68" xfId="46" applyNumberFormat="1" applyFont="1" applyBorder="1" applyAlignment="1">
      <alignment horizontal="center" vertical="center" wrapText="1"/>
    </xf>
    <xf numFmtId="164" fontId="40" fillId="0" borderId="69" xfId="46" applyNumberFormat="1" applyFont="1" applyBorder="1" applyAlignment="1">
      <alignment horizontal="center" vertical="center" wrapText="1"/>
    </xf>
    <xf numFmtId="164" fontId="9" fillId="0" borderId="56" xfId="46" applyNumberFormat="1" applyFont="1" applyBorder="1" applyAlignment="1">
      <alignment horizontal="left"/>
    </xf>
    <xf numFmtId="164" fontId="40" fillId="0" borderId="70" xfId="46" applyNumberFormat="1" applyFont="1" applyBorder="1" applyAlignment="1"/>
    <xf numFmtId="164" fontId="41" fillId="0" borderId="58" xfId="46" applyNumberFormat="1" applyFont="1" applyBorder="1" applyAlignment="1"/>
    <xf numFmtId="164" fontId="41" fillId="0" borderId="59" xfId="46" applyNumberFormat="1" applyFont="1" applyBorder="1"/>
    <xf numFmtId="164" fontId="41" fillId="0" borderId="60" xfId="46" applyNumberFormat="1" applyFont="1" applyBorder="1"/>
    <xf numFmtId="164" fontId="9" fillId="0" borderId="7" xfId="46" applyNumberFormat="1" applyFont="1" applyBorder="1" applyAlignment="1">
      <alignment horizontal="left"/>
    </xf>
    <xf numFmtId="164" fontId="41" fillId="0" borderId="0" xfId="46" applyNumberFormat="1" applyFont="1" applyBorder="1" applyAlignment="1"/>
    <xf numFmtId="164" fontId="41" fillId="0" borderId="21" xfId="46" applyNumberFormat="1" applyFont="1" applyBorder="1" applyAlignment="1"/>
    <xf numFmtId="164" fontId="41" fillId="0" borderId="9" xfId="46" applyNumberFormat="1" applyFont="1" applyBorder="1"/>
    <xf numFmtId="164" fontId="41" fillId="0" borderId="10" xfId="46" applyNumberFormat="1" applyFont="1" applyBorder="1"/>
    <xf numFmtId="164" fontId="41" fillId="0" borderId="21" xfId="46" applyNumberFormat="1" applyFont="1" applyFill="1" applyBorder="1" applyAlignment="1"/>
    <xf numFmtId="164" fontId="9" fillId="0" borderId="48" xfId="46" applyNumberFormat="1" applyFont="1" applyBorder="1" applyAlignment="1">
      <alignment horizontal="left"/>
    </xf>
    <xf numFmtId="164" fontId="40" fillId="0" borderId="11" xfId="46" applyNumberFormat="1" applyFont="1" applyBorder="1"/>
    <xf numFmtId="164" fontId="40" fillId="0" borderId="39" xfId="46" applyNumberFormat="1" applyFont="1" applyBorder="1"/>
    <xf numFmtId="164" fontId="9" fillId="0" borderId="0" xfId="46" applyNumberFormat="1" applyFont="1" applyBorder="1" applyAlignment="1">
      <alignment horizontal="left"/>
    </xf>
    <xf numFmtId="164" fontId="40" fillId="0" borderId="0" xfId="46" applyNumberFormat="1" applyFont="1" applyBorder="1" applyAlignment="1">
      <alignment horizontal="center"/>
    </xf>
    <xf numFmtId="164" fontId="40" fillId="0" borderId="1" xfId="46" applyNumberFormat="1" applyFont="1" applyBorder="1" applyAlignment="1">
      <alignment horizontal="center" vertical="center" wrapText="1"/>
    </xf>
    <xf numFmtId="164" fontId="40" fillId="0" borderId="27" xfId="46" applyNumberFormat="1" applyFont="1" applyBorder="1" applyAlignment="1">
      <alignment horizontal="center" vertical="center" wrapText="1"/>
    </xf>
    <xf numFmtId="164" fontId="41" fillId="0" borderId="72" xfId="46" applyNumberFormat="1" applyFont="1" applyBorder="1"/>
    <xf numFmtId="43" fontId="41" fillId="0" borderId="0" xfId="1" applyFont="1"/>
    <xf numFmtId="165" fontId="40" fillId="0" borderId="11" xfId="1" applyNumberFormat="1" applyFont="1" applyBorder="1"/>
    <xf numFmtId="164" fontId="41" fillId="0" borderId="0" xfId="47" applyNumberFormat="1" applyFont="1"/>
    <xf numFmtId="164" fontId="40" fillId="0" borderId="0" xfId="47" applyNumberFormat="1" applyFont="1" applyAlignment="1">
      <alignment horizontal="center"/>
    </xf>
    <xf numFmtId="164" fontId="23" fillId="0" borderId="0" xfId="47" applyNumberFormat="1" applyFont="1" applyAlignment="1">
      <alignment horizontal="center"/>
    </xf>
    <xf numFmtId="164" fontId="40" fillId="0" borderId="0" xfId="47" applyNumberFormat="1" applyFont="1" applyBorder="1"/>
    <xf numFmtId="164" fontId="43" fillId="0" borderId="0" xfId="48" applyNumberFormat="1" applyFont="1" applyBorder="1"/>
    <xf numFmtId="164" fontId="41" fillId="0" borderId="0" xfId="47" applyNumberFormat="1" applyFont="1" applyBorder="1"/>
    <xf numFmtId="164" fontId="47" fillId="0" borderId="0" xfId="47" applyNumberFormat="1" applyFont="1" applyAlignment="1">
      <alignment horizontal="center"/>
    </xf>
    <xf numFmtId="164" fontId="45" fillId="0" borderId="11" xfId="47" applyNumberFormat="1" applyFont="1" applyBorder="1" applyAlignment="1">
      <alignment horizontal="center" vertical="center" wrapText="1"/>
    </xf>
    <xf numFmtId="164" fontId="49" fillId="0" borderId="75" xfId="47" applyNumberFormat="1" applyFont="1" applyBorder="1" applyAlignment="1">
      <alignment horizontal="center" vertical="center" wrapText="1"/>
    </xf>
    <xf numFmtId="164" fontId="9" fillId="0" borderId="7" xfId="47" applyNumberFormat="1" applyFont="1" applyBorder="1" applyAlignment="1">
      <alignment horizontal="left"/>
    </xf>
    <xf numFmtId="164" fontId="41" fillId="0" borderId="28" xfId="47" applyNumberFormat="1" applyFont="1" applyBorder="1"/>
    <xf numFmtId="164" fontId="41" fillId="0" borderId="9" xfId="47" applyNumberFormat="1" applyFont="1" applyBorder="1"/>
    <xf numFmtId="164" fontId="41" fillId="0" borderId="10" xfId="47" applyNumberFormat="1" applyFont="1" applyBorder="1"/>
    <xf numFmtId="164" fontId="41" fillId="0" borderId="8" xfId="47" applyNumberFormat="1" applyFont="1" applyBorder="1"/>
    <xf numFmtId="164" fontId="31" fillId="0" borderId="36" xfId="47" applyNumberFormat="1" applyFont="1" applyBorder="1" applyAlignment="1">
      <alignment horizontal="left"/>
    </xf>
    <xf numFmtId="164" fontId="31" fillId="0" borderId="37" xfId="47" applyNumberFormat="1" applyFont="1" applyBorder="1" applyAlignment="1">
      <alignment horizontal="left"/>
    </xf>
    <xf numFmtId="164" fontId="31" fillId="0" borderId="11" xfId="47" applyNumberFormat="1" applyFont="1" applyBorder="1" applyAlignment="1">
      <alignment horizontal="left"/>
    </xf>
    <xf numFmtId="164" fontId="41" fillId="0" borderId="76" xfId="47" applyNumberFormat="1" applyFont="1" applyBorder="1"/>
    <xf numFmtId="164" fontId="31" fillId="0" borderId="0" xfId="47" applyNumberFormat="1" applyFont="1" applyBorder="1" applyAlignment="1">
      <alignment horizontal="left"/>
    </xf>
    <xf numFmtId="164" fontId="41" fillId="0" borderId="45" xfId="47" applyNumberFormat="1" applyFont="1" applyBorder="1"/>
    <xf numFmtId="164" fontId="48" fillId="0" borderId="0" xfId="47" applyNumberFormat="1" applyFont="1" applyAlignment="1"/>
    <xf numFmtId="0" fontId="36" fillId="0" borderId="0" xfId="0" applyFont="1"/>
    <xf numFmtId="0" fontId="51" fillId="0" borderId="0" xfId="0" applyFont="1" applyBorder="1" applyAlignment="1">
      <alignment horizontal="center"/>
    </xf>
    <xf numFmtId="0" fontId="52" fillId="0" borderId="0" xfId="0" applyFont="1" applyBorder="1" applyAlignment="1">
      <alignment vertical="center" wrapText="1"/>
    </xf>
    <xf numFmtId="0" fontId="51" fillId="0" borderId="0" xfId="0" applyFont="1" applyBorder="1"/>
    <xf numFmtId="0" fontId="36" fillId="0" borderId="18" xfId="0" applyFont="1" applyBorder="1"/>
    <xf numFmtId="0" fontId="36" fillId="0" borderId="1" xfId="0" applyFont="1" applyBorder="1"/>
    <xf numFmtId="0" fontId="36" fillId="0" borderId="77" xfId="0" applyFont="1" applyBorder="1"/>
    <xf numFmtId="0" fontId="36" fillId="0" borderId="20" xfId="0" applyFont="1" applyBorder="1"/>
    <xf numFmtId="0" fontId="36" fillId="0" borderId="10" xfId="0" applyFont="1" applyBorder="1"/>
    <xf numFmtId="0" fontId="36" fillId="0" borderId="0" xfId="0" applyFont="1" applyBorder="1"/>
    <xf numFmtId="0" fontId="36" fillId="0" borderId="0" xfId="0" applyFont="1" applyBorder="1" applyAlignment="1">
      <alignment horizontal="left" vertical="center"/>
    </xf>
    <xf numFmtId="0" fontId="36" fillId="0" borderId="0" xfId="0" applyFont="1" applyBorder="1" applyAlignment="1"/>
    <xf numFmtId="0" fontId="39" fillId="0" borderId="0" xfId="0" applyFont="1" applyBorder="1" applyAlignment="1"/>
    <xf numFmtId="0" fontId="36" fillId="0" borderId="0" xfId="0" applyFont="1" applyBorder="1" applyAlignment="1">
      <alignment horizontal="center"/>
    </xf>
    <xf numFmtId="0" fontId="39" fillId="0" borderId="20" xfId="0" applyFont="1" applyFill="1" applyBorder="1" applyAlignment="1">
      <alignment horizontal="right"/>
    </xf>
    <xf numFmtId="0" fontId="36" fillId="0" borderId="0" xfId="0" applyFont="1" applyFill="1" applyBorder="1" applyAlignment="1"/>
    <xf numFmtId="0" fontId="36" fillId="0" borderId="0" xfId="0" applyFont="1" applyAlignment="1">
      <alignment horizontal="right"/>
    </xf>
    <xf numFmtId="0" fontId="36" fillId="0" borderId="20" xfId="0" applyFont="1" applyBorder="1" applyAlignment="1">
      <alignment horizontal="right"/>
    </xf>
    <xf numFmtId="0" fontId="39" fillId="0" borderId="0" xfId="0" applyFont="1" applyBorder="1"/>
    <xf numFmtId="0" fontId="39" fillId="0" borderId="11" xfId="0" applyFont="1" applyBorder="1"/>
    <xf numFmtId="0" fontId="39" fillId="0" borderId="11" xfId="0" applyFont="1" applyBorder="1" applyAlignment="1">
      <alignment horizontal="center"/>
    </xf>
    <xf numFmtId="0" fontId="39" fillId="0" borderId="71" xfId="0" applyFont="1" applyBorder="1" applyAlignment="1">
      <alignment horizontal="center"/>
    </xf>
    <xf numFmtId="0" fontId="36" fillId="0" borderId="26" xfId="0" applyFont="1" applyBorder="1" applyAlignment="1">
      <alignment horizontal="center"/>
    </xf>
    <xf numFmtId="0" fontId="39" fillId="0" borderId="27" xfId="0" applyFont="1" applyBorder="1"/>
    <xf numFmtId="0" fontId="36" fillId="0" borderId="27" xfId="0" applyFont="1" applyBorder="1"/>
    <xf numFmtId="0" fontId="36" fillId="0" borderId="27" xfId="0" applyFont="1" applyBorder="1" applyAlignment="1">
      <alignment horizontal="center"/>
    </xf>
    <xf numFmtId="0" fontId="36" fillId="0" borderId="43" xfId="0" applyFont="1" applyBorder="1"/>
    <xf numFmtId="0" fontId="36" fillId="0" borderId="7" xfId="0" applyFont="1" applyBorder="1" applyAlignment="1">
      <alignment horizontal="center"/>
    </xf>
    <xf numFmtId="0" fontId="36" fillId="0" borderId="9" xfId="0" applyFont="1" applyBorder="1"/>
    <xf numFmtId="0" fontId="36" fillId="0" borderId="9" xfId="0" applyFont="1" applyBorder="1" applyAlignment="1">
      <alignment horizontal="center"/>
    </xf>
    <xf numFmtId="0" fontId="36" fillId="0" borderId="35" xfId="0" applyFont="1" applyBorder="1"/>
    <xf numFmtId="0" fontId="36" fillId="0" borderId="8" xfId="0" applyFont="1" applyBorder="1"/>
    <xf numFmtId="0" fontId="39" fillId="0" borderId="71" xfId="0" applyFont="1" applyBorder="1" applyAlignment="1"/>
    <xf numFmtId="0" fontId="39" fillId="0" borderId="37" xfId="0" applyFont="1" applyBorder="1" applyAlignment="1"/>
    <xf numFmtId="0" fontId="39" fillId="0" borderId="38" xfId="0" applyFont="1" applyBorder="1" applyAlignment="1"/>
    <xf numFmtId="0" fontId="39" fillId="0" borderId="39" xfId="0" applyFont="1" applyBorder="1"/>
    <xf numFmtId="0" fontId="9" fillId="0" borderId="9" xfId="0" applyFont="1" applyBorder="1" applyAlignment="1">
      <alignment horizontal="center"/>
    </xf>
    <xf numFmtId="0" fontId="39" fillId="0" borderId="37" xfId="0" applyFont="1" applyFill="1" applyBorder="1" applyAlignment="1"/>
    <xf numFmtId="0" fontId="39" fillId="0" borderId="38" xfId="0" applyFont="1" applyFill="1" applyBorder="1" applyAlignment="1"/>
    <xf numFmtId="0" fontId="39" fillId="0" borderId="9" xfId="0" applyFont="1" applyBorder="1"/>
    <xf numFmtId="0" fontId="39" fillId="0" borderId="9" xfId="0" applyFont="1" applyBorder="1" applyAlignment="1">
      <alignment horizontal="right"/>
    </xf>
    <xf numFmtId="0" fontId="9" fillId="0" borderId="11" xfId="0" applyFont="1" applyBorder="1" applyAlignment="1">
      <alignment horizontal="center"/>
    </xf>
    <xf numFmtId="0" fontId="9" fillId="0" borderId="0" xfId="0" applyFont="1" applyBorder="1" applyAlignment="1">
      <alignment horizontal="center"/>
    </xf>
    <xf numFmtId="0" fontId="36" fillId="0" borderId="20" xfId="0" applyFont="1" applyBorder="1" applyAlignment="1">
      <alignment horizontal="center"/>
    </xf>
    <xf numFmtId="0" fontId="9" fillId="0" borderId="21" xfId="0" applyFont="1" applyBorder="1" applyAlignment="1">
      <alignment horizontal="center"/>
    </xf>
    <xf numFmtId="0" fontId="9" fillId="0" borderId="37" xfId="0" applyFont="1" applyBorder="1" applyAlignment="1">
      <alignment horizontal="center"/>
    </xf>
    <xf numFmtId="0" fontId="31" fillId="0" borderId="38" xfId="0" applyFont="1" applyBorder="1" applyAlignment="1">
      <alignment horizontal="center"/>
    </xf>
    <xf numFmtId="0" fontId="36" fillId="0" borderId="21" xfId="0" applyFont="1" applyBorder="1"/>
    <xf numFmtId="0" fontId="36" fillId="0" borderId="38" xfId="0" applyFont="1" applyBorder="1"/>
    <xf numFmtId="0" fontId="36" fillId="0" borderId="11" xfId="0" applyFont="1" applyBorder="1"/>
    <xf numFmtId="0" fontId="9" fillId="0" borderId="9" xfId="0" applyFont="1" applyBorder="1" applyAlignment="1">
      <alignment horizontal="left"/>
    </xf>
    <xf numFmtId="0" fontId="36" fillId="0" borderId="31" xfId="0" applyFont="1" applyBorder="1"/>
    <xf numFmtId="0" fontId="36" fillId="0" borderId="37" xfId="0" applyFont="1" applyBorder="1"/>
    <xf numFmtId="0" fontId="9" fillId="0" borderId="38" xfId="0" applyFont="1" applyBorder="1" applyAlignment="1">
      <alignment horizontal="center"/>
    </xf>
    <xf numFmtId="0" fontId="9" fillId="0" borderId="25" xfId="0" applyFont="1" applyBorder="1" applyAlignment="1">
      <alignment horizontal="center"/>
    </xf>
    <xf numFmtId="0" fontId="39" fillId="0" borderId="49" xfId="0" applyFont="1" applyBorder="1"/>
    <xf numFmtId="0" fontId="31" fillId="0" borderId="62" xfId="0" applyFont="1" applyBorder="1" applyAlignment="1">
      <alignment horizontal="center"/>
    </xf>
    <xf numFmtId="0" fontId="36" fillId="0" borderId="82" xfId="0" applyFont="1" applyBorder="1" applyAlignment="1">
      <alignment horizontal="right"/>
    </xf>
    <xf numFmtId="0" fontId="36" fillId="0" borderId="25" xfId="0" applyFont="1" applyBorder="1"/>
    <xf numFmtId="0" fontId="36" fillId="0" borderId="75" xfId="0" applyFont="1" applyBorder="1"/>
    <xf numFmtId="0" fontId="37" fillId="0" borderId="0" xfId="0" applyFont="1" applyFill="1" applyAlignment="1"/>
    <xf numFmtId="164" fontId="36" fillId="0" borderId="0" xfId="50" applyNumberFormat="1" applyFont="1" applyFill="1"/>
    <xf numFmtId="0" fontId="39" fillId="0" borderId="0" xfId="0" applyFont="1" applyFill="1" applyAlignment="1">
      <alignment horizontal="center"/>
    </xf>
    <xf numFmtId="164" fontId="17" fillId="0" borderId="0" xfId="50" applyNumberFormat="1" applyFont="1" applyFill="1" applyAlignment="1"/>
    <xf numFmtId="0" fontId="17" fillId="0" borderId="0" xfId="0" applyFont="1" applyFill="1" applyAlignment="1"/>
    <xf numFmtId="0" fontId="48" fillId="0" borderId="0" xfId="0" applyFont="1" applyFill="1" applyAlignment="1">
      <alignment vertical="center" wrapText="1"/>
    </xf>
    <xf numFmtId="0" fontId="36" fillId="0" borderId="0" xfId="0" applyFont="1" applyFill="1" applyAlignment="1">
      <alignment horizontal="center"/>
    </xf>
    <xf numFmtId="0" fontId="31" fillId="0" borderId="40" xfId="0" applyFont="1" applyFill="1" applyBorder="1" applyAlignment="1">
      <alignment horizontal="center" vertical="center" wrapText="1"/>
    </xf>
    <xf numFmtId="0" fontId="31" fillId="0" borderId="4" xfId="0" applyFont="1" applyFill="1" applyBorder="1" applyAlignment="1">
      <alignment horizontal="center"/>
    </xf>
    <xf numFmtId="0" fontId="31" fillId="0" borderId="5" xfId="0" applyFont="1" applyFill="1" applyBorder="1" applyAlignment="1">
      <alignment horizontal="center"/>
    </xf>
    <xf numFmtId="0" fontId="31" fillId="0" borderId="24" xfId="0" applyFont="1" applyFill="1" applyBorder="1" applyAlignment="1">
      <alignment horizontal="center"/>
    </xf>
    <xf numFmtId="0" fontId="31" fillId="0" borderId="0" xfId="0" applyFont="1" applyFill="1" applyBorder="1" applyAlignment="1">
      <alignment horizontal="center"/>
    </xf>
    <xf numFmtId="0" fontId="31" fillId="0" borderId="86" xfId="0" applyFont="1" applyFill="1" applyBorder="1" applyAlignment="1">
      <alignment horizontal="center" vertical="center" wrapText="1"/>
    </xf>
    <xf numFmtId="0" fontId="31" fillId="0" borderId="2" xfId="0" applyFont="1" applyFill="1" applyBorder="1" applyAlignment="1"/>
    <xf numFmtId="0" fontId="31" fillId="0" borderId="86" xfId="0" applyFont="1" applyFill="1" applyBorder="1" applyAlignment="1">
      <alignment horizontal="center"/>
    </xf>
    <xf numFmtId="0" fontId="31" fillId="0" borderId="3" xfId="0" applyFont="1" applyFill="1" applyBorder="1" applyAlignment="1">
      <alignment horizontal="center" vertical="center" wrapText="1"/>
    </xf>
    <xf numFmtId="0" fontId="39" fillId="0" borderId="37" xfId="0" applyFont="1" applyFill="1" applyBorder="1" applyAlignment="1">
      <alignment vertical="center"/>
    </xf>
    <xf numFmtId="0" fontId="39" fillId="0" borderId="34" xfId="0" applyFont="1" applyFill="1" applyBorder="1" applyAlignment="1">
      <alignment vertical="center"/>
    </xf>
    <xf numFmtId="164" fontId="31" fillId="0" borderId="11" xfId="50" applyNumberFormat="1" applyFont="1" applyFill="1" applyBorder="1" applyAlignment="1">
      <alignment horizontal="center" vertical="center" wrapText="1"/>
    </xf>
    <xf numFmtId="0" fontId="39" fillId="0" borderId="76" xfId="0" applyFont="1" applyFill="1" applyBorder="1" applyAlignment="1">
      <alignment horizontal="center" vertical="center"/>
    </xf>
    <xf numFmtId="0" fontId="36" fillId="0" borderId="37" xfId="0" applyFont="1" applyFill="1" applyBorder="1"/>
    <xf numFmtId="0" fontId="36" fillId="0" borderId="34" xfId="0" applyFont="1" applyFill="1" applyBorder="1"/>
    <xf numFmtId="0" fontId="36" fillId="0" borderId="76" xfId="0" applyFont="1" applyFill="1" applyBorder="1"/>
    <xf numFmtId="0" fontId="36" fillId="0" borderId="7" xfId="0" applyFont="1" applyFill="1" applyBorder="1" applyAlignment="1">
      <alignment horizontal="center"/>
    </xf>
    <xf numFmtId="0" fontId="39" fillId="0" borderId="9" xfId="0" applyFont="1" applyFill="1" applyBorder="1" applyAlignment="1">
      <alignment horizontal="center"/>
    </xf>
    <xf numFmtId="0" fontId="36" fillId="0" borderId="9" xfId="0" applyFont="1" applyFill="1" applyBorder="1" applyAlignment="1">
      <alignment horizontal="center"/>
    </xf>
    <xf numFmtId="0" fontId="36" fillId="0" borderId="26" xfId="0" applyFont="1" applyFill="1" applyBorder="1" applyAlignment="1">
      <alignment horizontal="center"/>
    </xf>
    <xf numFmtId="0" fontId="39" fillId="0" borderId="9" xfId="0" applyFont="1" applyFill="1" applyBorder="1" applyAlignment="1">
      <alignment horizontal="right"/>
    </xf>
    <xf numFmtId="164" fontId="39" fillId="0" borderId="9" xfId="50" applyNumberFormat="1" applyFont="1" applyFill="1" applyBorder="1" applyAlignment="1">
      <alignment horizontal="center"/>
    </xf>
    <xf numFmtId="164" fontId="36" fillId="0" borderId="87" xfId="50" applyNumberFormat="1" applyFont="1" applyFill="1" applyBorder="1" applyAlignment="1">
      <alignment horizontal="center"/>
    </xf>
    <xf numFmtId="0" fontId="36" fillId="0" borderId="21" xfId="0" applyFont="1" applyFill="1" applyBorder="1" applyAlignment="1">
      <alignment horizontal="center"/>
    </xf>
    <xf numFmtId="164" fontId="36" fillId="0" borderId="35" xfId="50" applyNumberFormat="1" applyFont="1" applyFill="1" applyBorder="1" applyAlignment="1">
      <alignment horizontal="center"/>
    </xf>
    <xf numFmtId="165" fontId="39" fillId="0" borderId="9" xfId="0" applyNumberFormat="1" applyFont="1" applyFill="1" applyBorder="1" applyAlignment="1">
      <alignment horizontal="center"/>
    </xf>
    <xf numFmtId="0" fontId="36" fillId="0" borderId="11" xfId="0" applyFont="1" applyFill="1" applyBorder="1" applyAlignment="1">
      <alignment horizontal="center"/>
    </xf>
    <xf numFmtId="164" fontId="39" fillId="0" borderId="88" xfId="50" applyNumberFormat="1" applyFont="1" applyFill="1" applyBorder="1" applyAlignment="1">
      <alignment horizontal="right"/>
    </xf>
    <xf numFmtId="0" fontId="36" fillId="0" borderId="34" xfId="0" applyFont="1" applyFill="1" applyBorder="1" applyAlignment="1">
      <alignment horizontal="center"/>
    </xf>
    <xf numFmtId="164" fontId="39" fillId="0" borderId="88" xfId="50" applyNumberFormat="1" applyFont="1" applyFill="1" applyBorder="1" applyAlignment="1"/>
    <xf numFmtId="164" fontId="39" fillId="0" borderId="39" xfId="50" applyNumberFormat="1" applyFont="1" applyFill="1" applyBorder="1" applyAlignment="1">
      <alignment horizontal="right"/>
    </xf>
    <xf numFmtId="0" fontId="36" fillId="0" borderId="38" xfId="0" applyFont="1" applyFill="1" applyBorder="1" applyAlignment="1">
      <alignment horizontal="center"/>
    </xf>
    <xf numFmtId="0" fontId="39" fillId="0" borderId="11" xfId="0" applyFont="1" applyFill="1" applyBorder="1" applyAlignment="1"/>
    <xf numFmtId="164" fontId="39" fillId="0" borderId="39" xfId="50" applyNumberFormat="1" applyFont="1" applyFill="1" applyBorder="1" applyAlignment="1"/>
    <xf numFmtId="0" fontId="9" fillId="0" borderId="9" xfId="0" applyFont="1" applyFill="1" applyBorder="1" applyAlignment="1">
      <alignment horizontal="center"/>
    </xf>
    <xf numFmtId="164" fontId="39" fillId="0" borderId="9" xfId="50" applyNumberFormat="1" applyFont="1" applyFill="1" applyBorder="1" applyAlignment="1"/>
    <xf numFmtId="164" fontId="39" fillId="0" borderId="11" xfId="50" applyNumberFormat="1" applyFont="1" applyFill="1" applyBorder="1" applyAlignment="1"/>
    <xf numFmtId="0" fontId="9" fillId="0" borderId="9" xfId="0" applyFont="1" applyFill="1" applyBorder="1" applyAlignment="1">
      <alignment horizontal="left"/>
    </xf>
    <xf numFmtId="0" fontId="9" fillId="0" borderId="7" xfId="0" applyFont="1" applyFill="1" applyBorder="1" applyAlignment="1"/>
    <xf numFmtId="0" fontId="39" fillId="0" borderId="9" xfId="0" applyFont="1" applyFill="1" applyBorder="1" applyAlignment="1">
      <alignment horizontal="right" vertical="top"/>
    </xf>
    <xf numFmtId="164" fontId="39" fillId="0" borderId="9" xfId="0" applyNumberFormat="1" applyFont="1" applyFill="1" applyBorder="1" applyAlignment="1">
      <alignment horizontal="center"/>
    </xf>
    <xf numFmtId="164" fontId="39" fillId="0" borderId="11" xfId="0" applyNumberFormat="1" applyFont="1" applyFill="1" applyBorder="1" applyAlignment="1"/>
    <xf numFmtId="164" fontId="39" fillId="0" borderId="88" xfId="50" applyNumberFormat="1" applyFont="1" applyFill="1" applyBorder="1" applyAlignment="1">
      <alignment horizontal="center"/>
    </xf>
    <xf numFmtId="0" fontId="57" fillId="0" borderId="0" xfId="0" applyFont="1" applyFill="1" applyBorder="1" applyAlignment="1">
      <alignment vertical="center"/>
    </xf>
    <xf numFmtId="0" fontId="57" fillId="0" borderId="49" xfId="0" applyFont="1" applyFill="1" applyBorder="1" applyAlignment="1">
      <alignment vertical="center"/>
    </xf>
    <xf numFmtId="164" fontId="39" fillId="0" borderId="49" xfId="0" applyNumberFormat="1" applyFont="1" applyFill="1" applyBorder="1"/>
    <xf numFmtId="0" fontId="57" fillId="0" borderId="48" xfId="0" applyFont="1" applyFill="1" applyBorder="1" applyAlignment="1">
      <alignment vertical="center"/>
    </xf>
    <xf numFmtId="164" fontId="36" fillId="0" borderId="49" xfId="50" applyNumberFormat="1" applyFont="1" applyFill="1" applyBorder="1"/>
    <xf numFmtId="0" fontId="36" fillId="0" borderId="49" xfId="0" applyFont="1" applyFill="1" applyBorder="1"/>
    <xf numFmtId="0" fontId="57" fillId="0" borderId="62" xfId="0" applyFont="1" applyFill="1" applyBorder="1" applyAlignment="1">
      <alignment vertical="center"/>
    </xf>
    <xf numFmtId="164" fontId="36" fillId="0" borderId="0" xfId="0" applyNumberFormat="1" applyFont="1" applyFill="1"/>
    <xf numFmtId="0" fontId="9" fillId="0" borderId="0" xfId="12" applyFill="1"/>
    <xf numFmtId="0" fontId="23" fillId="0" borderId="0" xfId="12" applyFont="1" applyFill="1" applyAlignment="1">
      <alignment horizontal="right"/>
    </xf>
    <xf numFmtId="0" fontId="9" fillId="0" borderId="7" xfId="12" applyFill="1" applyBorder="1"/>
    <xf numFmtId="0" fontId="9" fillId="0" borderId="7" xfId="12" applyFont="1" applyFill="1" applyBorder="1"/>
    <xf numFmtId="0" fontId="9" fillId="0" borderId="7" xfId="12" applyFont="1" applyFill="1" applyBorder="1" applyAlignment="1">
      <alignment horizontal="left"/>
    </xf>
    <xf numFmtId="0" fontId="9" fillId="0" borderId="7" xfId="12" applyFill="1" applyBorder="1" applyAlignment="1">
      <alignment horizontal="left" vertical="center" indent="2"/>
    </xf>
    <xf numFmtId="0" fontId="9" fillId="0" borderId="7" xfId="12" applyFont="1" applyFill="1" applyBorder="1" applyAlignment="1">
      <alignment horizontal="left" vertical="center" indent="2"/>
    </xf>
    <xf numFmtId="0" fontId="9" fillId="0" borderId="34" xfId="12" applyFont="1" applyFill="1" applyBorder="1"/>
    <xf numFmtId="0" fontId="9" fillId="0" borderId="48" xfId="12" applyFill="1" applyBorder="1"/>
    <xf numFmtId="0" fontId="9" fillId="0" borderId="9" xfId="12" applyFill="1" applyBorder="1"/>
    <xf numFmtId="0" fontId="58" fillId="0" borderId="9" xfId="12" applyFont="1" applyFill="1" applyBorder="1"/>
    <xf numFmtId="164" fontId="9" fillId="0" borderId="11" xfId="12" applyNumberFormat="1" applyFont="1" applyFill="1" applyBorder="1"/>
    <xf numFmtId="0" fontId="9" fillId="0" borderId="49" xfId="12" applyFill="1" applyBorder="1"/>
    <xf numFmtId="164" fontId="23" fillId="0" borderId="0" xfId="52" applyNumberFormat="1" applyFont="1" applyFill="1" applyAlignment="1">
      <alignment horizontal="right"/>
    </xf>
    <xf numFmtId="164" fontId="9" fillId="0" borderId="0" xfId="52" applyNumberFormat="1" applyFont="1" applyFill="1"/>
    <xf numFmtId="164" fontId="9" fillId="0" borderId="9" xfId="52" applyNumberFormat="1" applyFont="1" applyFill="1" applyBorder="1"/>
    <xf numFmtId="0" fontId="9" fillId="0" borderId="9" xfId="12" applyFont="1" applyFill="1" applyBorder="1"/>
    <xf numFmtId="0" fontId="9" fillId="0" borderId="9" xfId="12" applyFont="1" applyFill="1" applyBorder="1" applyAlignment="1">
      <alignment horizontal="left" vertical="center" indent="2"/>
    </xf>
    <xf numFmtId="0" fontId="9" fillId="0" borderId="9" xfId="12" applyFill="1" applyBorder="1" applyAlignment="1">
      <alignment horizontal="left" vertical="center" indent="2"/>
    </xf>
    <xf numFmtId="164" fontId="9" fillId="0" borderId="9" xfId="52" applyNumberFormat="1" applyFont="1" applyFill="1" applyBorder="1" applyAlignment="1">
      <alignment horizontal="left"/>
    </xf>
    <xf numFmtId="164" fontId="58" fillId="0" borderId="9" xfId="52" applyNumberFormat="1" applyFont="1" applyFill="1" applyBorder="1"/>
    <xf numFmtId="170" fontId="9" fillId="0" borderId="0" xfId="53" applyNumberFormat="1" applyFill="1" applyBorder="1"/>
    <xf numFmtId="170" fontId="9" fillId="0" borderId="9" xfId="12" applyNumberFormat="1" applyFill="1" applyBorder="1"/>
    <xf numFmtId="164" fontId="31" fillId="0" borderId="11" xfId="52" applyNumberFormat="1" applyFont="1" applyFill="1" applyBorder="1"/>
    <xf numFmtId="164" fontId="9" fillId="0" borderId="62" xfId="52" applyNumberFormat="1" applyFont="1" applyFill="1" applyBorder="1"/>
    <xf numFmtId="164" fontId="9" fillId="0" borderId="61" xfId="52" applyNumberFormat="1" applyFont="1" applyFill="1" applyBorder="1"/>
    <xf numFmtId="0" fontId="28" fillId="0" borderId="0" xfId="0" applyFont="1" applyAlignment="1">
      <alignment horizontal="center" vertical="center" wrapText="1"/>
    </xf>
    <xf numFmtId="0" fontId="28" fillId="0" borderId="0" xfId="0" applyFont="1" applyAlignment="1">
      <alignment horizontal="center" vertical="center"/>
    </xf>
    <xf numFmtId="164" fontId="9" fillId="0" borderId="7" xfId="25" applyNumberFormat="1" applyFont="1" applyBorder="1" applyAlignment="1">
      <alignment horizontal="left"/>
    </xf>
    <xf numFmtId="164" fontId="9" fillId="0" borderId="8" xfId="25" applyNumberFormat="1" applyFont="1" applyBorder="1" applyAlignment="1">
      <alignment horizontal="left"/>
    </xf>
    <xf numFmtId="164" fontId="9" fillId="0" borderId="0" xfId="25" applyNumberFormat="1" applyFont="1" applyBorder="1" applyAlignment="1">
      <alignment horizontal="left"/>
    </xf>
    <xf numFmtId="164" fontId="41" fillId="0" borderId="0" xfId="25" applyNumberFormat="1" applyFont="1" applyBorder="1"/>
    <xf numFmtId="164" fontId="40" fillId="0" borderId="90" xfId="25" applyNumberFormat="1" applyFont="1" applyBorder="1" applyAlignment="1">
      <alignment horizontal="center"/>
    </xf>
    <xf numFmtId="164" fontId="33" fillId="0" borderId="7" xfId="25" applyNumberFormat="1" applyFont="1" applyBorder="1" applyAlignment="1">
      <alignment horizontal="left"/>
    </xf>
    <xf numFmtId="164" fontId="31" fillId="0" borderId="8" xfId="25" applyNumberFormat="1" applyFont="1" applyBorder="1" applyAlignment="1">
      <alignment horizontal="left"/>
    </xf>
    <xf numFmtId="164" fontId="31" fillId="0" borderId="0" xfId="25" applyNumberFormat="1" applyFont="1" applyBorder="1" applyAlignment="1">
      <alignment horizontal="left"/>
    </xf>
    <xf numFmtId="164" fontId="41" fillId="0" borderId="81" xfId="25" applyNumberFormat="1" applyFont="1" applyBorder="1" applyAlignment="1"/>
    <xf numFmtId="164" fontId="31" fillId="0" borderId="7" xfId="25" applyNumberFormat="1" applyFont="1" applyBorder="1" applyAlignment="1">
      <alignment horizontal="left"/>
    </xf>
    <xf numFmtId="164" fontId="40" fillId="0" borderId="81" xfId="25" applyNumberFormat="1" applyFont="1" applyBorder="1" applyAlignment="1"/>
    <xf numFmtId="164" fontId="41" fillId="0" borderId="7" xfId="25" applyNumberFormat="1" applyFont="1" applyBorder="1"/>
    <xf numFmtId="164" fontId="40" fillId="0" borderId="93" xfId="25" applyNumberFormat="1" applyFont="1" applyBorder="1"/>
    <xf numFmtId="164" fontId="41" fillId="0" borderId="1" xfId="25" applyNumberFormat="1" applyFont="1" applyBorder="1"/>
    <xf numFmtId="164" fontId="33" fillId="0" borderId="26" xfId="25" applyNumberFormat="1" applyFont="1" applyBorder="1"/>
    <xf numFmtId="164" fontId="31" fillId="0" borderId="28" xfId="25" applyNumberFormat="1" applyFont="1" applyBorder="1"/>
    <xf numFmtId="164" fontId="31" fillId="0" borderId="1" xfId="25" applyNumberFormat="1" applyFont="1" applyBorder="1"/>
    <xf numFmtId="164" fontId="40" fillId="0" borderId="74" xfId="25" applyNumberFormat="1" applyFont="1" applyBorder="1" applyAlignment="1">
      <alignment horizontal="center"/>
    </xf>
    <xf numFmtId="164" fontId="31" fillId="0" borderId="86" xfId="25" applyNumberFormat="1" applyFont="1" applyBorder="1"/>
    <xf numFmtId="164" fontId="40" fillId="0" borderId="15" xfId="25" applyNumberFormat="1" applyFont="1" applyBorder="1"/>
    <xf numFmtId="164" fontId="41" fillId="0" borderId="3" xfId="25" applyNumberFormat="1" applyFont="1" applyBorder="1"/>
    <xf numFmtId="164" fontId="41" fillId="0" borderId="10" xfId="25" applyNumberFormat="1" applyFont="1" applyBorder="1" applyAlignment="1"/>
    <xf numFmtId="164" fontId="31" fillId="0" borderId="7" xfId="25" applyNumberFormat="1" applyFont="1" applyBorder="1"/>
    <xf numFmtId="164" fontId="40" fillId="0" borderId="8" xfId="25" applyNumberFormat="1" applyFont="1" applyBorder="1"/>
    <xf numFmtId="164" fontId="40" fillId="0" borderId="0" xfId="25" applyNumberFormat="1" applyFont="1" applyBorder="1"/>
    <xf numFmtId="164" fontId="9" fillId="0" borderId="8" xfId="25" applyNumberFormat="1" applyFont="1" applyBorder="1"/>
    <xf numFmtId="164" fontId="9" fillId="0" borderId="0" xfId="25" applyNumberFormat="1" applyFont="1" applyBorder="1"/>
    <xf numFmtId="164" fontId="40" fillId="0" borderId="10" xfId="25" applyNumberFormat="1" applyFont="1" applyBorder="1" applyAlignment="1"/>
    <xf numFmtId="164" fontId="41" fillId="0" borderId="8" xfId="25" applyNumberFormat="1" applyFont="1" applyBorder="1"/>
    <xf numFmtId="164" fontId="41" fillId="0" borderId="0" xfId="25" applyNumberFormat="1" applyFont="1" applyFill="1" applyBorder="1" applyAlignment="1"/>
    <xf numFmtId="164" fontId="33" fillId="0" borderId="7" xfId="25" applyNumberFormat="1" applyFont="1" applyBorder="1"/>
    <xf numFmtId="164" fontId="40" fillId="0" borderId="84" xfId="25" applyNumberFormat="1" applyFont="1" applyBorder="1" applyAlignment="1"/>
    <xf numFmtId="164" fontId="40" fillId="0" borderId="91" xfId="25" applyNumberFormat="1" applyFont="1" applyBorder="1" applyAlignment="1"/>
    <xf numFmtId="164" fontId="31" fillId="0" borderId="48" xfId="25" applyNumberFormat="1" applyFont="1" applyBorder="1"/>
    <xf numFmtId="164" fontId="31" fillId="0" borderId="61" xfId="25" applyNumberFormat="1" applyFont="1" applyBorder="1"/>
    <xf numFmtId="164" fontId="31" fillId="0" borderId="25" xfId="25" applyNumberFormat="1" applyFont="1" applyBorder="1"/>
    <xf numFmtId="164" fontId="41" fillId="0" borderId="25" xfId="25" applyNumberFormat="1" applyFont="1" applyBorder="1"/>
    <xf numFmtId="0" fontId="24" fillId="0" borderId="0" xfId="0" applyFont="1" applyFill="1"/>
    <xf numFmtId="0" fontId="51" fillId="0" borderId="0" xfId="0" applyFont="1" applyFill="1" applyAlignment="1"/>
    <xf numFmtId="0" fontId="37" fillId="0" borderId="0" xfId="0" applyFont="1" applyFill="1" applyAlignment="1">
      <alignment horizontal="left" indent="4"/>
    </xf>
    <xf numFmtId="0" fontId="39" fillId="0" borderId="0" xfId="0" applyFont="1" applyFill="1" applyBorder="1"/>
    <xf numFmtId="0" fontId="36" fillId="0" borderId="0" xfId="0" applyFont="1" applyFill="1" applyBorder="1"/>
    <xf numFmtId="0" fontId="60" fillId="0" borderId="0" xfId="0" applyFont="1" applyFill="1" applyBorder="1" applyAlignment="1"/>
    <xf numFmtId="0" fontId="40" fillId="0" borderId="86" xfId="0" applyFont="1" applyBorder="1" applyAlignment="1">
      <alignment horizontal="center" vertical="center" wrapText="1"/>
    </xf>
    <xf numFmtId="0" fontId="40" fillId="0" borderId="92" xfId="0" applyFont="1" applyBorder="1" applyAlignment="1">
      <alignment horizontal="center" vertical="center" wrapText="1"/>
    </xf>
    <xf numFmtId="0" fontId="36" fillId="0" borderId="0" xfId="0" applyFont="1" applyAlignment="1">
      <alignment horizontal="center"/>
    </xf>
    <xf numFmtId="0" fontId="35" fillId="0" borderId="36" xfId="0" applyFont="1" applyBorder="1" applyAlignment="1">
      <alignment horizontal="center" vertical="center"/>
    </xf>
    <xf numFmtId="0" fontId="35" fillId="0" borderId="37" xfId="0" applyFont="1" applyBorder="1" applyAlignment="1">
      <alignment horizontal="center" vertical="center"/>
    </xf>
    <xf numFmtId="0" fontId="35" fillId="0" borderId="76" xfId="0" applyFont="1" applyBorder="1" applyAlignment="1">
      <alignment horizontal="center" vertical="center"/>
    </xf>
    <xf numFmtId="0" fontId="35" fillId="0" borderId="93" xfId="0" applyFont="1" applyBorder="1" applyAlignment="1">
      <alignment horizontal="center" vertical="center"/>
    </xf>
    <xf numFmtId="0" fontId="37" fillId="0" borderId="36" xfId="0" applyFont="1" applyBorder="1" applyAlignment="1">
      <alignment horizontal="center" vertical="center" wrapText="1"/>
    </xf>
    <xf numFmtId="0" fontId="35" fillId="0" borderId="7" xfId="0" applyFont="1" applyFill="1" applyBorder="1" applyAlignment="1">
      <alignment horizontal="left"/>
    </xf>
    <xf numFmtId="0" fontId="61" fillId="0" borderId="8" xfId="0" applyFont="1" applyFill="1" applyBorder="1" applyAlignment="1">
      <alignment horizontal="left"/>
    </xf>
    <xf numFmtId="0" fontId="61" fillId="0" borderId="0" xfId="0" applyFont="1" applyFill="1" applyBorder="1" applyAlignment="1">
      <alignment horizontal="left"/>
    </xf>
    <xf numFmtId="0" fontId="62" fillId="0" borderId="1" xfId="0" applyFont="1" applyFill="1" applyBorder="1"/>
    <xf numFmtId="0" fontId="62" fillId="0" borderId="81" xfId="0" applyFont="1" applyFill="1" applyBorder="1"/>
    <xf numFmtId="0" fontId="35" fillId="0" borderId="7" xfId="0" quotePrefix="1" applyFont="1" applyFill="1" applyBorder="1" applyAlignment="1">
      <alignment horizontal="center"/>
    </xf>
    <xf numFmtId="0" fontId="35" fillId="0" borderId="81" xfId="0" applyFont="1" applyFill="1" applyBorder="1" applyAlignment="1">
      <alignment horizontal="left"/>
    </xf>
    <xf numFmtId="0" fontId="35" fillId="0" borderId="7" xfId="0" applyFont="1" applyFill="1" applyBorder="1" applyAlignment="1">
      <alignment horizontal="right"/>
    </xf>
    <xf numFmtId="170" fontId="61" fillId="0" borderId="81" xfId="55" applyNumberFormat="1" applyFont="1" applyFill="1" applyBorder="1" applyAlignment="1">
      <alignment horizontal="left"/>
    </xf>
    <xf numFmtId="0" fontId="35" fillId="0" borderId="7" xfId="0" applyFont="1" applyFill="1" applyBorder="1" applyAlignment="1">
      <alignment horizontal="right" vertical="center"/>
    </xf>
    <xf numFmtId="170" fontId="61" fillId="0" borderId="81" xfId="55" applyNumberFormat="1" applyFont="1" applyFill="1" applyBorder="1" applyAlignment="1">
      <alignment horizontal="left" vertical="center" wrapText="1"/>
    </xf>
    <xf numFmtId="0" fontId="35" fillId="0" borderId="7" xfId="0" applyFont="1" applyFill="1" applyBorder="1" applyAlignment="1">
      <alignment horizontal="right" vertical="center" wrapText="1"/>
    </xf>
    <xf numFmtId="170" fontId="61" fillId="0" borderId="81" xfId="55" applyNumberFormat="1" applyFont="1" applyFill="1" applyBorder="1" applyAlignment="1">
      <alignment horizontal="left" wrapText="1"/>
    </xf>
    <xf numFmtId="0" fontId="37" fillId="0" borderId="34" xfId="0" quotePrefix="1" applyFont="1" applyFill="1" applyBorder="1" applyAlignment="1">
      <alignment horizontal="center"/>
    </xf>
    <xf numFmtId="170" fontId="61" fillId="0" borderId="81" xfId="55" applyNumberFormat="1" applyFont="1" applyFill="1" applyBorder="1" applyAlignment="1">
      <alignment horizontal="center"/>
    </xf>
    <xf numFmtId="0" fontId="61" fillId="0" borderId="4" xfId="0" applyFont="1" applyFill="1" applyBorder="1" applyAlignment="1">
      <alignment horizontal="left"/>
    </xf>
    <xf numFmtId="0" fontId="61" fillId="0" borderId="5" xfId="0" applyFont="1" applyFill="1" applyBorder="1" applyAlignment="1">
      <alignment horizontal="left"/>
    </xf>
    <xf numFmtId="0" fontId="35" fillId="0" borderId="36" xfId="0" applyFont="1" applyFill="1" applyBorder="1" applyAlignment="1">
      <alignment horizontal="left"/>
    </xf>
    <xf numFmtId="0" fontId="61" fillId="0" borderId="37" xfId="0" applyFont="1" applyFill="1" applyBorder="1" applyAlignment="1">
      <alignment horizontal="left"/>
    </xf>
    <xf numFmtId="0" fontId="62" fillId="0" borderId="37" xfId="0" applyFont="1" applyFill="1" applyBorder="1"/>
    <xf numFmtId="170" fontId="62" fillId="0" borderId="81" xfId="55" applyNumberFormat="1" applyFont="1" applyFill="1" applyBorder="1"/>
    <xf numFmtId="0" fontId="35" fillId="0" borderId="82" xfId="0" quotePrefix="1" applyFont="1" applyFill="1" applyBorder="1" applyAlignment="1">
      <alignment horizontal="center"/>
    </xf>
    <xf numFmtId="0" fontId="35" fillId="0" borderId="82" xfId="0" applyFont="1" applyFill="1" applyBorder="1" applyAlignment="1">
      <alignment horizontal="left"/>
    </xf>
    <xf numFmtId="0" fontId="61" fillId="0" borderId="25" xfId="0" applyFont="1" applyFill="1" applyBorder="1" applyAlignment="1">
      <alignment horizontal="left"/>
    </xf>
    <xf numFmtId="0" fontId="62" fillId="0" borderId="25" xfId="0" applyFont="1" applyFill="1" applyBorder="1"/>
    <xf numFmtId="170" fontId="35" fillId="0" borderId="79" xfId="55" applyNumberFormat="1" applyFont="1" applyFill="1" applyBorder="1" applyAlignment="1">
      <alignment horizontal="left"/>
    </xf>
    <xf numFmtId="0" fontId="62" fillId="0" borderId="0" xfId="0" applyFont="1" applyFill="1"/>
    <xf numFmtId="0" fontId="62" fillId="0" borderId="0" xfId="0" applyFont="1"/>
    <xf numFmtId="0" fontId="37" fillId="0" borderId="0" xfId="0" applyFont="1" applyBorder="1"/>
    <xf numFmtId="0" fontId="62" fillId="0" borderId="0" xfId="0" applyFont="1" applyBorder="1"/>
    <xf numFmtId="0" fontId="60" fillId="0" borderId="0" xfId="0" applyFont="1" applyBorder="1" applyAlignment="1"/>
    <xf numFmtId="0" fontId="35" fillId="0" borderId="7" xfId="0" applyFont="1" applyBorder="1" applyAlignment="1">
      <alignment horizontal="left" vertical="center"/>
    </xf>
    <xf numFmtId="0" fontId="35" fillId="0" borderId="0" xfId="0" applyFont="1" applyBorder="1" applyAlignment="1">
      <alignment horizontal="left" vertical="center"/>
    </xf>
    <xf numFmtId="0" fontId="35" fillId="0" borderId="78" xfId="0" applyFont="1" applyBorder="1" applyAlignment="1">
      <alignment horizontal="center" vertical="center"/>
    </xf>
    <xf numFmtId="0" fontId="37" fillId="0" borderId="78" xfId="0" applyFont="1" applyBorder="1" applyAlignment="1">
      <alignment horizontal="center" vertical="center" wrapText="1"/>
    </xf>
    <xf numFmtId="0" fontId="62" fillId="0" borderId="0" xfId="0" applyFont="1" applyAlignment="1">
      <alignment vertical="center"/>
    </xf>
    <xf numFmtId="0" fontId="61" fillId="0" borderId="7" xfId="0" applyFont="1" applyBorder="1" applyAlignment="1">
      <alignment horizontal="left" vertical="center"/>
    </xf>
    <xf numFmtId="0" fontId="61" fillId="0" borderId="0" xfId="0" applyFont="1" applyBorder="1" applyAlignment="1">
      <alignment horizontal="left" vertical="center"/>
    </xf>
    <xf numFmtId="0" fontId="62" fillId="0" borderId="0" xfId="0" applyFont="1" applyBorder="1" applyAlignment="1">
      <alignment vertical="center"/>
    </xf>
    <xf numFmtId="170" fontId="62" fillId="0" borderId="81" xfId="56" applyNumberFormat="1" applyFont="1" applyBorder="1" applyAlignment="1">
      <alignment vertical="center"/>
    </xf>
    <xf numFmtId="170" fontId="62" fillId="0" borderId="81" xfId="56" applyNumberFormat="1" applyFont="1" applyFill="1" applyBorder="1" applyAlignment="1">
      <alignment vertical="center"/>
    </xf>
    <xf numFmtId="0" fontId="36" fillId="0" borderId="0" xfId="0" applyFont="1" applyAlignment="1">
      <alignment vertical="center"/>
    </xf>
    <xf numFmtId="0" fontId="61" fillId="0" borderId="7" xfId="0" applyFont="1" applyBorder="1" applyAlignment="1">
      <alignment horizontal="left"/>
    </xf>
    <xf numFmtId="0" fontId="62" fillId="0" borderId="81" xfId="0" applyFont="1" applyBorder="1"/>
    <xf numFmtId="164" fontId="62" fillId="0" borderId="81" xfId="56" applyNumberFormat="1" applyFont="1" applyBorder="1" applyAlignment="1">
      <alignment horizontal="center"/>
    </xf>
    <xf numFmtId="170" fontId="35" fillId="0" borderId="95" xfId="56" applyNumberFormat="1" applyFont="1" applyBorder="1" applyAlignment="1">
      <alignment horizontal="center"/>
    </xf>
    <xf numFmtId="0" fontId="39" fillId="0" borderId="0" xfId="0" applyFont="1"/>
    <xf numFmtId="0" fontId="37" fillId="0" borderId="0" xfId="0" applyFont="1" applyAlignment="1"/>
    <xf numFmtId="0" fontId="37" fillId="0" borderId="93" xfId="0" applyFont="1" applyBorder="1" applyAlignment="1">
      <alignment horizontal="center" vertical="center" wrapText="1"/>
    </xf>
    <xf numFmtId="0" fontId="49" fillId="0" borderId="86" xfId="0" applyFont="1" applyFill="1" applyBorder="1" applyAlignment="1">
      <alignment horizontal="center" vertical="center" wrapText="1"/>
    </xf>
    <xf numFmtId="0" fontId="49" fillId="0" borderId="93" xfId="0" applyFont="1" applyFill="1" applyBorder="1" applyAlignment="1">
      <alignment horizontal="center" vertical="center" wrapText="1"/>
    </xf>
    <xf numFmtId="0" fontId="60" fillId="0" borderId="36" xfId="0" applyFont="1" applyFill="1" applyBorder="1" applyAlignment="1">
      <alignment horizontal="center" vertical="center" wrapText="1"/>
    </xf>
    <xf numFmtId="0" fontId="60" fillId="0" borderId="93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left"/>
    </xf>
    <xf numFmtId="0" fontId="9" fillId="0" borderId="8" xfId="0" applyFont="1" applyFill="1" applyBorder="1" applyAlignment="1">
      <alignment horizontal="left"/>
    </xf>
    <xf numFmtId="0" fontId="9" fillId="0" borderId="0" xfId="0" applyFont="1" applyFill="1" applyBorder="1" applyAlignment="1">
      <alignment horizontal="left"/>
    </xf>
    <xf numFmtId="0" fontId="36" fillId="0" borderId="77" xfId="0" applyFont="1" applyFill="1" applyBorder="1"/>
    <xf numFmtId="0" fontId="36" fillId="0" borderId="7" xfId="0" applyFont="1" applyFill="1" applyBorder="1"/>
    <xf numFmtId="0" fontId="36" fillId="0" borderId="20" xfId="0" applyFont="1" applyFill="1" applyBorder="1"/>
    <xf numFmtId="0" fontId="36" fillId="0" borderId="81" xfId="0" applyFont="1" applyFill="1" applyBorder="1"/>
    <xf numFmtId="170" fontId="36" fillId="0" borderId="7" xfId="57" applyNumberFormat="1" applyFont="1" applyFill="1" applyBorder="1"/>
    <xf numFmtId="170" fontId="36" fillId="0" borderId="20" xfId="57" applyNumberFormat="1" applyFont="1" applyFill="1" applyBorder="1"/>
    <xf numFmtId="170" fontId="36" fillId="0" borderId="81" xfId="57" applyNumberFormat="1" applyFont="1" applyFill="1" applyBorder="1"/>
    <xf numFmtId="170" fontId="36" fillId="0" borderId="39" xfId="57" applyNumberFormat="1" applyFont="1" applyFill="1" applyBorder="1" applyAlignment="1">
      <alignment horizontal="center" vertical="center"/>
    </xf>
    <xf numFmtId="170" fontId="36" fillId="0" borderId="71" xfId="57" applyNumberFormat="1" applyFont="1" applyFill="1" applyBorder="1" applyAlignment="1">
      <alignment horizontal="center" vertical="center"/>
    </xf>
    <xf numFmtId="170" fontId="36" fillId="0" borderId="93" xfId="57" applyNumberFormat="1" applyFont="1" applyFill="1" applyBorder="1" applyAlignment="1">
      <alignment horizontal="center" vertical="center"/>
    </xf>
    <xf numFmtId="0" fontId="36" fillId="0" borderId="0" xfId="0" applyFont="1" applyFill="1" applyAlignment="1">
      <alignment horizontal="center" vertical="center"/>
    </xf>
    <xf numFmtId="0" fontId="36" fillId="0" borderId="48" xfId="0" applyFont="1" applyFill="1" applyBorder="1"/>
    <xf numFmtId="0" fontId="36" fillId="0" borderId="61" xfId="0" applyFont="1" applyFill="1" applyBorder="1"/>
    <xf numFmtId="0" fontId="36" fillId="0" borderId="25" xfId="0" applyFont="1" applyFill="1" applyBorder="1"/>
    <xf numFmtId="0" fontId="36" fillId="0" borderId="75" xfId="0" applyFont="1" applyFill="1" applyBorder="1"/>
    <xf numFmtId="0" fontId="49" fillId="0" borderId="92" xfId="0" applyFont="1" applyFill="1" applyBorder="1" applyAlignment="1">
      <alignment horizontal="center" vertical="center" wrapText="1"/>
    </xf>
    <xf numFmtId="0" fontId="49" fillId="0" borderId="36" xfId="0" applyFont="1" applyFill="1" applyBorder="1" applyAlignment="1">
      <alignment horizontal="center" vertical="center" wrapText="1"/>
    </xf>
    <xf numFmtId="170" fontId="36" fillId="0" borderId="20" xfId="58" applyNumberFormat="1" applyFont="1" applyFill="1" applyBorder="1"/>
    <xf numFmtId="170" fontId="36" fillId="0" borderId="81" xfId="58" applyNumberFormat="1" applyFont="1" applyFill="1" applyBorder="1"/>
    <xf numFmtId="170" fontId="36" fillId="0" borderId="36" xfId="58" applyNumberFormat="1" applyFont="1" applyFill="1" applyBorder="1" applyAlignment="1">
      <alignment horizontal="center" vertical="center"/>
    </xf>
    <xf numFmtId="170" fontId="36" fillId="0" borderId="93" xfId="58" applyNumberFormat="1" applyFont="1" applyFill="1" applyBorder="1" applyAlignment="1">
      <alignment horizontal="center" vertical="center"/>
    </xf>
    <xf numFmtId="0" fontId="36" fillId="0" borderId="96" xfId="0" applyFont="1" applyFill="1" applyBorder="1"/>
    <xf numFmtId="0" fontId="49" fillId="0" borderId="91" xfId="0" applyFont="1" applyFill="1" applyBorder="1" applyAlignment="1">
      <alignment horizontal="center" vertical="center" wrapText="1"/>
    </xf>
    <xf numFmtId="0" fontId="41" fillId="0" borderId="0" xfId="0" applyFont="1"/>
    <xf numFmtId="0" fontId="63" fillId="0" borderId="0" xfId="0" applyFont="1" applyAlignment="1"/>
    <xf numFmtId="0" fontId="23" fillId="0" borderId="0" xfId="0" applyFont="1"/>
    <xf numFmtId="0" fontId="40" fillId="0" borderId="0" xfId="0" applyFont="1" applyBorder="1"/>
    <xf numFmtId="0" fontId="41" fillId="0" borderId="0" xfId="0" applyFont="1" applyBorder="1"/>
    <xf numFmtId="0" fontId="49" fillId="0" borderId="0" xfId="0" applyFont="1" applyBorder="1" applyAlignment="1"/>
    <xf numFmtId="0" fontId="49" fillId="0" borderId="93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left"/>
    </xf>
    <xf numFmtId="0" fontId="9" fillId="0" borderId="8" xfId="0" applyFont="1" applyBorder="1" applyAlignment="1">
      <alignment horizontal="left"/>
    </xf>
    <xf numFmtId="0" fontId="9" fillId="0" borderId="0" xfId="0" applyFont="1" applyBorder="1" applyAlignment="1">
      <alignment horizontal="left"/>
    </xf>
    <xf numFmtId="0" fontId="41" fillId="0" borderId="1" xfId="0" applyFont="1" applyBorder="1"/>
    <xf numFmtId="0" fontId="41" fillId="0" borderId="18" xfId="0" applyFont="1" applyBorder="1"/>
    <xf numFmtId="0" fontId="41" fillId="0" borderId="78" xfId="0" applyFont="1" applyBorder="1"/>
    <xf numFmtId="0" fontId="41" fillId="0" borderId="26" xfId="0" applyFont="1" applyBorder="1"/>
    <xf numFmtId="0" fontId="41" fillId="0" borderId="19" xfId="0" applyFont="1" applyBorder="1"/>
    <xf numFmtId="0" fontId="41" fillId="0" borderId="0" xfId="0" applyFont="1" applyFill="1" applyBorder="1"/>
    <xf numFmtId="0" fontId="41" fillId="0" borderId="20" xfId="0" applyFont="1" applyFill="1" applyBorder="1"/>
    <xf numFmtId="0" fontId="41" fillId="0" borderId="79" xfId="0" applyFont="1" applyFill="1" applyBorder="1"/>
    <xf numFmtId="0" fontId="41" fillId="0" borderId="7" xfId="0" applyFont="1" applyFill="1" applyBorder="1"/>
    <xf numFmtId="0" fontId="41" fillId="0" borderId="21" xfId="0" applyFont="1" applyFill="1" applyBorder="1"/>
    <xf numFmtId="0" fontId="41" fillId="0" borderId="81" xfId="0" applyFont="1" applyFill="1" applyBorder="1"/>
    <xf numFmtId="0" fontId="41" fillId="0" borderId="0" xfId="0" applyFont="1" applyFill="1"/>
    <xf numFmtId="0" fontId="41" fillId="0" borderId="78" xfId="0" applyFont="1" applyFill="1" applyBorder="1"/>
    <xf numFmtId="0" fontId="9" fillId="0" borderId="20" xfId="0" applyFont="1" applyFill="1" applyBorder="1" applyAlignment="1">
      <alignment horizontal="left"/>
    </xf>
    <xf numFmtId="0" fontId="9" fillId="0" borderId="45" xfId="0" applyFont="1" applyFill="1" applyBorder="1" applyAlignment="1">
      <alignment horizontal="left"/>
    </xf>
    <xf numFmtId="0" fontId="41" fillId="0" borderId="36" xfId="0" applyFont="1" applyFill="1" applyBorder="1" applyAlignment="1">
      <alignment horizontal="center"/>
    </xf>
    <xf numFmtId="0" fontId="41" fillId="0" borderId="93" xfId="0" applyFont="1" applyFill="1" applyBorder="1" applyAlignment="1">
      <alignment horizontal="center"/>
    </xf>
    <xf numFmtId="0" fontId="41" fillId="0" borderId="34" xfId="0" applyFont="1" applyFill="1" applyBorder="1" applyAlignment="1">
      <alignment horizontal="center"/>
    </xf>
    <xf numFmtId="0" fontId="41" fillId="0" borderId="0" xfId="0" applyFont="1" applyFill="1" applyAlignment="1">
      <alignment horizontal="center"/>
    </xf>
    <xf numFmtId="0" fontId="41" fillId="0" borderId="20" xfId="0" applyFont="1" applyBorder="1"/>
    <xf numFmtId="0" fontId="41" fillId="0" borderId="7" xfId="0" applyFont="1" applyBorder="1"/>
    <xf numFmtId="0" fontId="41" fillId="0" borderId="21" xfId="0" applyFont="1" applyBorder="1"/>
    <xf numFmtId="0" fontId="41" fillId="0" borderId="81" xfId="0" applyFont="1" applyBorder="1"/>
    <xf numFmtId="0" fontId="33" fillId="0" borderId="0" xfId="0" applyFont="1" applyBorder="1" applyAlignment="1">
      <alignment horizontal="left"/>
    </xf>
    <xf numFmtId="0" fontId="41" fillId="0" borderId="0" xfId="0" applyFont="1" applyBorder="1" applyAlignment="1">
      <alignment wrapText="1"/>
    </xf>
    <xf numFmtId="0" fontId="41" fillId="0" borderId="36" xfId="0" applyFont="1" applyBorder="1" applyAlignment="1">
      <alignment horizontal="center"/>
    </xf>
    <xf numFmtId="0" fontId="41" fillId="0" borderId="93" xfId="0" applyFont="1" applyBorder="1" applyAlignment="1">
      <alignment horizontal="center"/>
    </xf>
    <xf numFmtId="0" fontId="41" fillId="0" borderId="39" xfId="0" applyFont="1" applyBorder="1" applyAlignment="1">
      <alignment horizontal="center"/>
    </xf>
    <xf numFmtId="0" fontId="41" fillId="0" borderId="71" xfId="0" applyFont="1" applyBorder="1" applyAlignment="1">
      <alignment horizontal="center"/>
    </xf>
    <xf numFmtId="0" fontId="41" fillId="0" borderId="0" xfId="0" applyFont="1" applyAlignment="1">
      <alignment horizontal="center"/>
    </xf>
    <xf numFmtId="0" fontId="41" fillId="0" borderId="48" xfId="0" applyFont="1" applyBorder="1" applyAlignment="1">
      <alignment horizontal="center"/>
    </xf>
    <xf numFmtId="0" fontId="40" fillId="0" borderId="0" xfId="0" applyFont="1"/>
    <xf numFmtId="0" fontId="46" fillId="0" borderId="0" xfId="0" applyFont="1" applyAlignment="1">
      <alignment vertical="center"/>
    </xf>
    <xf numFmtId="0" fontId="37" fillId="0" borderId="0" xfId="0" applyFont="1"/>
    <xf numFmtId="0" fontId="24" fillId="0" borderId="0" xfId="0" applyFont="1" applyAlignment="1"/>
    <xf numFmtId="0" fontId="15" fillId="0" borderId="0" xfId="0" applyFont="1" applyAlignment="1"/>
    <xf numFmtId="0" fontId="64" fillId="0" borderId="93" xfId="0" applyFont="1" applyBorder="1" applyAlignment="1">
      <alignment horizontal="center" vertical="center" wrapText="1"/>
    </xf>
    <xf numFmtId="0" fontId="64" fillId="0" borderId="76" xfId="0" applyFont="1" applyBorder="1" applyAlignment="1">
      <alignment horizontal="center" vertical="center" wrapText="1"/>
    </xf>
    <xf numFmtId="170" fontId="36" fillId="0" borderId="81" xfId="59" applyNumberFormat="1" applyFont="1" applyBorder="1"/>
    <xf numFmtId="170" fontId="36" fillId="0" borderId="10" xfId="59" applyNumberFormat="1" applyFont="1" applyBorder="1"/>
    <xf numFmtId="0" fontId="39" fillId="0" borderId="36" xfId="0" applyFont="1" applyBorder="1"/>
    <xf numFmtId="170" fontId="36" fillId="0" borderId="93" xfId="59" applyNumberFormat="1" applyFont="1" applyBorder="1"/>
    <xf numFmtId="170" fontId="36" fillId="0" borderId="76" xfId="59" applyNumberFormat="1" applyFont="1" applyBorder="1"/>
    <xf numFmtId="0" fontId="51" fillId="0" borderId="20" xfId="0" applyFont="1" applyBorder="1"/>
    <xf numFmtId="170" fontId="51" fillId="0" borderId="81" xfId="59" applyNumberFormat="1" applyFont="1" applyBorder="1"/>
    <xf numFmtId="0" fontId="36" fillId="0" borderId="2" xfId="0" applyFont="1" applyBorder="1"/>
    <xf numFmtId="0" fontId="39" fillId="0" borderId="34" xfId="0" applyFont="1" applyBorder="1"/>
    <xf numFmtId="0" fontId="39" fillId="0" borderId="37" xfId="0" applyFont="1" applyBorder="1"/>
    <xf numFmtId="170" fontId="39" fillId="0" borderId="93" xfId="59" applyNumberFormat="1" applyFont="1" applyBorder="1"/>
    <xf numFmtId="170" fontId="39" fillId="0" borderId="76" xfId="59" applyNumberFormat="1" applyFont="1" applyBorder="1"/>
    <xf numFmtId="0" fontId="48" fillId="0" borderId="0" xfId="0" applyFont="1"/>
    <xf numFmtId="0" fontId="63" fillId="0" borderId="0" xfId="0" applyFont="1" applyAlignment="1">
      <alignment horizontal="center"/>
    </xf>
    <xf numFmtId="0" fontId="41" fillId="0" borderId="5" xfId="0" applyFont="1" applyBorder="1"/>
    <xf numFmtId="0" fontId="41" fillId="0" borderId="82" xfId="0" applyFont="1" applyBorder="1"/>
    <xf numFmtId="0" fontId="41" fillId="0" borderId="25" xfId="0" applyFont="1" applyBorder="1"/>
    <xf numFmtId="0" fontId="39" fillId="0" borderId="0" xfId="0" applyFont="1" applyAlignment="1"/>
    <xf numFmtId="0" fontId="31" fillId="0" borderId="29" xfId="0" applyFont="1" applyBorder="1" applyAlignment="1">
      <alignment horizontal="center" vertical="center" wrapText="1"/>
    </xf>
    <xf numFmtId="0" fontId="31" fillId="0" borderId="30" xfId="0" applyFont="1" applyBorder="1" applyAlignment="1">
      <alignment horizontal="center" vertical="center" wrapText="1"/>
    </xf>
    <xf numFmtId="0" fontId="31" fillId="0" borderId="11" xfId="0" applyFont="1" applyBorder="1" applyAlignment="1">
      <alignment horizontal="center"/>
    </xf>
    <xf numFmtId="0" fontId="40" fillId="0" borderId="39" xfId="0" applyFont="1" applyBorder="1" applyAlignment="1">
      <alignment horizontal="center"/>
    </xf>
    <xf numFmtId="0" fontId="0" fillId="0" borderId="44" xfId="0" applyBorder="1"/>
    <xf numFmtId="0" fontId="36" fillId="0" borderId="31" xfId="0" applyFont="1" applyBorder="1" applyAlignment="1">
      <alignment horizontal="center"/>
    </xf>
    <xf numFmtId="0" fontId="39" fillId="0" borderId="31" xfId="0" applyFont="1" applyBorder="1"/>
    <xf numFmtId="0" fontId="36" fillId="0" borderId="46" xfId="0" applyFont="1" applyBorder="1" applyAlignment="1">
      <alignment horizontal="center"/>
    </xf>
    <xf numFmtId="0" fontId="0" fillId="0" borderId="24" xfId="0" applyBorder="1"/>
    <xf numFmtId="0" fontId="9" fillId="0" borderId="4" xfId="0" applyFont="1" applyBorder="1" applyAlignment="1">
      <alignment horizontal="left"/>
    </xf>
    <xf numFmtId="0" fontId="36" fillId="0" borderId="4" xfId="0" applyFont="1" applyBorder="1"/>
    <xf numFmtId="0" fontId="36" fillId="0" borderId="4" xfId="0" applyFont="1" applyFill="1" applyBorder="1"/>
    <xf numFmtId="0" fontId="36" fillId="0" borderId="47" xfId="0" applyFont="1" applyBorder="1" applyAlignment="1">
      <alignment horizontal="center"/>
    </xf>
    <xf numFmtId="0" fontId="31" fillId="0" borderId="39" xfId="0" applyFont="1" applyBorder="1" applyAlignment="1">
      <alignment horizontal="center" vertical="center"/>
    </xf>
    <xf numFmtId="0" fontId="49" fillId="0" borderId="24" xfId="0" applyFont="1" applyFill="1" applyBorder="1" applyAlignment="1">
      <alignment horizontal="center" vertical="center" wrapText="1"/>
    </xf>
    <xf numFmtId="0" fontId="41" fillId="0" borderId="95" xfId="0" applyFont="1" applyBorder="1" applyAlignment="1">
      <alignment horizontal="center"/>
    </xf>
    <xf numFmtId="170" fontId="51" fillId="0" borderId="10" xfId="59" applyNumberFormat="1" applyFont="1" applyBorder="1"/>
    <xf numFmtId="0" fontId="40" fillId="0" borderId="7" xfId="0" applyFont="1" applyBorder="1"/>
    <xf numFmtId="0" fontId="41" fillId="0" borderId="8" xfId="0" applyFont="1" applyBorder="1"/>
    <xf numFmtId="0" fontId="40" fillId="0" borderId="20" xfId="0" applyFont="1" applyBorder="1"/>
    <xf numFmtId="0" fontId="64" fillId="0" borderId="79" xfId="0" applyFont="1" applyBorder="1" applyAlignment="1">
      <alignment horizontal="center" vertical="center" wrapText="1"/>
    </xf>
    <xf numFmtId="0" fontId="64" fillId="0" borderId="75" xfId="0" applyFont="1" applyBorder="1" applyAlignment="1">
      <alignment horizontal="center" vertical="center" wrapText="1"/>
    </xf>
    <xf numFmtId="0" fontId="17" fillId="0" borderId="0" xfId="0" applyFont="1" applyAlignment="1">
      <alignment horizontal="center"/>
    </xf>
    <xf numFmtId="0" fontId="38" fillId="0" borderId="0" xfId="0" applyFont="1" applyAlignment="1">
      <alignment horizontal="center"/>
    </xf>
    <xf numFmtId="0" fontId="59" fillId="0" borderId="0" xfId="0" applyFont="1"/>
    <xf numFmtId="0" fontId="44" fillId="0" borderId="0" xfId="0" applyFont="1" applyAlignment="1">
      <alignment horizontal="center"/>
    </xf>
    <xf numFmtId="0" fontId="40" fillId="0" borderId="4" xfId="0" applyFont="1" applyBorder="1" applyAlignment="1">
      <alignment horizontal="center" vertical="center"/>
    </xf>
    <xf numFmtId="0" fontId="31" fillId="0" borderId="4" xfId="0" applyFont="1" applyBorder="1" applyAlignment="1">
      <alignment horizontal="center" vertical="center"/>
    </xf>
    <xf numFmtId="0" fontId="31" fillId="0" borderId="4" xfId="0" applyFont="1" applyBorder="1" applyAlignment="1">
      <alignment horizontal="center" vertical="center" wrapText="1"/>
    </xf>
    <xf numFmtId="0" fontId="40" fillId="0" borderId="4" xfId="0" applyFont="1" applyBorder="1" applyAlignment="1">
      <alignment horizontal="center" vertical="center" wrapText="1"/>
    </xf>
    <xf numFmtId="0" fontId="31" fillId="0" borderId="4" xfId="0" applyFont="1" applyBorder="1" applyAlignment="1">
      <alignment horizontal="center"/>
    </xf>
    <xf numFmtId="0" fontId="40" fillId="0" borderId="4" xfId="0" applyFont="1" applyBorder="1" applyAlignment="1">
      <alignment horizontal="center"/>
    </xf>
    <xf numFmtId="0" fontId="0" fillId="0" borderId="4" xfId="0" applyBorder="1"/>
    <xf numFmtId="0" fontId="41" fillId="0" borderId="4" xfId="0" applyFont="1" applyBorder="1" applyAlignment="1">
      <alignment horizontal="center"/>
    </xf>
    <xf numFmtId="0" fontId="40" fillId="0" borderId="4" xfId="0" applyFont="1" applyBorder="1"/>
    <xf numFmtId="0" fontId="41" fillId="0" borderId="4" xfId="0" applyFont="1" applyBorder="1"/>
    <xf numFmtId="0" fontId="9" fillId="0" borderId="4" xfId="0" applyFont="1" applyBorder="1" applyAlignment="1">
      <alignment horizontal="center"/>
    </xf>
    <xf numFmtId="0" fontId="31" fillId="0" borderId="4" xfId="0" applyFont="1" applyBorder="1" applyAlignment="1"/>
    <xf numFmtId="0" fontId="41" fillId="0" borderId="4" xfId="0" applyFont="1" applyFill="1" applyBorder="1"/>
    <xf numFmtId="0" fontId="17" fillId="0" borderId="0" xfId="0" applyFont="1" applyAlignment="1"/>
    <xf numFmtId="0" fontId="57" fillId="0" borderId="0" xfId="0" applyFont="1" applyAlignment="1"/>
    <xf numFmtId="0" fontId="39" fillId="0" borderId="0" xfId="0" applyFont="1" applyAlignment="1">
      <alignment horizontal="left"/>
    </xf>
    <xf numFmtId="0" fontId="39" fillId="0" borderId="27" xfId="0" applyFont="1" applyBorder="1" applyAlignment="1">
      <alignment horizontal="center" vertical="center"/>
    </xf>
    <xf numFmtId="0" fontId="40" fillId="0" borderId="43" xfId="0" applyFont="1" applyBorder="1" applyAlignment="1">
      <alignment horizontal="center"/>
    </xf>
    <xf numFmtId="14" fontId="39" fillId="0" borderId="31" xfId="0" applyNumberFormat="1" applyFont="1" applyBorder="1" applyAlignment="1">
      <alignment horizontal="center" vertical="center"/>
    </xf>
    <xf numFmtId="0" fontId="0" fillId="0" borderId="20" xfId="0" applyBorder="1"/>
    <xf numFmtId="164" fontId="36" fillId="0" borderId="9" xfId="60" applyNumberFormat="1" applyFont="1" applyBorder="1"/>
    <xf numFmtId="164" fontId="39" fillId="0" borderId="35" xfId="60" applyNumberFormat="1" applyFont="1" applyBorder="1"/>
    <xf numFmtId="164" fontId="1" fillId="0" borderId="98" xfId="60" applyNumberFormat="1" applyFont="1" applyBorder="1" applyAlignment="1">
      <alignment wrapText="1"/>
    </xf>
    <xf numFmtId="164" fontId="1" fillId="0" borderId="99" xfId="60" applyNumberFormat="1" applyFont="1" applyBorder="1" applyAlignment="1">
      <alignment wrapText="1"/>
    </xf>
    <xf numFmtId="164" fontId="36" fillId="0" borderId="9" xfId="0" applyNumberFormat="1" applyFont="1" applyBorder="1"/>
    <xf numFmtId="164" fontId="36" fillId="0" borderId="35" xfId="0" applyNumberFormat="1" applyFont="1" applyBorder="1"/>
    <xf numFmtId="0" fontId="0" fillId="0" borderId="82" xfId="0" applyBorder="1"/>
    <xf numFmtId="0" fontId="39" fillId="0" borderId="25" xfId="0" applyFont="1" applyBorder="1"/>
    <xf numFmtId="164" fontId="39" fillId="0" borderId="0" xfId="0" applyNumberFormat="1" applyFont="1"/>
    <xf numFmtId="0" fontId="47" fillId="0" borderId="0" xfId="0" applyFont="1" applyAlignment="1">
      <alignment horizontal="center"/>
    </xf>
    <xf numFmtId="0" fontId="48" fillId="0" borderId="0" xfId="0" applyFont="1" applyAlignment="1">
      <alignment horizontal="center"/>
    </xf>
    <xf numFmtId="0" fontId="40" fillId="0" borderId="47" xfId="0" applyFont="1" applyBorder="1" applyAlignment="1">
      <alignment horizontal="center"/>
    </xf>
    <xf numFmtId="0" fontId="40" fillId="0" borderId="24" xfId="0" applyFont="1" applyBorder="1" applyAlignment="1">
      <alignment horizontal="center"/>
    </xf>
    <xf numFmtId="0" fontId="40" fillId="0" borderId="5" xfId="0" applyFont="1" applyBorder="1" applyAlignment="1">
      <alignment horizontal="center"/>
    </xf>
    <xf numFmtId="0" fontId="41" fillId="0" borderId="9" xfId="0" applyFont="1" applyBorder="1"/>
    <xf numFmtId="0" fontId="41" fillId="0" borderId="35" xfId="0" applyFont="1" applyBorder="1"/>
    <xf numFmtId="0" fontId="41" fillId="0" borderId="35" xfId="0" applyFont="1" applyBorder="1" applyAlignment="1">
      <alignment horizontal="center"/>
    </xf>
    <xf numFmtId="0" fontId="31" fillId="0" borderId="39" xfId="0" applyFont="1" applyBorder="1" applyAlignment="1">
      <alignment horizontal="center"/>
    </xf>
    <xf numFmtId="0" fontId="41" fillId="0" borderId="48" xfId="0" applyFont="1" applyBorder="1"/>
    <xf numFmtId="0" fontId="41" fillId="0" borderId="49" xfId="0" applyFont="1" applyBorder="1"/>
    <xf numFmtId="0" fontId="41" fillId="0" borderId="50" xfId="0" applyFont="1" applyBorder="1"/>
    <xf numFmtId="0" fontId="41" fillId="0" borderId="61" xfId="0" applyFont="1" applyBorder="1"/>
    <xf numFmtId="0" fontId="41" fillId="0" borderId="24" xfId="0" applyFont="1" applyBorder="1"/>
    <xf numFmtId="0" fontId="41" fillId="0" borderId="40" xfId="0" applyFont="1" applyBorder="1"/>
    <xf numFmtId="0" fontId="41" fillId="0" borderId="47" xfId="0" applyFont="1" applyBorder="1" applyAlignment="1">
      <alignment horizontal="center"/>
    </xf>
    <xf numFmtId="0" fontId="41" fillId="0" borderId="34" xfId="0" applyFont="1" applyBorder="1"/>
    <xf numFmtId="0" fontId="41" fillId="0" borderId="11" xfId="0" applyFont="1" applyBorder="1"/>
    <xf numFmtId="0" fontId="41" fillId="0" borderId="71" xfId="0" applyFont="1" applyBorder="1"/>
    <xf numFmtId="0" fontId="41" fillId="0" borderId="38" xfId="0" applyFont="1" applyBorder="1"/>
    <xf numFmtId="0" fontId="41" fillId="0" borderId="39" xfId="0" applyFont="1" applyBorder="1"/>
    <xf numFmtId="0" fontId="41" fillId="0" borderId="62" xfId="0" applyFont="1" applyBorder="1"/>
    <xf numFmtId="0" fontId="24" fillId="0" borderId="0" xfId="0" applyFont="1" applyAlignment="1">
      <alignment horizontal="center"/>
    </xf>
    <xf numFmtId="0" fontId="36" fillId="0" borderId="4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0" fontId="36" fillId="0" borderId="4" xfId="0" applyFont="1" applyBorder="1" applyAlignment="1">
      <alignment horizontal="center" vertical="center" wrapText="1"/>
    </xf>
    <xf numFmtId="0" fontId="39" fillId="0" borderId="4" xfId="0" applyFont="1" applyBorder="1" applyAlignment="1">
      <alignment vertical="center"/>
    </xf>
    <xf numFmtId="0" fontId="39" fillId="0" borderId="4" xfId="0" applyFont="1" applyBorder="1" applyAlignment="1">
      <alignment horizontal="center" vertical="center"/>
    </xf>
    <xf numFmtId="0" fontId="39" fillId="0" borderId="0" xfId="0" applyFont="1" applyBorder="1" applyAlignment="1">
      <alignment vertical="center"/>
    </xf>
    <xf numFmtId="0" fontId="39" fillId="0" borderId="0" xfId="0" applyFont="1" applyAlignment="1">
      <alignment vertical="center"/>
    </xf>
    <xf numFmtId="0" fontId="36" fillId="0" borderId="32" xfId="0" applyFont="1" applyBorder="1" applyAlignment="1">
      <alignment horizontal="center" vertical="center"/>
    </xf>
    <xf numFmtId="0" fontId="36" fillId="0" borderId="0" xfId="0" applyFont="1" applyAlignment="1">
      <alignment horizontal="center" vertical="center"/>
    </xf>
    <xf numFmtId="0" fontId="39" fillId="0" borderId="4" xfId="0" applyFont="1" applyBorder="1" applyAlignment="1"/>
    <xf numFmtId="0" fontId="17" fillId="0" borderId="4" xfId="0" applyFont="1" applyBorder="1" applyAlignment="1"/>
    <xf numFmtId="0" fontId="36" fillId="0" borderId="4" xfId="0" applyFont="1" applyBorder="1" applyAlignment="1">
      <alignment horizontal="center"/>
    </xf>
    <xf numFmtId="0" fontId="39" fillId="0" borderId="0" xfId="0" applyFont="1" applyBorder="1" applyAlignment="1">
      <alignment horizontal="center" vertical="center"/>
    </xf>
    <xf numFmtId="0" fontId="39" fillId="0" borderId="0" xfId="0" applyFont="1" applyAlignment="1">
      <alignment horizontal="center" vertical="center"/>
    </xf>
    <xf numFmtId="0" fontId="39" fillId="0" borderId="4" xfId="0" applyFont="1" applyBorder="1"/>
    <xf numFmtId="0" fontId="39" fillId="0" borderId="4" xfId="0" applyFont="1" applyBorder="1" applyAlignment="1">
      <alignment horizontal="center" vertical="center" wrapText="1"/>
    </xf>
    <xf numFmtId="14" fontId="39" fillId="0" borderId="46" xfId="0" applyNumberFormat="1" applyFont="1" applyBorder="1" applyAlignment="1">
      <alignment horizontal="center" vertical="center"/>
    </xf>
    <xf numFmtId="0" fontId="39" fillId="0" borderId="50" xfId="0" applyFont="1" applyBorder="1"/>
    <xf numFmtId="164" fontId="41" fillId="0" borderId="0" xfId="9" applyNumberFormat="1" applyFont="1"/>
    <xf numFmtId="164" fontId="23" fillId="0" borderId="0" xfId="9" applyNumberFormat="1" applyFont="1" applyAlignment="1">
      <alignment horizontal="center"/>
    </xf>
    <xf numFmtId="164" fontId="40" fillId="0" borderId="0" xfId="9" applyNumberFormat="1" applyFont="1" applyBorder="1"/>
    <xf numFmtId="164" fontId="41" fillId="0" borderId="0" xfId="9" applyNumberFormat="1" applyFont="1" applyBorder="1"/>
    <xf numFmtId="164" fontId="47" fillId="0" borderId="0" xfId="9" applyNumberFormat="1" applyFont="1" applyAlignment="1">
      <alignment horizontal="center"/>
    </xf>
    <xf numFmtId="164" fontId="45" fillId="0" borderId="12" xfId="9" applyNumberFormat="1" applyFont="1" applyBorder="1" applyAlignment="1">
      <alignment horizontal="center" vertical="center" wrapText="1"/>
    </xf>
    <xf numFmtId="164" fontId="45" fillId="0" borderId="29" xfId="9" applyNumberFormat="1" applyFont="1" applyBorder="1" applyAlignment="1">
      <alignment horizontal="center" vertical="center" wrapText="1"/>
    </xf>
    <xf numFmtId="164" fontId="45" fillId="0" borderId="29" xfId="9" applyNumberFormat="1" applyFont="1" applyBorder="1" applyAlignment="1">
      <alignment vertical="center" wrapText="1"/>
    </xf>
    <xf numFmtId="164" fontId="49" fillId="0" borderId="41" xfId="9" applyNumberFormat="1" applyFont="1" applyBorder="1" applyAlignment="1">
      <alignment horizontal="center" vertical="center" wrapText="1"/>
    </xf>
    <xf numFmtId="164" fontId="49" fillId="0" borderId="30" xfId="9" applyNumberFormat="1" applyFont="1" applyBorder="1" applyAlignment="1">
      <alignment horizontal="center" vertical="center" wrapText="1"/>
    </xf>
    <xf numFmtId="164" fontId="9" fillId="0" borderId="7" xfId="9" applyNumberFormat="1" applyFont="1" applyBorder="1" applyAlignment="1">
      <alignment horizontal="left"/>
    </xf>
    <xf numFmtId="164" fontId="41" fillId="0" borderId="9" xfId="9" applyNumberFormat="1" applyFont="1" applyBorder="1"/>
    <xf numFmtId="164" fontId="41" fillId="0" borderId="8" xfId="9" applyNumberFormat="1" applyFont="1" applyBorder="1"/>
    <xf numFmtId="164" fontId="41" fillId="0" borderId="35" xfId="9" applyNumberFormat="1" applyFont="1" applyBorder="1"/>
    <xf numFmtId="164" fontId="68" fillId="0" borderId="7" xfId="9" applyNumberFormat="1" applyFont="1" applyBorder="1" applyAlignment="1">
      <alignment horizontal="left"/>
    </xf>
    <xf numFmtId="164" fontId="31" fillId="0" borderId="36" xfId="9" applyNumberFormat="1" applyFont="1" applyBorder="1" applyAlignment="1">
      <alignment horizontal="left"/>
    </xf>
    <xf numFmtId="164" fontId="31" fillId="0" borderId="11" xfId="9" applyNumberFormat="1" applyFont="1" applyBorder="1" applyAlignment="1">
      <alignment horizontal="left"/>
    </xf>
    <xf numFmtId="164" fontId="31" fillId="0" borderId="37" xfId="9" applyNumberFormat="1" applyFont="1" applyBorder="1" applyAlignment="1">
      <alignment horizontal="left"/>
    </xf>
    <xf numFmtId="164" fontId="41" fillId="0" borderId="71" xfId="9" applyNumberFormat="1" applyFont="1" applyBorder="1"/>
    <xf numFmtId="164" fontId="41" fillId="0" borderId="39" xfId="9" applyNumberFormat="1" applyFont="1" applyBorder="1"/>
    <xf numFmtId="164" fontId="45" fillId="0" borderId="13" xfId="9" applyNumberFormat="1" applyFont="1" applyBorder="1" applyAlignment="1">
      <alignment horizontal="center" vertical="center" wrapText="1"/>
    </xf>
    <xf numFmtId="164" fontId="45" fillId="0" borderId="13" xfId="9" applyNumberFormat="1" applyFont="1" applyBorder="1" applyAlignment="1">
      <alignment vertical="center" wrapText="1"/>
    </xf>
    <xf numFmtId="164" fontId="49" fillId="0" borderId="14" xfId="9" applyNumberFormat="1" applyFont="1" applyBorder="1" applyAlignment="1">
      <alignment horizontal="center" vertical="center" wrapText="1"/>
    </xf>
    <xf numFmtId="164" fontId="49" fillId="0" borderId="96" xfId="9" applyNumberFormat="1" applyFont="1" applyBorder="1" applyAlignment="1">
      <alignment horizontal="center" vertical="center" wrapText="1"/>
    </xf>
    <xf numFmtId="164" fontId="41" fillId="0" borderId="28" xfId="9" applyNumberFormat="1" applyFont="1" applyBorder="1"/>
    <xf numFmtId="164" fontId="31" fillId="0" borderId="0" xfId="9" applyNumberFormat="1" applyFont="1" applyBorder="1" applyAlignment="1">
      <alignment horizontal="left"/>
    </xf>
    <xf numFmtId="164" fontId="48" fillId="0" borderId="0" xfId="9" applyNumberFormat="1" applyFont="1" applyFill="1"/>
    <xf numFmtId="164" fontId="2" fillId="0" borderId="9" xfId="0" applyNumberFormat="1" applyFont="1" applyFill="1" applyBorder="1"/>
    <xf numFmtId="170" fontId="2" fillId="0" borderId="49" xfId="2" applyNumberFormat="1" applyFont="1" applyFill="1" applyBorder="1"/>
    <xf numFmtId="164" fontId="3" fillId="0" borderId="9" xfId="2" applyNumberFormat="1" applyFont="1" applyFill="1" applyBorder="1" applyAlignment="1">
      <alignment horizontal="right" vertical="center"/>
    </xf>
    <xf numFmtId="1" fontId="3" fillId="0" borderId="7" xfId="0" applyNumberFormat="1" applyFont="1" applyFill="1" applyBorder="1"/>
    <xf numFmtId="0" fontId="2" fillId="0" borderId="77" xfId="0" applyFont="1" applyFill="1" applyBorder="1"/>
    <xf numFmtId="0" fontId="3" fillId="0" borderId="47" xfId="0" applyFont="1" applyFill="1" applyBorder="1" applyAlignment="1">
      <alignment horizontal="center" vertical="center" wrapText="1"/>
    </xf>
    <xf numFmtId="164" fontId="2" fillId="0" borderId="35" xfId="2" applyNumberFormat="1" applyFont="1" applyFill="1" applyBorder="1" applyAlignment="1">
      <alignment horizontal="center"/>
    </xf>
    <xf numFmtId="164" fontId="2" fillId="0" borderId="35" xfId="0" applyNumberFormat="1" applyFont="1" applyFill="1" applyBorder="1"/>
    <xf numFmtId="0" fontId="2" fillId="0" borderId="35" xfId="0" applyFont="1" applyFill="1" applyBorder="1"/>
    <xf numFmtId="164" fontId="3" fillId="0" borderId="39" xfId="2" applyNumberFormat="1" applyFont="1" applyFill="1" applyBorder="1" applyAlignment="1">
      <alignment horizontal="right" vertical="center"/>
    </xf>
    <xf numFmtId="164" fontId="2" fillId="0" borderId="35" xfId="2" applyNumberFormat="1" applyFont="1" applyFill="1" applyBorder="1"/>
    <xf numFmtId="170" fontId="2" fillId="0" borderId="50" xfId="2" applyNumberFormat="1" applyFont="1" applyFill="1" applyBorder="1"/>
    <xf numFmtId="164" fontId="3" fillId="0" borderId="96" xfId="2" applyNumberFormat="1" applyFont="1" applyFill="1" applyBorder="1" applyAlignment="1">
      <alignment horizontal="right" vertical="center"/>
    </xf>
    <xf numFmtId="164" fontId="3" fillId="0" borderId="35" xfId="2" applyNumberFormat="1" applyFont="1" applyFill="1" applyBorder="1" applyAlignment="1">
      <alignment horizontal="right" vertical="center"/>
    </xf>
    <xf numFmtId="1" fontId="3" fillId="0" borderId="81" xfId="0" applyNumberFormat="1" applyFont="1" applyFill="1" applyBorder="1"/>
    <xf numFmtId="165" fontId="3" fillId="0" borderId="96" xfId="1" applyNumberFormat="1" applyFont="1" applyFill="1" applyBorder="1"/>
    <xf numFmtId="164" fontId="41" fillId="2" borderId="76" xfId="25" applyNumberFormat="1" applyFont="1" applyFill="1" applyBorder="1" applyAlignment="1"/>
    <xf numFmtId="164" fontId="41" fillId="2" borderId="93" xfId="25" applyNumberFormat="1" applyFont="1" applyFill="1" applyBorder="1" applyAlignment="1"/>
    <xf numFmtId="164" fontId="41" fillId="0" borderId="17" xfId="25" applyNumberFormat="1" applyFont="1" applyBorder="1"/>
    <xf numFmtId="164" fontId="41" fillId="0" borderId="95" xfId="25" applyNumberFormat="1" applyFont="1" applyBorder="1"/>
    <xf numFmtId="0" fontId="3" fillId="0" borderId="4" xfId="0" applyFont="1" applyFill="1" applyBorder="1" applyAlignment="1">
      <alignment horizontal="center" vertical="center" wrapText="1"/>
    </xf>
    <xf numFmtId="0" fontId="31" fillId="0" borderId="6" xfId="0" applyFont="1" applyFill="1" applyBorder="1" applyAlignment="1">
      <alignment horizontal="center" vertical="center" wrapText="1"/>
    </xf>
    <xf numFmtId="0" fontId="31" fillId="0" borderId="4" xfId="0" applyFont="1" applyFill="1" applyBorder="1" applyAlignment="1">
      <alignment horizontal="center" vertical="center" wrapText="1"/>
    </xf>
    <xf numFmtId="164" fontId="15" fillId="0" borderId="0" xfId="15" applyNumberFormat="1" applyFont="1" applyFill="1" applyAlignment="1">
      <alignment horizontal="center"/>
    </xf>
    <xf numFmtId="164" fontId="18" fillId="0" borderId="4" xfId="15" applyNumberFormat="1" applyFont="1" applyFill="1" applyBorder="1" applyAlignment="1">
      <alignment horizontal="center" vertical="center" wrapText="1"/>
    </xf>
    <xf numFmtId="164" fontId="18" fillId="0" borderId="4" xfId="15" applyNumberFormat="1" applyFont="1" applyFill="1" applyBorder="1" applyAlignment="1">
      <alignment horizontal="center" vertical="center"/>
    </xf>
    <xf numFmtId="0" fontId="18" fillId="0" borderId="4" xfId="0" applyFont="1" applyFill="1" applyBorder="1" applyAlignment="1">
      <alignment horizontal="center" vertical="center" wrapText="1"/>
    </xf>
    <xf numFmtId="0" fontId="18" fillId="0" borderId="4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left" wrapText="1"/>
    </xf>
    <xf numFmtId="0" fontId="24" fillId="0" borderId="0" xfId="0" applyFont="1" applyFill="1" applyAlignment="1">
      <alignment horizontal="left"/>
    </xf>
    <xf numFmtId="0" fontId="24" fillId="0" borderId="0" xfId="0" applyFont="1" applyAlignment="1">
      <alignment horizontal="center"/>
    </xf>
    <xf numFmtId="0" fontId="3" fillId="0" borderId="47" xfId="0" applyFont="1" applyFill="1" applyBorder="1" applyAlignment="1">
      <alignment horizontal="center" vertical="center" wrapText="1"/>
    </xf>
    <xf numFmtId="0" fontId="3" fillId="0" borderId="2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164" fontId="3" fillId="0" borderId="35" xfId="2" applyNumberFormat="1" applyFont="1" applyFill="1" applyBorder="1" applyAlignment="1">
      <alignment horizontal="center"/>
    </xf>
    <xf numFmtId="164" fontId="39" fillId="0" borderId="71" xfId="0" applyNumberFormat="1" applyFont="1" applyFill="1" applyBorder="1" applyAlignment="1">
      <alignment horizontal="center"/>
    </xf>
    <xf numFmtId="164" fontId="36" fillId="0" borderId="71" xfId="50" applyNumberFormat="1" applyFont="1" applyFill="1" applyBorder="1" applyAlignment="1">
      <alignment horizontal="center"/>
    </xf>
    <xf numFmtId="0" fontId="36" fillId="0" borderId="71" xfId="0" applyFont="1" applyFill="1" applyBorder="1" applyAlignment="1">
      <alignment horizontal="center"/>
    </xf>
    <xf numFmtId="0" fontId="39" fillId="0" borderId="34" xfId="0" applyFont="1" applyFill="1" applyBorder="1" applyAlignment="1">
      <alignment horizontal="center"/>
    </xf>
    <xf numFmtId="164" fontId="39" fillId="0" borderId="71" xfId="50" applyNumberFormat="1" applyFont="1" applyFill="1" applyBorder="1" applyAlignment="1">
      <alignment horizontal="center"/>
    </xf>
    <xf numFmtId="0" fontId="39" fillId="0" borderId="38" xfId="0" applyFont="1" applyFill="1" applyBorder="1" applyAlignment="1">
      <alignment horizontal="center"/>
    </xf>
    <xf numFmtId="0" fontId="39" fillId="0" borderId="71" xfId="0" applyFont="1" applyFill="1" applyBorder="1" applyAlignment="1">
      <alignment horizontal="center"/>
    </xf>
    <xf numFmtId="0" fontId="19" fillId="0" borderId="4" xfId="11" applyFont="1" applyFill="1" applyBorder="1" applyAlignment="1">
      <alignment horizontal="center" vertical="center"/>
    </xf>
    <xf numFmtId="0" fontId="19" fillId="0" borderId="4" xfId="11" applyFont="1" applyFill="1" applyBorder="1" applyAlignment="1">
      <alignment vertical="center"/>
    </xf>
    <xf numFmtId="1" fontId="19" fillId="0" borderId="4" xfId="11" applyNumberFormat="1" applyFont="1" applyFill="1" applyBorder="1" applyAlignment="1">
      <alignment horizontal="left" vertical="center"/>
    </xf>
    <xf numFmtId="167" fontId="19" fillId="0" borderId="4" xfId="11" applyNumberFormat="1" applyFont="1" applyFill="1" applyBorder="1" applyAlignment="1">
      <alignment vertical="center"/>
    </xf>
    <xf numFmtId="165" fontId="19" fillId="0" borderId="4" xfId="16" applyNumberFormat="1" applyFont="1" applyFill="1" applyBorder="1" applyAlignment="1"/>
    <xf numFmtId="168" fontId="19" fillId="0" borderId="4" xfId="16" applyNumberFormat="1" applyFont="1" applyFill="1" applyBorder="1" applyAlignment="1"/>
    <xf numFmtId="0" fontId="22" fillId="0" borderId="4" xfId="11" applyFont="1" applyFill="1" applyBorder="1" applyAlignment="1">
      <alignment vertical="center"/>
    </xf>
    <xf numFmtId="1" fontId="22" fillId="0" borderId="4" xfId="11" applyNumberFormat="1" applyFont="1" applyFill="1" applyBorder="1" applyAlignment="1">
      <alignment horizontal="left" vertical="center"/>
    </xf>
    <xf numFmtId="167" fontId="22" fillId="0" borderId="4" xfId="11" applyNumberFormat="1" applyFont="1" applyFill="1" applyBorder="1" applyAlignment="1">
      <alignment vertical="center"/>
    </xf>
    <xf numFmtId="165" fontId="22" fillId="0" borderId="4" xfId="17" applyNumberFormat="1" applyFont="1" applyFill="1" applyBorder="1" applyAlignment="1">
      <alignment horizontal="right" vertical="center"/>
    </xf>
    <xf numFmtId="168" fontId="22" fillId="0" borderId="4" xfId="17" applyNumberFormat="1" applyFont="1" applyFill="1" applyBorder="1" applyAlignment="1">
      <alignment horizontal="right" vertical="center"/>
    </xf>
    <xf numFmtId="0" fontId="19" fillId="0" borderId="4" xfId="11" applyFont="1" applyFill="1" applyBorder="1" applyAlignment="1">
      <alignment horizontal="left" vertical="center"/>
    </xf>
    <xf numFmtId="0" fontId="69" fillId="0" borderId="0" xfId="0" applyFont="1" applyFill="1"/>
    <xf numFmtId="0" fontId="70" fillId="0" borderId="0" xfId="0" applyFont="1" applyFill="1"/>
    <xf numFmtId="164" fontId="69" fillId="0" borderId="0" xfId="41" applyNumberFormat="1" applyFont="1" applyFill="1"/>
    <xf numFmtId="164" fontId="70" fillId="0" borderId="0" xfId="41" applyNumberFormat="1" applyFont="1" applyFill="1" applyAlignment="1"/>
    <xf numFmtId="0" fontId="70" fillId="0" borderId="0" xfId="0" applyFont="1" applyFill="1" applyAlignment="1"/>
    <xf numFmtId="164" fontId="71" fillId="0" borderId="0" xfId="41" applyNumberFormat="1" applyFont="1" applyFill="1" applyAlignment="1">
      <alignment horizontal="center"/>
    </xf>
    <xf numFmtId="0" fontId="71" fillId="0" borderId="0" xfId="0" applyFont="1" applyFill="1" applyAlignment="1">
      <alignment horizontal="center"/>
    </xf>
    <xf numFmtId="164" fontId="72" fillId="0" borderId="4" xfId="41" applyNumberFormat="1" applyFont="1" applyFill="1" applyBorder="1" applyAlignment="1">
      <alignment horizontal="center" vertical="center" wrapText="1"/>
    </xf>
    <xf numFmtId="164" fontId="72" fillId="0" borderId="4" xfId="41" applyNumberFormat="1" applyFont="1" applyFill="1" applyBorder="1" applyAlignment="1">
      <alignment vertical="center"/>
    </xf>
    <xf numFmtId="164" fontId="72" fillId="0" borderId="4" xfId="41" applyNumberFormat="1" applyFont="1" applyFill="1" applyBorder="1" applyAlignment="1">
      <alignment horizontal="center" vertical="center"/>
    </xf>
    <xf numFmtId="0" fontId="72" fillId="0" borderId="4" xfId="0" applyFont="1" applyFill="1" applyBorder="1" applyAlignment="1">
      <alignment horizontal="center" vertical="center" wrapText="1"/>
    </xf>
    <xf numFmtId="0" fontId="72" fillId="0" borderId="4" xfId="0" applyFont="1" applyFill="1" applyBorder="1" applyAlignment="1">
      <alignment vertical="center" wrapText="1"/>
    </xf>
    <xf numFmtId="0" fontId="72" fillId="0" borderId="4" xfId="0" applyFont="1" applyFill="1" applyBorder="1" applyAlignment="1">
      <alignment vertical="center"/>
    </xf>
    <xf numFmtId="0" fontId="72" fillId="0" borderId="4" xfId="0" applyFont="1" applyFill="1" applyBorder="1" applyAlignment="1">
      <alignment horizontal="center" vertical="center"/>
    </xf>
    <xf numFmtId="0" fontId="73" fillId="0" borderId="4" xfId="0" applyFont="1" applyFill="1" applyBorder="1" applyAlignment="1">
      <alignment horizontal="center" wrapText="1"/>
    </xf>
    <xf numFmtId="0" fontId="74" fillId="0" borderId="4" xfId="0" applyFont="1" applyFill="1" applyBorder="1" applyAlignment="1">
      <alignment horizontal="center" wrapText="1"/>
    </xf>
    <xf numFmtId="164" fontId="74" fillId="0" borderId="4" xfId="41" applyNumberFormat="1" applyFont="1" applyFill="1" applyBorder="1" applyAlignment="1">
      <alignment horizontal="center" wrapText="1"/>
    </xf>
    <xf numFmtId="164" fontId="19" fillId="0" borderId="4" xfId="41" applyNumberFormat="1" applyFont="1" applyFill="1" applyBorder="1" applyAlignment="1">
      <alignment horizontal="right" vertical="center"/>
    </xf>
    <xf numFmtId="164" fontId="72" fillId="0" borderId="4" xfId="41" applyNumberFormat="1" applyFont="1" applyFill="1" applyBorder="1" applyAlignment="1">
      <alignment horizontal="center" wrapText="1"/>
    </xf>
    <xf numFmtId="0" fontId="73" fillId="0" borderId="4" xfId="0" applyFont="1" applyFill="1" applyBorder="1" applyAlignment="1">
      <alignment wrapText="1"/>
    </xf>
    <xf numFmtId="0" fontId="73" fillId="0" borderId="4" xfId="0" applyFont="1" applyFill="1" applyBorder="1"/>
    <xf numFmtId="0" fontId="72" fillId="0" borderId="0" xfId="0" applyFont="1" applyFill="1" applyBorder="1" applyAlignment="1">
      <alignment horizontal="left" wrapText="1"/>
    </xf>
    <xf numFmtId="164" fontId="72" fillId="0" borderId="0" xfId="41" applyNumberFormat="1" applyFont="1" applyFill="1" applyBorder="1" applyAlignment="1">
      <alignment horizontal="left" wrapText="1"/>
    </xf>
    <xf numFmtId="164" fontId="73" fillId="0" borderId="0" xfId="41" applyNumberFormat="1" applyFont="1" applyFill="1" applyBorder="1" applyAlignment="1">
      <alignment horizontal="center" wrapText="1"/>
    </xf>
    <xf numFmtId="0" fontId="73" fillId="0" borderId="0" xfId="0" applyFont="1" applyFill="1" applyBorder="1" applyAlignment="1">
      <alignment wrapText="1"/>
    </xf>
    <xf numFmtId="0" fontId="73" fillId="0" borderId="0" xfId="0" applyFont="1" applyFill="1" applyBorder="1"/>
    <xf numFmtId="164" fontId="73" fillId="0" borderId="0" xfId="41" applyNumberFormat="1" applyFont="1" applyFill="1" applyBorder="1"/>
    <xf numFmtId="0" fontId="70" fillId="0" borderId="0" xfId="0" applyFont="1" applyFill="1" applyAlignment="1">
      <alignment horizontal="left" vertical="center"/>
    </xf>
    <xf numFmtId="164" fontId="70" fillId="0" borderId="0" xfId="41" applyNumberFormat="1" applyFont="1" applyFill="1" applyAlignment="1">
      <alignment horizontal="left" vertical="center"/>
    </xf>
    <xf numFmtId="164" fontId="72" fillId="0" borderId="4" xfId="41" applyNumberFormat="1" applyFont="1" applyFill="1" applyBorder="1" applyAlignment="1"/>
    <xf numFmtId="0" fontId="72" fillId="0" borderId="4" xfId="0" applyFont="1" applyFill="1" applyBorder="1" applyAlignment="1">
      <alignment wrapText="1"/>
    </xf>
    <xf numFmtId="0" fontId="72" fillId="0" borderId="4" xfId="0" applyFont="1" applyFill="1" applyBorder="1"/>
    <xf numFmtId="164" fontId="19" fillId="0" borderId="4" xfId="41" applyNumberFormat="1" applyFont="1" applyFill="1" applyBorder="1" applyAlignment="1">
      <alignment horizontal="right" vertical="top"/>
    </xf>
    <xf numFmtId="165" fontId="19" fillId="0" borderId="4" xfId="17" applyNumberFormat="1" applyFont="1" applyFill="1" applyBorder="1" applyAlignment="1">
      <alignment horizontal="right" vertical="center"/>
    </xf>
    <xf numFmtId="168" fontId="19" fillId="0" borderId="4" xfId="17" applyNumberFormat="1" applyFont="1" applyFill="1" applyBorder="1" applyAlignment="1">
      <alignment horizontal="right" vertical="center"/>
    </xf>
    <xf numFmtId="0" fontId="70" fillId="0" borderId="0" xfId="0" applyFont="1" applyFill="1" applyBorder="1" applyAlignment="1">
      <alignment horizontal="left" wrapText="1"/>
    </xf>
    <xf numFmtId="164" fontId="70" fillId="0" borderId="0" xfId="41" applyNumberFormat="1" applyFont="1" applyFill="1" applyBorder="1" applyAlignment="1">
      <alignment horizontal="left" wrapText="1"/>
    </xf>
    <xf numFmtId="164" fontId="69" fillId="0" borderId="0" xfId="41" applyNumberFormat="1" applyFont="1" applyFill="1" applyBorder="1" applyAlignment="1">
      <alignment horizontal="center" wrapText="1"/>
    </xf>
    <xf numFmtId="164" fontId="69" fillId="0" borderId="0" xfId="41" applyNumberFormat="1" applyFont="1" applyFill="1" applyBorder="1"/>
    <xf numFmtId="164" fontId="69" fillId="0" borderId="0" xfId="41" applyNumberFormat="1" applyFont="1" applyFill="1" applyBorder="1" applyAlignment="1">
      <alignment wrapText="1"/>
    </xf>
    <xf numFmtId="0" fontId="70" fillId="0" borderId="0" xfId="0" applyFont="1" applyFill="1" applyBorder="1" applyAlignment="1">
      <alignment horizontal="left" vertical="center" wrapText="1"/>
    </xf>
    <xf numFmtId="164" fontId="69" fillId="0" borderId="0" xfId="41" applyNumberFormat="1" applyFont="1" applyFill="1" applyBorder="1" applyAlignment="1">
      <alignment horizontal="center" vertical="center" wrapText="1"/>
    </xf>
    <xf numFmtId="164" fontId="69" fillId="0" borderId="0" xfId="41" applyNumberFormat="1" applyFont="1" applyFill="1" applyBorder="1" applyAlignment="1">
      <alignment vertical="center"/>
    </xf>
    <xf numFmtId="164" fontId="69" fillId="0" borderId="0" xfId="41" applyNumberFormat="1" applyFont="1" applyFill="1" applyBorder="1" applyAlignment="1">
      <alignment vertical="center" wrapText="1"/>
    </xf>
    <xf numFmtId="0" fontId="69" fillId="0" borderId="0" xfId="0" applyFont="1" applyFill="1" applyAlignment="1">
      <alignment vertical="center"/>
    </xf>
    <xf numFmtId="0" fontId="75" fillId="0" borderId="0" xfId="0" applyFont="1" applyFill="1" applyBorder="1" applyAlignment="1"/>
    <xf numFmtId="164" fontId="70" fillId="0" borderId="0" xfId="41" applyNumberFormat="1" applyFont="1" applyFill="1" applyBorder="1" applyAlignment="1">
      <alignment horizontal="left" vertical="center" wrapText="1"/>
    </xf>
    <xf numFmtId="0" fontId="75" fillId="0" borderId="0" xfId="0" applyFont="1" applyFill="1" applyBorder="1" applyAlignment="1">
      <alignment vertical="center" wrapText="1"/>
    </xf>
    <xf numFmtId="0" fontId="75" fillId="0" borderId="4" xfId="0" applyFont="1" applyFill="1" applyBorder="1" applyAlignment="1">
      <alignment horizontal="center" vertical="center"/>
    </xf>
    <xf numFmtId="164" fontId="75" fillId="0" borderId="4" xfId="41" applyNumberFormat="1" applyFont="1" applyFill="1" applyBorder="1" applyAlignment="1">
      <alignment horizontal="center" vertical="center"/>
    </xf>
    <xf numFmtId="164" fontId="75" fillId="0" borderId="0" xfId="41" applyNumberFormat="1" applyFont="1" applyFill="1" applyBorder="1" applyAlignment="1">
      <alignment horizontal="center" vertical="center"/>
    </xf>
    <xf numFmtId="0" fontId="76" fillId="0" borderId="4" xfId="0" applyFont="1" applyFill="1" applyBorder="1"/>
    <xf numFmtId="164" fontId="76" fillId="0" borderId="4" xfId="41" applyNumberFormat="1" applyFont="1" applyFill="1" applyBorder="1"/>
    <xf numFmtId="164" fontId="76" fillId="0" borderId="0" xfId="41" applyNumberFormat="1" applyFont="1" applyFill="1" applyBorder="1"/>
    <xf numFmtId="0" fontId="76" fillId="0" borderId="4" xfId="0" applyFont="1" applyFill="1" applyBorder="1" applyAlignment="1">
      <alignment wrapText="1"/>
    </xf>
    <xf numFmtId="164" fontId="75" fillId="0" borderId="4" xfId="41" applyNumberFormat="1" applyFont="1" applyFill="1" applyBorder="1"/>
    <xf numFmtId="164" fontId="75" fillId="0" borderId="0" xfId="41" applyNumberFormat="1" applyFont="1" applyFill="1" applyBorder="1"/>
    <xf numFmtId="0" fontId="75" fillId="0" borderId="0" xfId="0" applyFont="1" applyFill="1" applyBorder="1" applyAlignment="1">
      <alignment horizontal="center"/>
    </xf>
    <xf numFmtId="0" fontId="75" fillId="0" borderId="0" xfId="0" applyFont="1" applyFill="1"/>
    <xf numFmtId="0" fontId="76" fillId="0" borderId="0" xfId="0" applyFont="1" applyFill="1"/>
    <xf numFmtId="164" fontId="76" fillId="0" borderId="0" xfId="41" applyNumberFormat="1" applyFont="1" applyFill="1"/>
    <xf numFmtId="0" fontId="77" fillId="0" borderId="4" xfId="0" applyFont="1" applyFill="1" applyBorder="1" applyAlignment="1">
      <alignment horizontal="center" vertical="center"/>
    </xf>
    <xf numFmtId="164" fontId="77" fillId="0" borderId="4" xfId="41" applyNumberFormat="1" applyFont="1" applyFill="1" applyBorder="1" applyAlignment="1">
      <alignment horizontal="center" vertical="center"/>
    </xf>
    <xf numFmtId="0" fontId="21" fillId="0" borderId="4" xfId="0" applyFont="1" applyFill="1" applyBorder="1"/>
    <xf numFmtId="164" fontId="21" fillId="0" borderId="4" xfId="41" applyNumberFormat="1" applyFont="1" applyFill="1" applyBorder="1"/>
    <xf numFmtId="0" fontId="21" fillId="0" borderId="4" xfId="0" applyFont="1" applyFill="1" applyBorder="1" applyAlignment="1">
      <alignment wrapText="1"/>
    </xf>
    <xf numFmtId="164" fontId="77" fillId="0" borderId="4" xfId="41" applyNumberFormat="1" applyFont="1" applyFill="1" applyBorder="1"/>
    <xf numFmtId="0" fontId="77" fillId="0" borderId="0" xfId="0" applyFont="1" applyFill="1" applyBorder="1" applyAlignment="1">
      <alignment horizontal="center"/>
    </xf>
    <xf numFmtId="164" fontId="77" fillId="0" borderId="0" xfId="41" applyNumberFormat="1" applyFont="1" applyFill="1" applyBorder="1"/>
    <xf numFmtId="0" fontId="77" fillId="0" borderId="0" xfId="0" applyFont="1" applyFill="1"/>
    <xf numFmtId="0" fontId="21" fillId="0" borderId="0" xfId="0" applyFont="1" applyFill="1"/>
    <xf numFmtId="164" fontId="21" fillId="0" borderId="0" xfId="41" applyNumberFormat="1" applyFont="1" applyFill="1"/>
    <xf numFmtId="0" fontId="21" fillId="0" borderId="0" xfId="0" applyFont="1" applyFill="1" applyAlignment="1">
      <alignment vertical="center"/>
    </xf>
    <xf numFmtId="0" fontId="77" fillId="0" borderId="0" xfId="0" applyFont="1"/>
    <xf numFmtId="0" fontId="50" fillId="0" borderId="0" xfId="0" applyFont="1"/>
    <xf numFmtId="0" fontId="41" fillId="0" borderId="4" xfId="0" applyFont="1" applyFill="1" applyBorder="1" applyAlignment="1">
      <alignment horizontal="left" vertical="top" wrapText="1"/>
    </xf>
    <xf numFmtId="0" fontId="9" fillId="0" borderId="4" xfId="0" applyFont="1" applyFill="1" applyBorder="1" applyAlignment="1">
      <alignment horizontal="left" vertical="center" wrapText="1"/>
    </xf>
    <xf numFmtId="0" fontId="57" fillId="0" borderId="0" xfId="0" applyFont="1"/>
    <xf numFmtId="0" fontId="3" fillId="0" borderId="10" xfId="0" applyFont="1" applyFill="1" applyBorder="1"/>
    <xf numFmtId="164" fontId="9" fillId="0" borderId="35" xfId="52" applyNumberFormat="1" applyFont="1" applyFill="1" applyBorder="1"/>
    <xf numFmtId="0" fontId="9" fillId="0" borderId="0" xfId="12" applyFill="1" applyBorder="1"/>
    <xf numFmtId="164" fontId="58" fillId="0" borderId="35" xfId="52" applyNumberFormat="1" applyFont="1" applyFill="1" applyBorder="1"/>
    <xf numFmtId="164" fontId="31" fillId="0" borderId="39" xfId="52" applyNumberFormat="1" applyFont="1" applyFill="1" applyBorder="1"/>
    <xf numFmtId="164" fontId="9" fillId="0" borderId="50" xfId="52" applyNumberFormat="1" applyFont="1" applyFill="1" applyBorder="1"/>
    <xf numFmtId="164" fontId="42" fillId="0" borderId="0" xfId="9" applyNumberFormat="1" applyFont="1" applyAlignment="1"/>
    <xf numFmtId="164" fontId="78" fillId="0" borderId="0" xfId="47" applyNumberFormat="1" applyFont="1"/>
    <xf numFmtId="164" fontId="43" fillId="0" borderId="0" xfId="45" applyNumberFormat="1" applyFont="1" applyBorder="1" applyAlignment="1"/>
    <xf numFmtId="0" fontId="0" fillId="0" borderId="0" xfId="0" applyFill="1" applyBorder="1"/>
    <xf numFmtId="164" fontId="45" fillId="0" borderId="17" xfId="25" applyNumberFormat="1" applyFont="1" applyFill="1" applyBorder="1" applyAlignment="1">
      <alignment vertical="center"/>
    </xf>
    <xf numFmtId="164" fontId="45" fillId="0" borderId="80" xfId="25" applyNumberFormat="1" applyFont="1" applyFill="1" applyBorder="1" applyAlignment="1">
      <alignment vertical="center"/>
    </xf>
    <xf numFmtId="164" fontId="9" fillId="0" borderId="7" xfId="25" applyNumberFormat="1" applyFont="1" applyFill="1" applyBorder="1" applyAlignment="1">
      <alignment horizontal="left"/>
    </xf>
    <xf numFmtId="164" fontId="9" fillId="0" borderId="8" xfId="25" applyNumberFormat="1" applyFont="1" applyFill="1" applyBorder="1" applyAlignment="1">
      <alignment horizontal="left"/>
    </xf>
    <xf numFmtId="164" fontId="9" fillId="0" borderId="0" xfId="25" applyNumberFormat="1" applyFont="1" applyFill="1" applyBorder="1" applyAlignment="1">
      <alignment horizontal="left"/>
    </xf>
    <xf numFmtId="164" fontId="41" fillId="0" borderId="0" xfId="25" applyNumberFormat="1" applyFont="1" applyFill="1" applyBorder="1"/>
    <xf numFmtId="164" fontId="40" fillId="0" borderId="97" xfId="25" applyNumberFormat="1" applyFont="1" applyFill="1" applyBorder="1" applyAlignment="1">
      <alignment horizontal="center"/>
    </xf>
    <xf numFmtId="164" fontId="33" fillId="0" borderId="7" xfId="25" applyNumberFormat="1" applyFont="1" applyFill="1" applyBorder="1" applyAlignment="1">
      <alignment horizontal="left"/>
    </xf>
    <xf numFmtId="164" fontId="31" fillId="0" borderId="8" xfId="25" applyNumberFormat="1" applyFont="1" applyFill="1" applyBorder="1" applyAlignment="1">
      <alignment horizontal="left"/>
    </xf>
    <xf numFmtId="164" fontId="31" fillId="0" borderId="0" xfId="25" applyNumberFormat="1" applyFont="1" applyFill="1" applyBorder="1" applyAlignment="1">
      <alignment horizontal="left"/>
    </xf>
    <xf numFmtId="164" fontId="41" fillId="0" borderId="81" xfId="25" applyNumberFormat="1" applyFont="1" applyFill="1" applyBorder="1" applyAlignment="1"/>
    <xf numFmtId="164" fontId="41" fillId="0" borderId="92" xfId="25" applyNumberFormat="1" applyFont="1" applyFill="1" applyBorder="1" applyAlignment="1"/>
    <xf numFmtId="164" fontId="31" fillId="0" borderId="7" xfId="25" applyNumberFormat="1" applyFont="1" applyFill="1" applyBorder="1" applyAlignment="1">
      <alignment horizontal="left"/>
    </xf>
    <xf numFmtId="164" fontId="40" fillId="0" borderId="81" xfId="25" applyNumberFormat="1" applyFont="1" applyFill="1" applyBorder="1" applyAlignment="1"/>
    <xf numFmtId="164" fontId="41" fillId="0" borderId="7" xfId="25" applyNumberFormat="1" applyFont="1" applyFill="1" applyBorder="1"/>
    <xf numFmtId="164" fontId="40" fillId="0" borderId="93" xfId="25" applyNumberFormat="1" applyFont="1" applyFill="1" applyBorder="1"/>
    <xf numFmtId="164" fontId="9" fillId="0" borderId="48" xfId="25" applyNumberFormat="1" applyFont="1" applyFill="1" applyBorder="1" applyAlignment="1">
      <alignment horizontal="left"/>
    </xf>
    <xf numFmtId="164" fontId="9" fillId="0" borderId="61" xfId="25" applyNumberFormat="1" applyFont="1" applyFill="1" applyBorder="1" applyAlignment="1">
      <alignment horizontal="left"/>
    </xf>
    <xf numFmtId="164" fontId="9" fillId="0" borderId="25" xfId="25" applyNumberFormat="1" applyFont="1" applyFill="1" applyBorder="1" applyAlignment="1">
      <alignment horizontal="left"/>
    </xf>
    <xf numFmtId="164" fontId="41" fillId="0" borderId="25" xfId="25" applyNumberFormat="1" applyFont="1" applyFill="1" applyBorder="1"/>
    <xf numFmtId="164" fontId="41" fillId="0" borderId="95" xfId="25" applyNumberFormat="1" applyFont="1" applyFill="1" applyBorder="1"/>
    <xf numFmtId="164" fontId="33" fillId="0" borderId="7" xfId="25" applyNumberFormat="1" applyFont="1" applyFill="1" applyBorder="1"/>
    <xf numFmtId="164" fontId="31" fillId="0" borderId="8" xfId="25" applyNumberFormat="1" applyFont="1" applyFill="1" applyBorder="1"/>
    <xf numFmtId="164" fontId="31" fillId="0" borderId="0" xfId="25" applyNumberFormat="1" applyFont="1" applyFill="1" applyBorder="1"/>
    <xf numFmtId="164" fontId="41" fillId="0" borderId="10" xfId="25" applyNumberFormat="1" applyFont="1" applyFill="1" applyBorder="1"/>
    <xf numFmtId="164" fontId="31" fillId="0" borderId="86" xfId="25" applyNumberFormat="1" applyFont="1" applyFill="1" applyBorder="1"/>
    <xf numFmtId="164" fontId="40" fillId="0" borderId="15" xfId="25" applyNumberFormat="1" applyFont="1" applyFill="1" applyBorder="1"/>
    <xf numFmtId="164" fontId="41" fillId="0" borderId="3" xfId="25" applyNumberFormat="1" applyFont="1" applyFill="1" applyBorder="1"/>
    <xf numFmtId="164" fontId="41" fillId="0" borderId="100" xfId="25" applyNumberFormat="1" applyFont="1" applyFill="1" applyBorder="1"/>
    <xf numFmtId="164" fontId="41" fillId="0" borderId="78" xfId="25" applyNumberFormat="1" applyFont="1" applyFill="1" applyBorder="1" applyAlignment="1"/>
    <xf numFmtId="164" fontId="31" fillId="0" borderId="7" xfId="25" applyNumberFormat="1" applyFont="1" applyFill="1" applyBorder="1"/>
    <xf numFmtId="164" fontId="40" fillId="0" borderId="8" xfId="25" applyNumberFormat="1" applyFont="1" applyFill="1" applyBorder="1"/>
    <xf numFmtId="164" fontId="40" fillId="0" borderId="0" xfId="25" applyNumberFormat="1" applyFont="1" applyFill="1" applyBorder="1"/>
    <xf numFmtId="164" fontId="9" fillId="0" borderId="8" xfId="25" applyNumberFormat="1" applyFont="1" applyFill="1" applyBorder="1"/>
    <xf numFmtId="164" fontId="9" fillId="0" borderId="0" xfId="25" applyNumberFormat="1" applyFont="1" applyFill="1" applyBorder="1"/>
    <xf numFmtId="164" fontId="0" fillId="0" borderId="0" xfId="0" applyNumberFormat="1" applyFill="1"/>
    <xf numFmtId="164" fontId="41" fillId="0" borderId="8" xfId="25" applyNumberFormat="1" applyFont="1" applyFill="1" applyBorder="1"/>
    <xf numFmtId="164" fontId="33" fillId="0" borderId="48" xfId="25" applyNumberFormat="1" applyFont="1" applyFill="1" applyBorder="1"/>
    <xf numFmtId="164" fontId="41" fillId="0" borderId="61" xfId="25" applyNumberFormat="1" applyFont="1" applyFill="1" applyBorder="1"/>
    <xf numFmtId="164" fontId="40" fillId="0" borderId="93" xfId="25" applyNumberFormat="1" applyFont="1" applyFill="1" applyBorder="1" applyAlignment="1"/>
    <xf numFmtId="164" fontId="31" fillId="0" borderId="12" xfId="25" applyNumberFormat="1" applyFont="1" applyFill="1" applyBorder="1"/>
    <xf numFmtId="164" fontId="31" fillId="0" borderId="14" xfId="25" applyNumberFormat="1" applyFont="1" applyFill="1" applyBorder="1"/>
    <xf numFmtId="164" fontId="31" fillId="0" borderId="80" xfId="25" applyNumberFormat="1" applyFont="1" applyFill="1" applyBorder="1"/>
    <xf numFmtId="164" fontId="41" fillId="0" borderId="80" xfId="25" applyNumberFormat="1" applyFont="1" applyFill="1" applyBorder="1"/>
    <xf numFmtId="170" fontId="41" fillId="0" borderId="95" xfId="62" applyNumberFormat="1" applyFont="1" applyFill="1" applyBorder="1" applyAlignment="1"/>
    <xf numFmtId="0" fontId="39" fillId="0" borderId="78" xfId="0" applyFont="1" applyBorder="1" applyAlignment="1">
      <alignment horizontal="center" vertical="center" wrapText="1"/>
    </xf>
    <xf numFmtId="0" fontId="39" fillId="0" borderId="81" xfId="0" applyFont="1" applyBorder="1" applyAlignment="1">
      <alignment horizontal="center" vertical="center" wrapText="1"/>
    </xf>
    <xf numFmtId="0" fontId="39" fillId="0" borderId="79" xfId="0" applyFont="1" applyBorder="1" applyAlignment="1">
      <alignment horizontal="center" vertical="center" wrapText="1"/>
    </xf>
    <xf numFmtId="0" fontId="39" fillId="0" borderId="36" xfId="0" applyFont="1" applyFill="1" applyBorder="1" applyAlignment="1">
      <alignment horizontal="center"/>
    </xf>
    <xf numFmtId="0" fontId="39" fillId="0" borderId="37" xfId="0" applyFont="1" applyFill="1" applyBorder="1" applyAlignment="1">
      <alignment horizontal="center"/>
    </xf>
    <xf numFmtId="0" fontId="39" fillId="0" borderId="25" xfId="0" applyFont="1" applyFill="1" applyBorder="1" applyAlignment="1">
      <alignment horizontal="center"/>
    </xf>
    <xf numFmtId="0" fontId="39" fillId="0" borderId="0" xfId="0" applyFont="1" applyBorder="1" applyAlignment="1">
      <alignment horizontal="left"/>
    </xf>
    <xf numFmtId="0" fontId="39" fillId="0" borderId="51" xfId="0" applyFont="1" applyBorder="1" applyAlignment="1">
      <alignment horizontal="center" vertical="center"/>
    </xf>
    <xf numFmtId="0" fontId="39" fillId="0" borderId="34" xfId="0" applyFont="1" applyBorder="1" applyAlignment="1">
      <alignment horizontal="center" vertical="center"/>
    </xf>
    <xf numFmtId="0" fontId="39" fillId="0" borderId="41" xfId="0" applyFont="1" applyBorder="1" applyAlignment="1">
      <alignment horizontal="center"/>
    </xf>
    <xf numFmtId="0" fontId="39" fillId="0" borderId="73" xfId="0" applyFont="1" applyBorder="1" applyAlignment="1">
      <alignment horizontal="center"/>
    </xf>
    <xf numFmtId="0" fontId="39" fillId="0" borderId="42" xfId="0" applyFont="1" applyBorder="1" applyAlignment="1">
      <alignment horizontal="center"/>
    </xf>
    <xf numFmtId="0" fontId="54" fillId="0" borderId="78" xfId="0" applyFont="1" applyBorder="1" applyAlignment="1">
      <alignment horizontal="center" wrapText="1"/>
    </xf>
    <xf numFmtId="0" fontId="54" fillId="0" borderId="79" xfId="0" applyFont="1" applyBorder="1" applyAlignment="1">
      <alignment horizontal="center" wrapText="1"/>
    </xf>
    <xf numFmtId="0" fontId="39" fillId="0" borderId="17" xfId="0" applyFont="1" applyBorder="1" applyAlignment="1">
      <alignment horizontal="left"/>
    </xf>
    <xf numFmtId="0" fontId="39" fillId="0" borderId="80" xfId="0" applyFont="1" applyBorder="1" applyAlignment="1">
      <alignment horizontal="left"/>
    </xf>
    <xf numFmtId="0" fontId="39" fillId="0" borderId="16" xfId="0" applyFont="1" applyBorder="1" applyAlignment="1">
      <alignment horizontal="left"/>
    </xf>
    <xf numFmtId="0" fontId="36" fillId="0" borderId="0" xfId="0" applyFont="1" applyBorder="1" applyAlignment="1">
      <alignment horizontal="left"/>
    </xf>
    <xf numFmtId="0" fontId="50" fillId="0" borderId="0" xfId="0" applyFont="1" applyAlignment="1">
      <alignment horizontal="center" wrapText="1"/>
    </xf>
    <xf numFmtId="0" fontId="51" fillId="0" borderId="0" xfId="0" applyFont="1" applyBorder="1" applyAlignment="1">
      <alignment horizontal="center"/>
    </xf>
    <xf numFmtId="0" fontId="52" fillId="0" borderId="0" xfId="0" applyFont="1" applyBorder="1" applyAlignment="1">
      <alignment horizontal="center" vertical="center" wrapText="1"/>
    </xf>
    <xf numFmtId="0" fontId="39" fillId="0" borderId="0" xfId="0" applyFont="1" applyBorder="1" applyAlignment="1">
      <alignment horizontal="left" indent="15"/>
    </xf>
    <xf numFmtId="0" fontId="3" fillId="0" borderId="2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3" xfId="0" applyFont="1" applyFill="1" applyBorder="1" applyAlignment="1">
      <alignment horizontal="center" vertical="center"/>
    </xf>
    <xf numFmtId="0" fontId="5" fillId="0" borderId="2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47" xfId="0" applyFont="1" applyFill="1" applyBorder="1" applyAlignment="1">
      <alignment horizontal="center" vertical="center" wrapText="1"/>
    </xf>
    <xf numFmtId="0" fontId="3" fillId="0" borderId="2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164" fontId="39" fillId="0" borderId="33" xfId="50" applyNumberFormat="1" applyFont="1" applyFill="1" applyBorder="1" applyAlignment="1">
      <alignment horizontal="center" vertical="center"/>
    </xf>
    <xf numFmtId="164" fontId="39" fillId="0" borderId="46" xfId="50" applyNumberFormat="1" applyFont="1" applyFill="1" applyBorder="1" applyAlignment="1">
      <alignment horizontal="center" vertical="center"/>
    </xf>
    <xf numFmtId="0" fontId="39" fillId="0" borderId="34" xfId="0" applyFont="1" applyFill="1" applyBorder="1" applyAlignment="1">
      <alignment horizontal="center"/>
    </xf>
    <xf numFmtId="0" fontId="39" fillId="0" borderId="11" xfId="0" applyFont="1" applyFill="1" applyBorder="1" applyAlignment="1">
      <alignment horizontal="center"/>
    </xf>
    <xf numFmtId="0" fontId="31" fillId="0" borderId="32" xfId="0" applyFont="1" applyFill="1" applyBorder="1" applyAlignment="1">
      <alignment horizontal="center" vertical="center"/>
    </xf>
    <xf numFmtId="0" fontId="31" fillId="0" borderId="31" xfId="0" applyFont="1" applyFill="1" applyBorder="1" applyAlignment="1">
      <alignment horizontal="center" vertical="center"/>
    </xf>
    <xf numFmtId="0" fontId="57" fillId="0" borderId="17" xfId="0" applyFont="1" applyFill="1" applyBorder="1" applyAlignment="1">
      <alignment horizontal="center" vertical="center"/>
    </xf>
    <xf numFmtId="0" fontId="57" fillId="0" borderId="89" xfId="0" applyFont="1" applyFill="1" applyBorder="1" applyAlignment="1">
      <alignment horizontal="center" vertical="center"/>
    </xf>
    <xf numFmtId="0" fontId="31" fillId="0" borderId="24" xfId="0" applyFont="1" applyFill="1" applyBorder="1" applyAlignment="1">
      <alignment horizontal="center" vertical="center" wrapText="1"/>
    </xf>
    <xf numFmtId="0" fontId="31" fillId="0" borderId="5" xfId="0" applyFont="1" applyFill="1" applyBorder="1" applyAlignment="1">
      <alignment horizontal="center" vertical="center" wrapText="1"/>
    </xf>
    <xf numFmtId="0" fontId="31" fillId="0" borderId="6" xfId="0" applyFont="1" applyFill="1" applyBorder="1" applyAlignment="1">
      <alignment horizontal="center" vertical="center" wrapText="1"/>
    </xf>
    <xf numFmtId="0" fontId="31" fillId="0" borderId="84" xfId="0" applyFont="1" applyFill="1" applyBorder="1" applyAlignment="1">
      <alignment horizontal="center" vertical="center" wrapText="1"/>
    </xf>
    <xf numFmtId="0" fontId="31" fillId="0" borderId="4" xfId="0" applyFont="1" applyFill="1" applyBorder="1" applyAlignment="1">
      <alignment horizontal="center" vertical="center" wrapText="1"/>
    </xf>
    <xf numFmtId="0" fontId="31" fillId="0" borderId="47" xfId="0" applyFont="1" applyFill="1" applyBorder="1" applyAlignment="1">
      <alignment horizontal="center" vertical="center" wrapText="1"/>
    </xf>
    <xf numFmtId="0" fontId="39" fillId="0" borderId="51" xfId="0" applyFont="1" applyFill="1" applyBorder="1" applyAlignment="1">
      <alignment horizontal="center" vertical="center"/>
    </xf>
    <xf numFmtId="0" fontId="39" fillId="0" borderId="24" xfId="0" applyFont="1" applyFill="1" applyBorder="1" applyAlignment="1">
      <alignment horizontal="center" vertical="center"/>
    </xf>
    <xf numFmtId="0" fontId="31" fillId="0" borderId="29" xfId="0" applyFont="1" applyFill="1" applyBorder="1" applyAlignment="1">
      <alignment horizontal="center" vertical="center" wrapText="1"/>
    </xf>
    <xf numFmtId="0" fontId="31" fillId="0" borderId="11" xfId="0" applyFont="1" applyFill="1" applyBorder="1" applyAlignment="1">
      <alignment horizontal="center" vertical="center" wrapText="1"/>
    </xf>
    <xf numFmtId="0" fontId="17" fillId="0" borderId="0" xfId="0" applyFont="1" applyFill="1" applyAlignment="1">
      <alignment horizontal="center"/>
    </xf>
    <xf numFmtId="0" fontId="36" fillId="0" borderId="34" xfId="0" applyFont="1" applyFill="1" applyBorder="1" applyAlignment="1">
      <alignment horizontal="center"/>
    </xf>
    <xf numFmtId="0" fontId="36" fillId="0" borderId="11" xfId="0" applyFont="1" applyFill="1" applyBorder="1" applyAlignment="1">
      <alignment horizontal="center"/>
    </xf>
    <xf numFmtId="0" fontId="31" fillId="0" borderId="85" xfId="0" applyFont="1" applyFill="1" applyBorder="1" applyAlignment="1">
      <alignment horizontal="center" vertical="center"/>
    </xf>
    <xf numFmtId="0" fontId="31" fillId="0" borderId="23" xfId="0" applyFont="1" applyFill="1" applyBorder="1" applyAlignment="1">
      <alignment horizontal="center" vertical="center"/>
    </xf>
    <xf numFmtId="164" fontId="31" fillId="0" borderId="32" xfId="50" applyNumberFormat="1" applyFont="1" applyFill="1" applyBorder="1" applyAlignment="1">
      <alignment horizontal="center" vertical="center"/>
    </xf>
    <xf numFmtId="164" fontId="31" fillId="0" borderId="31" xfId="50" applyNumberFormat="1" applyFont="1" applyFill="1" applyBorder="1" applyAlignment="1">
      <alignment horizontal="center" vertical="center"/>
    </xf>
    <xf numFmtId="0" fontId="31" fillId="0" borderId="51" xfId="0" applyFont="1" applyFill="1" applyBorder="1" applyAlignment="1">
      <alignment horizontal="center" vertical="center" wrapText="1"/>
    </xf>
    <xf numFmtId="0" fontId="31" fillId="0" borderId="73" xfId="0" applyFont="1" applyFill="1" applyBorder="1" applyAlignment="1">
      <alignment horizontal="center" vertical="center" wrapText="1"/>
    </xf>
    <xf numFmtId="0" fontId="31" fillId="0" borderId="74" xfId="0" applyFont="1" applyFill="1" applyBorder="1" applyAlignment="1">
      <alignment horizontal="center" vertical="center" wrapText="1"/>
    </xf>
    <xf numFmtId="0" fontId="31" fillId="0" borderId="83" xfId="0" applyFont="1" applyFill="1" applyBorder="1" applyAlignment="1">
      <alignment horizontal="center" vertical="center" wrapText="1"/>
    </xf>
    <xf numFmtId="0" fontId="39" fillId="0" borderId="20" xfId="0" applyFont="1" applyFill="1" applyBorder="1" applyAlignment="1">
      <alignment horizontal="center" vertical="center"/>
    </xf>
    <xf numFmtId="0" fontId="39" fillId="0" borderId="0" xfId="0" applyFont="1" applyFill="1" applyBorder="1" applyAlignment="1">
      <alignment horizontal="center" vertical="center"/>
    </xf>
    <xf numFmtId="0" fontId="39" fillId="0" borderId="21" xfId="0" applyFont="1" applyFill="1" applyBorder="1" applyAlignment="1">
      <alignment horizontal="center" vertical="center"/>
    </xf>
    <xf numFmtId="0" fontId="39" fillId="0" borderId="82" xfId="0" applyFont="1" applyFill="1" applyBorder="1" applyAlignment="1">
      <alignment horizontal="center" vertical="center"/>
    </xf>
    <xf numFmtId="0" fontId="39" fillId="0" borderId="25" xfId="0" applyFont="1" applyFill="1" applyBorder="1" applyAlignment="1">
      <alignment horizontal="center" vertical="center"/>
    </xf>
    <xf numFmtId="0" fontId="39" fillId="0" borderId="62" xfId="0" applyFont="1" applyFill="1" applyBorder="1" applyAlignment="1">
      <alignment horizontal="center" vertical="center"/>
    </xf>
    <xf numFmtId="0" fontId="56" fillId="0" borderId="0" xfId="0" applyFont="1" applyFill="1" applyAlignment="1">
      <alignment horizontal="center"/>
    </xf>
    <xf numFmtId="0" fontId="48" fillId="0" borderId="0" xfId="0" applyFont="1" applyFill="1" applyAlignment="1">
      <alignment horizontal="center" vertical="center" wrapText="1"/>
    </xf>
    <xf numFmtId="0" fontId="35" fillId="0" borderId="18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35" fillId="0" borderId="2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35" fillId="0" borderId="0" xfId="0" applyFont="1" applyFill="1" applyBorder="1" applyAlignment="1">
      <alignment horizontal="center" vertical="center"/>
    </xf>
    <xf numFmtId="0" fontId="0" fillId="0" borderId="22" xfId="0" applyBorder="1" applyAlignment="1">
      <alignment horizontal="center"/>
    </xf>
    <xf numFmtId="0" fontId="0" fillId="0" borderId="2" xfId="0" applyBorder="1" applyAlignment="1">
      <alignment horizontal="center"/>
    </xf>
    <xf numFmtId="0" fontId="37" fillId="0" borderId="83" xfId="0" applyFont="1" applyFill="1" applyBorder="1" applyAlignment="1">
      <alignment horizontal="center" vertical="center"/>
    </xf>
    <xf numFmtId="0" fontId="37" fillId="0" borderId="73" xfId="0" applyFont="1" applyFill="1" applyBorder="1" applyAlignment="1">
      <alignment horizontal="center" vertical="center"/>
    </xf>
    <xf numFmtId="0" fontId="37" fillId="0" borderId="74" xfId="0" applyFont="1" applyFill="1" applyBorder="1" applyAlignment="1">
      <alignment horizontal="center" vertical="center"/>
    </xf>
    <xf numFmtId="0" fontId="37" fillId="0" borderId="36" xfId="0" applyFont="1" applyFill="1" applyBorder="1" applyAlignment="1">
      <alignment horizontal="center"/>
    </xf>
    <xf numFmtId="0" fontId="37" fillId="0" borderId="37" xfId="0" applyFont="1" applyFill="1" applyBorder="1" applyAlignment="1">
      <alignment horizontal="center"/>
    </xf>
    <xf numFmtId="0" fontId="37" fillId="0" borderId="76" xfId="0" applyFont="1" applyFill="1" applyBorder="1" applyAlignment="1">
      <alignment horizontal="center"/>
    </xf>
    <xf numFmtId="0" fontId="35" fillId="0" borderId="83" xfId="0" applyFont="1" applyFill="1" applyBorder="1" applyAlignment="1">
      <alignment horizontal="center" vertical="center"/>
    </xf>
    <xf numFmtId="0" fontId="35" fillId="0" borderId="73" xfId="0" applyFont="1" applyFill="1" applyBorder="1" applyAlignment="1">
      <alignment horizontal="center" vertical="center"/>
    </xf>
    <xf numFmtId="0" fontId="37" fillId="0" borderId="22" xfId="0" applyFont="1" applyFill="1" applyBorder="1" applyAlignment="1">
      <alignment horizontal="center" vertical="center" wrapText="1"/>
    </xf>
    <xf numFmtId="0" fontId="37" fillId="0" borderId="2" xfId="0" applyFont="1" applyFill="1" applyBorder="1" applyAlignment="1">
      <alignment horizontal="center" vertical="center" wrapText="1"/>
    </xf>
    <xf numFmtId="0" fontId="37" fillId="0" borderId="94" xfId="0" applyFont="1" applyFill="1" applyBorder="1" applyAlignment="1">
      <alignment horizontal="center" vertical="center" wrapText="1"/>
    </xf>
    <xf numFmtId="0" fontId="61" fillId="0" borderId="28" xfId="0" applyFont="1" applyFill="1" applyBorder="1" applyAlignment="1">
      <alignment horizontal="center"/>
    </xf>
    <xf numFmtId="0" fontId="61" fillId="0" borderId="1" xfId="0" applyFont="1" applyFill="1" applyBorder="1" applyAlignment="1">
      <alignment horizontal="center"/>
    </xf>
    <xf numFmtId="0" fontId="61" fillId="0" borderId="80" xfId="0" applyFont="1" applyFill="1" applyBorder="1" applyAlignment="1">
      <alignment horizontal="left"/>
    </xf>
    <xf numFmtId="0" fontId="35" fillId="0" borderId="82" xfId="0" applyFont="1" applyFill="1" applyBorder="1" applyAlignment="1">
      <alignment horizontal="left"/>
    </xf>
    <xf numFmtId="0" fontId="35" fillId="0" borderId="25" xfId="0" applyFont="1" applyFill="1" applyBorder="1" applyAlignment="1">
      <alignment horizontal="left"/>
    </xf>
    <xf numFmtId="0" fontId="35" fillId="0" borderId="5" xfId="0" applyFont="1" applyFill="1" applyBorder="1" applyAlignment="1">
      <alignment horizontal="left"/>
    </xf>
    <xf numFmtId="0" fontId="35" fillId="0" borderId="6" xfId="0" applyFont="1" applyFill="1" applyBorder="1" applyAlignment="1">
      <alignment horizontal="left"/>
    </xf>
    <xf numFmtId="0" fontId="61" fillId="0" borderId="5" xfId="0" applyFont="1" applyFill="1" applyBorder="1" applyAlignment="1">
      <alignment horizontal="left"/>
    </xf>
    <xf numFmtId="0" fontId="61" fillId="0" borderId="6" xfId="0" applyFont="1" applyFill="1" applyBorder="1" applyAlignment="1">
      <alignment horizontal="left"/>
    </xf>
    <xf numFmtId="0" fontId="61" fillId="0" borderId="45" xfId="0" applyFont="1" applyFill="1" applyBorder="1" applyAlignment="1">
      <alignment horizontal="left"/>
    </xf>
    <xf numFmtId="0" fontId="61" fillId="0" borderId="2" xfId="0" applyFont="1" applyFill="1" applyBorder="1" applyAlignment="1">
      <alignment horizontal="left"/>
    </xf>
    <xf numFmtId="0" fontId="61" fillId="0" borderId="15" xfId="0" applyFont="1" applyFill="1" applyBorder="1" applyAlignment="1">
      <alignment horizontal="left" vertical="center" wrapText="1"/>
    </xf>
    <xf numFmtId="0" fontId="61" fillId="0" borderId="3" xfId="0" applyFont="1" applyFill="1" applyBorder="1" applyAlignment="1">
      <alignment horizontal="left" vertical="center" wrapText="1"/>
    </xf>
    <xf numFmtId="0" fontId="61" fillId="0" borderId="45" xfId="0" applyFont="1" applyFill="1" applyBorder="1" applyAlignment="1">
      <alignment horizontal="left" wrapText="1"/>
    </xf>
    <xf numFmtId="0" fontId="61" fillId="0" borderId="2" xfId="0" applyFont="1" applyFill="1" applyBorder="1" applyAlignment="1">
      <alignment horizontal="left" wrapText="1"/>
    </xf>
    <xf numFmtId="0" fontId="61" fillId="0" borderId="71" xfId="0" applyFont="1" applyFill="1" applyBorder="1" applyAlignment="1">
      <alignment horizontal="left"/>
    </xf>
    <xf numFmtId="0" fontId="61" fillId="0" borderId="37" xfId="0" applyFont="1" applyFill="1" applyBorder="1" applyAlignment="1">
      <alignment horizontal="left"/>
    </xf>
    <xf numFmtId="0" fontId="35" fillId="0" borderId="17" xfId="0" applyFont="1" applyBorder="1" applyAlignment="1">
      <alignment horizontal="center"/>
    </xf>
    <xf numFmtId="0" fontId="35" fillId="0" borderId="80" xfId="0" applyFont="1" applyBorder="1" applyAlignment="1">
      <alignment horizontal="center"/>
    </xf>
    <xf numFmtId="0" fontId="35" fillId="0" borderId="16" xfId="0" applyFont="1" applyBorder="1" applyAlignment="1">
      <alignment horizontal="center"/>
    </xf>
    <xf numFmtId="0" fontId="37" fillId="0" borderId="0" xfId="0" applyFont="1" applyAlignment="1">
      <alignment horizontal="center" vertical="center" wrapText="1"/>
    </xf>
    <xf numFmtId="0" fontId="35" fillId="0" borderId="18" xfId="0" applyFont="1" applyBorder="1" applyAlignment="1">
      <alignment horizontal="center" vertical="center"/>
    </xf>
    <xf numFmtId="0" fontId="35" fillId="0" borderId="1" xfId="0" applyFont="1" applyBorder="1" applyAlignment="1">
      <alignment horizontal="center" vertical="center"/>
    </xf>
    <xf numFmtId="0" fontId="35" fillId="0" borderId="20" xfId="0" applyFont="1" applyBorder="1" applyAlignment="1">
      <alignment horizontal="center" vertical="center"/>
    </xf>
    <xf numFmtId="0" fontId="35" fillId="0" borderId="0" xfId="0" applyFont="1" applyBorder="1" applyAlignment="1">
      <alignment horizontal="center" vertical="center"/>
    </xf>
    <xf numFmtId="0" fontId="35" fillId="0" borderId="82" xfId="0" applyFont="1" applyBorder="1" applyAlignment="1">
      <alignment horizontal="center" vertical="center"/>
    </xf>
    <xf numFmtId="0" fontId="35" fillId="0" borderId="25" xfId="0" applyFont="1" applyBorder="1" applyAlignment="1">
      <alignment horizontal="center" vertical="center"/>
    </xf>
    <xf numFmtId="0" fontId="37" fillId="0" borderId="17" xfId="0" applyFont="1" applyBorder="1" applyAlignment="1">
      <alignment horizontal="center" vertical="center"/>
    </xf>
    <xf numFmtId="0" fontId="37" fillId="0" borderId="16" xfId="0" applyFont="1" applyBorder="1" applyAlignment="1">
      <alignment horizontal="center" vertical="center"/>
    </xf>
    <xf numFmtId="0" fontId="37" fillId="0" borderId="18" xfId="0" applyFont="1" applyFill="1" applyBorder="1" applyAlignment="1">
      <alignment horizontal="center" vertical="center" wrapText="1"/>
    </xf>
    <xf numFmtId="0" fontId="37" fillId="0" borderId="20" xfId="0" applyFont="1" applyFill="1" applyBorder="1" applyAlignment="1">
      <alignment horizontal="center" vertical="center" wrapText="1"/>
    </xf>
    <xf numFmtId="0" fontId="37" fillId="0" borderId="82" xfId="0" applyFont="1" applyFill="1" applyBorder="1" applyAlignment="1">
      <alignment horizontal="center" vertical="center" wrapText="1"/>
    </xf>
    <xf numFmtId="0" fontId="37" fillId="0" borderId="78" xfId="0" applyFont="1" applyFill="1" applyBorder="1" applyAlignment="1">
      <alignment horizontal="center" vertical="center" wrapText="1"/>
    </xf>
    <xf numFmtId="0" fontId="37" fillId="0" borderId="81" xfId="0" applyFont="1" applyFill="1" applyBorder="1" applyAlignment="1">
      <alignment horizontal="center" vertical="center" wrapText="1"/>
    </xf>
    <xf numFmtId="0" fontId="37" fillId="0" borderId="79" xfId="0" applyFont="1" applyFill="1" applyBorder="1" applyAlignment="1">
      <alignment horizontal="center" vertical="center" wrapText="1"/>
    </xf>
    <xf numFmtId="0" fontId="14" fillId="0" borderId="25" xfId="0" applyFont="1" applyFill="1" applyBorder="1" applyAlignment="1">
      <alignment horizontal="left" wrapText="1"/>
    </xf>
    <xf numFmtId="164" fontId="17" fillId="0" borderId="0" xfId="15" applyNumberFormat="1" applyFont="1" applyFill="1" applyAlignment="1">
      <alignment horizontal="center"/>
    </xf>
    <xf numFmtId="0" fontId="12" fillId="0" borderId="0" xfId="0" applyFont="1" applyFill="1" applyAlignment="1">
      <alignment horizontal="left"/>
    </xf>
    <xf numFmtId="0" fontId="13" fillId="0" borderId="0" xfId="0" applyFont="1" applyFill="1" applyAlignment="1">
      <alignment horizontal="left"/>
    </xf>
    <xf numFmtId="164" fontId="15" fillId="0" borderId="0" xfId="15" applyNumberFormat="1" applyFont="1" applyFill="1" applyAlignment="1">
      <alignment horizontal="center"/>
    </xf>
    <xf numFmtId="0" fontId="14" fillId="0" borderId="0" xfId="0" applyFont="1" applyFill="1" applyAlignment="1">
      <alignment horizontal="left" wrapText="1"/>
    </xf>
    <xf numFmtId="164" fontId="18" fillId="0" borderId="4" xfId="15" applyNumberFormat="1" applyFont="1" applyFill="1" applyBorder="1" applyAlignment="1">
      <alignment horizontal="center" vertical="center" wrapText="1"/>
    </xf>
    <xf numFmtId="164" fontId="18" fillId="0" borderId="4" xfId="15" applyNumberFormat="1" applyFont="1" applyFill="1" applyBorder="1" applyAlignment="1">
      <alignment horizontal="center" vertical="center"/>
    </xf>
    <xf numFmtId="0" fontId="18" fillId="0" borderId="4" xfId="0" applyFont="1" applyFill="1" applyBorder="1" applyAlignment="1">
      <alignment horizontal="center" vertical="center" wrapText="1"/>
    </xf>
    <xf numFmtId="0" fontId="18" fillId="0" borderId="4" xfId="0" applyFont="1" applyFill="1" applyBorder="1" applyAlignment="1">
      <alignment horizontal="center" vertical="center"/>
    </xf>
    <xf numFmtId="0" fontId="18" fillId="0" borderId="4" xfId="0" applyFont="1" applyFill="1" applyBorder="1" applyAlignment="1">
      <alignment horizontal="left" wrapText="1"/>
    </xf>
    <xf numFmtId="164" fontId="18" fillId="0" borderId="4" xfId="15" applyNumberFormat="1" applyFont="1" applyFill="1" applyBorder="1" applyAlignment="1">
      <alignment horizontal="center"/>
    </xf>
    <xf numFmtId="0" fontId="18" fillId="0" borderId="4" xfId="0" applyFont="1" applyFill="1" applyBorder="1" applyAlignment="1">
      <alignment horizontal="center" wrapText="1"/>
    </xf>
    <xf numFmtId="0" fontId="23" fillId="0" borderId="0" xfId="0" applyFont="1" applyFill="1" applyAlignment="1">
      <alignment horizontal="left"/>
    </xf>
    <xf numFmtId="0" fontId="14" fillId="0" borderId="0" xfId="0" applyFont="1" applyFill="1" applyBorder="1" applyAlignment="1">
      <alignment horizontal="left" wrapText="1"/>
    </xf>
    <xf numFmtId="0" fontId="24" fillId="0" borderId="0" xfId="0" applyFont="1" applyFill="1" applyBorder="1" applyAlignment="1">
      <alignment horizontal="left" vertical="center" wrapText="1"/>
    </xf>
    <xf numFmtId="0" fontId="12" fillId="0" borderId="0" xfId="0" applyFont="1" applyFill="1" applyBorder="1" applyAlignment="1">
      <alignment horizontal="left" vertical="center" wrapText="1"/>
    </xf>
    <xf numFmtId="0" fontId="24" fillId="0" borderId="0" xfId="0" applyFont="1" applyFill="1" applyAlignment="1">
      <alignment horizontal="left"/>
    </xf>
    <xf numFmtId="0" fontId="15" fillId="0" borderId="0" xfId="0" applyFont="1" applyFill="1" applyAlignment="1">
      <alignment horizontal="center"/>
    </xf>
    <xf numFmtId="0" fontId="24" fillId="0" borderId="0" xfId="0" applyFont="1" applyFill="1" applyAlignment="1">
      <alignment horizontal="left" vertical="center"/>
    </xf>
    <xf numFmtId="0" fontId="18" fillId="0" borderId="26" xfId="0" applyFont="1" applyFill="1" applyBorder="1" applyAlignment="1">
      <alignment horizontal="center" vertical="center" wrapText="1"/>
    </xf>
    <xf numFmtId="0" fontId="18" fillId="0" borderId="7" xfId="0" applyFont="1" applyFill="1" applyBorder="1" applyAlignment="1">
      <alignment horizontal="center" vertical="center" wrapText="1"/>
    </xf>
    <xf numFmtId="0" fontId="18" fillId="0" borderId="27" xfId="0" applyFont="1" applyFill="1" applyBorder="1" applyAlignment="1">
      <alignment horizontal="center" vertical="center" wrapText="1"/>
    </xf>
    <xf numFmtId="0" fontId="18" fillId="0" borderId="9" xfId="0" applyFont="1" applyFill="1" applyBorder="1" applyAlignment="1">
      <alignment horizontal="center" vertical="center" wrapText="1"/>
    </xf>
    <xf numFmtId="0" fontId="18" fillId="0" borderId="31" xfId="0" applyFont="1" applyFill="1" applyBorder="1" applyAlignment="1">
      <alignment horizontal="center" vertical="center" wrapText="1"/>
    </xf>
    <xf numFmtId="0" fontId="18" fillId="0" borderId="29" xfId="0" applyFont="1" applyFill="1" applyBorder="1" applyAlignment="1">
      <alignment horizontal="center" wrapText="1"/>
    </xf>
    <xf numFmtId="0" fontId="18" fillId="0" borderId="30" xfId="0" applyFont="1" applyFill="1" applyBorder="1" applyAlignment="1">
      <alignment horizontal="center" wrapText="1"/>
    </xf>
    <xf numFmtId="0" fontId="18" fillId="0" borderId="36" xfId="0" applyFont="1" applyFill="1" applyBorder="1" applyAlignment="1">
      <alignment horizontal="left" wrapText="1"/>
    </xf>
    <xf numFmtId="0" fontId="18" fillId="0" borderId="37" xfId="0" applyFont="1" applyFill="1" applyBorder="1" applyAlignment="1">
      <alignment horizontal="left" wrapText="1"/>
    </xf>
    <xf numFmtId="0" fontId="18" fillId="0" borderId="38" xfId="0" applyFont="1" applyFill="1" applyBorder="1" applyAlignment="1">
      <alignment horizontal="left" wrapText="1"/>
    </xf>
    <xf numFmtId="0" fontId="20" fillId="0" borderId="4" xfId="0" applyFont="1" applyFill="1" applyBorder="1" applyAlignment="1">
      <alignment horizontal="center" vertical="center" wrapText="1"/>
    </xf>
    <xf numFmtId="0" fontId="18" fillId="0" borderId="28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18" fillId="0" borderId="19" xfId="0" applyFont="1" applyFill="1" applyBorder="1" applyAlignment="1">
      <alignment horizontal="center" vertical="center"/>
    </xf>
    <xf numFmtId="0" fontId="18" fillId="0" borderId="29" xfId="0" applyFont="1" applyFill="1" applyBorder="1" applyAlignment="1">
      <alignment horizontal="center"/>
    </xf>
    <xf numFmtId="0" fontId="18" fillId="0" borderId="31" xfId="0" applyFont="1" applyFill="1" applyBorder="1" applyAlignment="1">
      <alignment horizontal="center" vertical="center"/>
    </xf>
    <xf numFmtId="0" fontId="18" fillId="0" borderId="27" xfId="0" applyFont="1" applyFill="1" applyBorder="1" applyAlignment="1">
      <alignment horizontal="center" vertical="center"/>
    </xf>
    <xf numFmtId="0" fontId="18" fillId="0" borderId="9" xfId="0" applyFont="1" applyFill="1" applyBorder="1" applyAlignment="1">
      <alignment horizontal="center" vertical="center"/>
    </xf>
    <xf numFmtId="0" fontId="71" fillId="0" borderId="0" xfId="0" applyFont="1" applyFill="1" applyAlignment="1">
      <alignment horizontal="center"/>
    </xf>
    <xf numFmtId="0" fontId="70" fillId="0" borderId="0" xfId="0" applyFont="1" applyFill="1" applyAlignment="1">
      <alignment horizontal="left"/>
    </xf>
    <xf numFmtId="0" fontId="70" fillId="0" borderId="25" xfId="0" applyFont="1" applyFill="1" applyBorder="1" applyAlignment="1">
      <alignment horizontal="left" wrapText="1"/>
    </xf>
    <xf numFmtId="0" fontId="72" fillId="0" borderId="4" xfId="0" applyFont="1" applyFill="1" applyBorder="1" applyAlignment="1">
      <alignment horizontal="center" vertical="center" wrapText="1"/>
    </xf>
    <xf numFmtId="164" fontId="72" fillId="0" borderId="4" xfId="41" applyNumberFormat="1" applyFont="1" applyFill="1" applyBorder="1" applyAlignment="1">
      <alignment horizontal="center" vertical="center" wrapText="1"/>
    </xf>
    <xf numFmtId="164" fontId="72" fillId="0" borderId="4" xfId="41" applyNumberFormat="1" applyFont="1" applyFill="1" applyBorder="1" applyAlignment="1">
      <alignment horizontal="center" vertical="center"/>
    </xf>
    <xf numFmtId="164" fontId="72" fillId="0" borderId="4" xfId="41" applyNumberFormat="1" applyFont="1" applyFill="1" applyBorder="1" applyAlignment="1">
      <alignment horizontal="center"/>
    </xf>
    <xf numFmtId="0" fontId="72" fillId="0" borderId="4" xfId="0" applyFont="1" applyFill="1" applyBorder="1" applyAlignment="1">
      <alignment horizontal="center" wrapText="1"/>
    </xf>
    <xf numFmtId="0" fontId="75" fillId="0" borderId="4" xfId="0" applyFont="1" applyFill="1" applyBorder="1" applyAlignment="1">
      <alignment horizontal="center"/>
    </xf>
    <xf numFmtId="0" fontId="75" fillId="0" borderId="4" xfId="0" applyFont="1" applyFill="1" applyBorder="1" applyAlignment="1">
      <alignment horizontal="center" vertical="center" wrapText="1"/>
    </xf>
    <xf numFmtId="0" fontId="75" fillId="0" borderId="5" xfId="0" applyFont="1" applyFill="1" applyBorder="1" applyAlignment="1">
      <alignment horizontal="center" vertical="center" wrapText="1"/>
    </xf>
    <xf numFmtId="0" fontId="75" fillId="0" borderId="6" xfId="0" applyFont="1" applyFill="1" applyBorder="1" applyAlignment="1">
      <alignment horizontal="center" vertical="center" wrapText="1"/>
    </xf>
    <xf numFmtId="0" fontId="75" fillId="0" borderId="40" xfId="0" applyFont="1" applyFill="1" applyBorder="1" applyAlignment="1">
      <alignment horizontal="center" vertical="center" wrapText="1"/>
    </xf>
    <xf numFmtId="0" fontId="72" fillId="0" borderId="4" xfId="0" applyFont="1" applyFill="1" applyBorder="1" applyAlignment="1">
      <alignment horizontal="left" wrapText="1"/>
    </xf>
    <xf numFmtId="0" fontId="70" fillId="0" borderId="0" xfId="0" applyFont="1" applyFill="1" applyBorder="1" applyAlignment="1">
      <alignment horizontal="left" vertical="center" wrapText="1"/>
    </xf>
    <xf numFmtId="0" fontId="72" fillId="0" borderId="4" xfId="0" applyFont="1" applyFill="1" applyBorder="1" applyAlignment="1">
      <alignment horizontal="center" vertical="center"/>
    </xf>
    <xf numFmtId="0" fontId="77" fillId="0" borderId="5" xfId="0" applyFont="1" applyFill="1" applyBorder="1" applyAlignment="1">
      <alignment horizontal="center" vertical="center" wrapText="1"/>
    </xf>
    <xf numFmtId="0" fontId="77" fillId="0" borderId="6" xfId="0" applyFont="1" applyFill="1" applyBorder="1" applyAlignment="1">
      <alignment horizontal="center" vertical="center" wrapText="1"/>
    </xf>
    <xf numFmtId="0" fontId="77" fillId="0" borderId="40" xfId="0" applyFont="1" applyFill="1" applyBorder="1" applyAlignment="1">
      <alignment horizontal="center" vertical="center" wrapText="1"/>
    </xf>
    <xf numFmtId="0" fontId="77" fillId="0" borderId="4" xfId="0" applyFont="1" applyFill="1" applyBorder="1" applyAlignment="1">
      <alignment horizontal="center"/>
    </xf>
    <xf numFmtId="0" fontId="21" fillId="0" borderId="0" xfId="0" applyFont="1" applyFill="1" applyAlignment="1">
      <alignment horizontal="left" wrapText="1"/>
    </xf>
    <xf numFmtId="0" fontId="36" fillId="0" borderId="8" xfId="0" applyFont="1" applyFill="1" applyBorder="1" applyAlignment="1">
      <alignment horizontal="left" wrapText="1"/>
    </xf>
    <xf numFmtId="0" fontId="36" fillId="0" borderId="0" xfId="0" applyFont="1" applyFill="1" applyBorder="1" applyAlignment="1">
      <alignment horizontal="left" wrapText="1"/>
    </xf>
    <xf numFmtId="0" fontId="36" fillId="0" borderId="10" xfId="0" applyFont="1" applyFill="1" applyBorder="1" applyAlignment="1">
      <alignment horizontal="left" wrapText="1"/>
    </xf>
    <xf numFmtId="0" fontId="31" fillId="0" borderId="36" xfId="0" applyFont="1" applyFill="1" applyBorder="1" applyAlignment="1">
      <alignment horizontal="center" vertical="center"/>
    </xf>
    <xf numFmtId="0" fontId="31" fillId="0" borderId="37" xfId="0" applyFont="1" applyFill="1" applyBorder="1" applyAlignment="1">
      <alignment horizontal="center" vertical="center"/>
    </xf>
    <xf numFmtId="0" fontId="31" fillId="0" borderId="76" xfId="0" applyFont="1" applyFill="1" applyBorder="1" applyAlignment="1">
      <alignment horizontal="center" vertical="center"/>
    </xf>
    <xf numFmtId="0" fontId="24" fillId="0" borderId="0" xfId="0" applyFont="1" applyFill="1" applyAlignment="1">
      <alignment horizontal="center"/>
    </xf>
    <xf numFmtId="0" fontId="37" fillId="0" borderId="0" xfId="0" applyFont="1" applyFill="1" applyAlignment="1">
      <alignment horizontal="center" vertical="center" wrapText="1"/>
    </xf>
    <xf numFmtId="0" fontId="45" fillId="0" borderId="18" xfId="0" applyFont="1" applyFill="1" applyBorder="1" applyAlignment="1">
      <alignment horizontal="center" vertical="center"/>
    </xf>
    <xf numFmtId="0" fontId="45" fillId="0" borderId="1" xfId="0" applyFont="1" applyFill="1" applyBorder="1" applyAlignment="1">
      <alignment horizontal="center" vertical="center"/>
    </xf>
    <xf numFmtId="0" fontId="45" fillId="0" borderId="77" xfId="0" applyFont="1" applyFill="1" applyBorder="1" applyAlignment="1">
      <alignment horizontal="center" vertical="center"/>
    </xf>
    <xf numFmtId="0" fontId="45" fillId="0" borderId="20" xfId="0" applyFont="1" applyFill="1" applyBorder="1" applyAlignment="1">
      <alignment horizontal="center" vertical="center"/>
    </xf>
    <xf numFmtId="0" fontId="45" fillId="0" borderId="0" xfId="0" applyFont="1" applyFill="1" applyBorder="1" applyAlignment="1">
      <alignment horizontal="center" vertical="center"/>
    </xf>
    <xf numFmtId="0" fontId="45" fillId="0" borderId="10" xfId="0" applyFont="1" applyFill="1" applyBorder="1" applyAlignment="1">
      <alignment horizontal="center" vertical="center"/>
    </xf>
    <xf numFmtId="0" fontId="0" fillId="0" borderId="82" xfId="0" applyFill="1" applyBorder="1" applyAlignment="1">
      <alignment horizontal="center" vertical="center"/>
    </xf>
    <xf numFmtId="0" fontId="0" fillId="0" borderId="25" xfId="0" applyFill="1" applyBorder="1" applyAlignment="1">
      <alignment horizontal="center" vertical="center"/>
    </xf>
    <xf numFmtId="0" fontId="0" fillId="0" borderId="75" xfId="0" applyFill="1" applyBorder="1" applyAlignment="1">
      <alignment horizontal="center" vertical="center"/>
    </xf>
    <xf numFmtId="0" fontId="37" fillId="0" borderId="17" xfId="0" applyFont="1" applyFill="1" applyBorder="1" applyAlignment="1">
      <alignment horizontal="center" vertical="center" wrapText="1"/>
    </xf>
    <xf numFmtId="0" fontId="37" fillId="0" borderId="80" xfId="0" applyFont="1" applyFill="1" applyBorder="1" applyAlignment="1">
      <alignment horizontal="center" vertical="center" wrapText="1"/>
    </xf>
    <xf numFmtId="0" fontId="37" fillId="0" borderId="16" xfId="0" applyFont="1" applyFill="1" applyBorder="1" applyAlignment="1">
      <alignment horizontal="center" vertical="center" wrapText="1"/>
    </xf>
    <xf numFmtId="0" fontId="50" fillId="0" borderId="18" xfId="0" applyFont="1" applyFill="1" applyBorder="1" applyAlignment="1">
      <alignment horizontal="center"/>
    </xf>
    <xf numFmtId="0" fontId="50" fillId="0" borderId="1" xfId="0" applyFont="1" applyFill="1" applyBorder="1" applyAlignment="1">
      <alignment horizontal="center"/>
    </xf>
    <xf numFmtId="0" fontId="50" fillId="0" borderId="77" xfId="0" applyFont="1" applyFill="1" applyBorder="1" applyAlignment="1">
      <alignment horizontal="center"/>
    </xf>
    <xf numFmtId="0" fontId="60" fillId="0" borderId="18" xfId="0" applyFont="1" applyFill="1" applyBorder="1" applyAlignment="1">
      <alignment horizontal="center" vertical="center" wrapText="1"/>
    </xf>
    <xf numFmtId="0" fontId="60" fillId="0" borderId="1" xfId="0" applyFont="1" applyFill="1" applyBorder="1" applyAlignment="1">
      <alignment horizontal="center" vertical="center" wrapText="1"/>
    </xf>
    <xf numFmtId="0" fontId="60" fillId="0" borderId="83" xfId="0" applyFont="1" applyFill="1" applyBorder="1" applyAlignment="1">
      <alignment horizontal="center" vertical="center" wrapText="1"/>
    </xf>
    <xf numFmtId="0" fontId="60" fillId="0" borderId="77" xfId="0" applyFont="1" applyFill="1" applyBorder="1" applyAlignment="1">
      <alignment horizontal="center" vertical="center" wrapText="1"/>
    </xf>
    <xf numFmtId="0" fontId="37" fillId="0" borderId="0" xfId="0" applyFont="1" applyFill="1" applyAlignment="1">
      <alignment horizontal="center"/>
    </xf>
    <xf numFmtId="0" fontId="60" fillId="0" borderId="73" xfId="0" applyFont="1" applyFill="1" applyBorder="1" applyAlignment="1">
      <alignment horizontal="center" vertical="center" wrapText="1"/>
    </xf>
    <xf numFmtId="0" fontId="60" fillId="0" borderId="83" xfId="0" applyFont="1" applyFill="1" applyBorder="1" applyAlignment="1">
      <alignment horizontal="center" vertical="center"/>
    </xf>
    <xf numFmtId="0" fontId="60" fillId="0" borderId="73" xfId="0" applyFont="1" applyFill="1" applyBorder="1" applyAlignment="1">
      <alignment horizontal="center" vertical="center"/>
    </xf>
    <xf numFmtId="0" fontId="60" fillId="0" borderId="74" xfId="0" applyFont="1" applyFill="1" applyBorder="1" applyAlignment="1">
      <alignment horizontal="center" vertical="center" wrapText="1"/>
    </xf>
    <xf numFmtId="0" fontId="35" fillId="0" borderId="0" xfId="12" applyFont="1" applyAlignment="1">
      <alignment horizontal="left"/>
    </xf>
    <xf numFmtId="0" fontId="33" fillId="0" borderId="0" xfId="11" applyFont="1" applyAlignment="1">
      <alignment horizontal="left"/>
    </xf>
    <xf numFmtId="165" fontId="31" fillId="0" borderId="27" xfId="1" applyNumberFormat="1" applyFont="1" applyBorder="1" applyAlignment="1">
      <alignment horizontal="center" vertical="center"/>
    </xf>
    <xf numFmtId="165" fontId="31" fillId="0" borderId="9" xfId="1" applyNumberFormat="1" applyFont="1" applyBorder="1" applyAlignment="1">
      <alignment horizontal="center" vertical="center"/>
    </xf>
    <xf numFmtId="165" fontId="31" fillId="0" borderId="31" xfId="1" applyNumberFormat="1" applyFont="1" applyBorder="1" applyAlignment="1">
      <alignment horizontal="center" vertical="center"/>
    </xf>
    <xf numFmtId="165" fontId="31" fillId="0" borderId="27" xfId="1" applyNumberFormat="1" applyFont="1" applyBorder="1" applyAlignment="1">
      <alignment horizontal="center" vertical="center" wrapText="1"/>
    </xf>
    <xf numFmtId="165" fontId="31" fillId="0" borderId="9" xfId="1" applyNumberFormat="1" applyFont="1" applyBorder="1" applyAlignment="1">
      <alignment horizontal="center" vertical="center" wrapText="1"/>
    </xf>
    <xf numFmtId="165" fontId="31" fillId="0" borderId="31" xfId="1" applyNumberFormat="1" applyFont="1" applyBorder="1" applyAlignment="1">
      <alignment horizontal="center" vertical="center" wrapText="1"/>
    </xf>
    <xf numFmtId="165" fontId="31" fillId="0" borderId="43" xfId="1" applyNumberFormat="1" applyFont="1" applyBorder="1" applyAlignment="1">
      <alignment horizontal="center" vertical="center" wrapText="1"/>
    </xf>
    <xf numFmtId="165" fontId="31" fillId="0" borderId="35" xfId="1" applyNumberFormat="1" applyFont="1" applyBorder="1" applyAlignment="1">
      <alignment horizontal="center" vertical="center" wrapText="1"/>
    </xf>
    <xf numFmtId="165" fontId="31" fillId="0" borderId="46" xfId="1" applyNumberFormat="1" applyFont="1" applyBorder="1" applyAlignment="1">
      <alignment horizontal="center" vertical="center" wrapText="1"/>
    </xf>
    <xf numFmtId="165" fontId="31" fillId="0" borderId="32" xfId="1" applyNumberFormat="1" applyFont="1" applyBorder="1" applyAlignment="1">
      <alignment horizontal="center" vertical="center" wrapText="1"/>
    </xf>
    <xf numFmtId="165" fontId="31" fillId="0" borderId="41" xfId="1" applyNumberFormat="1" applyFont="1" applyBorder="1" applyAlignment="1">
      <alignment horizontal="center" vertical="center"/>
    </xf>
    <xf numFmtId="165" fontId="31" fillId="0" borderId="42" xfId="1" applyNumberFormat="1" applyFont="1" applyBorder="1" applyAlignment="1">
      <alignment horizontal="center" vertical="center"/>
    </xf>
    <xf numFmtId="0" fontId="32" fillId="0" borderId="0" xfId="12" applyFont="1" applyAlignment="1">
      <alignment horizontal="left"/>
    </xf>
    <xf numFmtId="0" fontId="31" fillId="0" borderId="26" xfId="12" applyFont="1" applyBorder="1" applyAlignment="1">
      <alignment horizontal="center" vertical="center"/>
    </xf>
    <xf numFmtId="0" fontId="31" fillId="0" borderId="7" xfId="12" applyFont="1" applyBorder="1" applyAlignment="1">
      <alignment horizontal="center" vertical="center"/>
    </xf>
    <xf numFmtId="0" fontId="31" fillId="0" borderId="44" xfId="12" applyFont="1" applyBorder="1" applyAlignment="1">
      <alignment horizontal="center" vertical="center"/>
    </xf>
    <xf numFmtId="0" fontId="31" fillId="0" borderId="27" xfId="12" applyFont="1" applyBorder="1" applyAlignment="1">
      <alignment horizontal="center" vertical="center" wrapText="1"/>
    </xf>
    <xf numFmtId="0" fontId="31" fillId="0" borderId="9" xfId="12" applyFont="1" applyBorder="1" applyAlignment="1">
      <alignment horizontal="center" vertical="center" wrapText="1"/>
    </xf>
    <xf numFmtId="0" fontId="31" fillId="0" borderId="31" xfId="12" applyFont="1" applyBorder="1" applyAlignment="1">
      <alignment horizontal="center" vertical="center" wrapText="1"/>
    </xf>
    <xf numFmtId="165" fontId="31" fillId="0" borderId="28" xfId="1" applyNumberFormat="1" applyFont="1" applyBorder="1" applyAlignment="1">
      <alignment horizontal="center" vertical="center" wrapText="1"/>
    </xf>
    <xf numFmtId="165" fontId="31" fillId="0" borderId="8" xfId="1" applyNumberFormat="1" applyFont="1" applyBorder="1" applyAlignment="1">
      <alignment horizontal="center" vertical="center" wrapText="1"/>
    </xf>
    <xf numFmtId="165" fontId="31" fillId="0" borderId="45" xfId="1" applyNumberFormat="1" applyFont="1" applyBorder="1" applyAlignment="1">
      <alignment horizontal="center" vertical="center" wrapText="1"/>
    </xf>
    <xf numFmtId="165" fontId="32" fillId="0" borderId="0" xfId="1" applyNumberFormat="1" applyFont="1" applyAlignment="1">
      <alignment horizontal="center"/>
    </xf>
    <xf numFmtId="0" fontId="32" fillId="0" borderId="0" xfId="12" applyFont="1" applyAlignment="1">
      <alignment horizontal="center"/>
    </xf>
    <xf numFmtId="0" fontId="23" fillId="2" borderId="0" xfId="0" applyFont="1" applyFill="1" applyBorder="1" applyAlignment="1">
      <alignment horizontal="center" vertical="center" wrapText="1"/>
    </xf>
    <xf numFmtId="0" fontId="32" fillId="0" borderId="0" xfId="27" applyFont="1" applyAlignment="1">
      <alignment horizontal="left"/>
    </xf>
    <xf numFmtId="0" fontId="31" fillId="0" borderId="26" xfId="27" applyFont="1" applyBorder="1" applyAlignment="1">
      <alignment horizontal="center" vertical="center"/>
    </xf>
    <xf numFmtId="0" fontId="31" fillId="0" borderId="7" xfId="27" applyFont="1" applyBorder="1" applyAlignment="1">
      <alignment horizontal="center" vertical="center"/>
    </xf>
    <xf numFmtId="0" fontId="31" fillId="0" borderId="44" xfId="27" applyFont="1" applyBorder="1" applyAlignment="1">
      <alignment horizontal="center" vertical="center"/>
    </xf>
    <xf numFmtId="0" fontId="31" fillId="0" borderId="27" xfId="27" applyFont="1" applyBorder="1" applyAlignment="1">
      <alignment horizontal="center" vertical="center" wrapText="1"/>
    </xf>
    <xf numFmtId="0" fontId="31" fillId="0" borderId="9" xfId="27" applyFont="1" applyBorder="1" applyAlignment="1">
      <alignment horizontal="center" vertical="center" wrapText="1"/>
    </xf>
    <xf numFmtId="0" fontId="31" fillId="0" borderId="31" xfId="27" applyFont="1" applyBorder="1" applyAlignment="1">
      <alignment horizontal="center" vertical="center" wrapText="1"/>
    </xf>
    <xf numFmtId="0" fontId="32" fillId="0" borderId="0" xfId="27" applyFont="1" applyAlignment="1">
      <alignment horizontal="center"/>
    </xf>
    <xf numFmtId="0" fontId="23" fillId="0" borderId="0" xfId="0" applyFont="1" applyAlignment="1">
      <alignment horizontal="center"/>
    </xf>
    <xf numFmtId="0" fontId="48" fillId="0" borderId="0" xfId="0" applyFont="1" applyAlignment="1">
      <alignment horizontal="center" wrapText="1"/>
    </xf>
    <xf numFmtId="0" fontId="47" fillId="0" borderId="0" xfId="0" applyFont="1" applyAlignment="1">
      <alignment horizontal="center"/>
    </xf>
    <xf numFmtId="0" fontId="45" fillId="0" borderId="18" xfId="0" applyFont="1" applyBorder="1" applyAlignment="1">
      <alignment horizontal="center" vertical="center"/>
    </xf>
    <xf numFmtId="0" fontId="45" fillId="0" borderId="1" xfId="0" applyFont="1" applyBorder="1" applyAlignment="1">
      <alignment horizontal="center" vertical="center"/>
    </xf>
    <xf numFmtId="0" fontId="45" fillId="0" borderId="77" xfId="0" applyFont="1" applyBorder="1" applyAlignment="1">
      <alignment horizontal="center" vertical="center"/>
    </xf>
    <xf numFmtId="0" fontId="45" fillId="0" borderId="20" xfId="0" applyFont="1" applyBorder="1" applyAlignment="1">
      <alignment horizontal="center" vertical="center"/>
    </xf>
    <xf numFmtId="0" fontId="45" fillId="0" borderId="0" xfId="0" applyFont="1" applyBorder="1" applyAlignment="1">
      <alignment horizontal="center" vertical="center"/>
    </xf>
    <xf numFmtId="0" fontId="45" fillId="0" borderId="10" xfId="0" applyFont="1" applyBorder="1" applyAlignment="1">
      <alignment horizontal="center" vertical="center"/>
    </xf>
    <xf numFmtId="0" fontId="0" fillId="0" borderId="82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75" xfId="0" applyBorder="1" applyAlignment="1">
      <alignment horizontal="center" vertical="center"/>
    </xf>
    <xf numFmtId="0" fontId="37" fillId="0" borderId="17" xfId="0" applyFont="1" applyBorder="1" applyAlignment="1">
      <alignment horizontal="center" vertical="center" wrapText="1"/>
    </xf>
    <xf numFmtId="0" fontId="37" fillId="0" borderId="80" xfId="0" applyFont="1" applyBorder="1" applyAlignment="1">
      <alignment horizontal="center" vertical="center" wrapText="1"/>
    </xf>
    <xf numFmtId="0" fontId="37" fillId="0" borderId="16" xfId="0" applyFont="1" applyBorder="1" applyAlignment="1">
      <alignment horizontal="center" vertical="center" wrapText="1"/>
    </xf>
    <xf numFmtId="0" fontId="43" fillId="0" borderId="18" xfId="0" applyFont="1" applyBorder="1" applyAlignment="1">
      <alignment horizontal="center"/>
    </xf>
    <xf numFmtId="0" fontId="43" fillId="0" borderId="1" xfId="0" applyFont="1" applyBorder="1" applyAlignment="1">
      <alignment horizontal="center"/>
    </xf>
    <xf numFmtId="0" fontId="43" fillId="0" borderId="77" xfId="0" applyFont="1" applyBorder="1" applyAlignment="1">
      <alignment horizontal="center"/>
    </xf>
    <xf numFmtId="0" fontId="49" fillId="3" borderId="18" xfId="0" applyFont="1" applyFill="1" applyBorder="1" applyAlignment="1">
      <alignment horizontal="center"/>
    </xf>
    <xf numFmtId="0" fontId="49" fillId="3" borderId="1" xfId="0" applyFont="1" applyFill="1" applyBorder="1" applyAlignment="1">
      <alignment horizontal="center"/>
    </xf>
    <xf numFmtId="0" fontId="49" fillId="3" borderId="18" xfId="0" applyFont="1" applyFill="1" applyBorder="1" applyAlignment="1">
      <alignment horizontal="center" vertical="center" wrapText="1"/>
    </xf>
    <xf numFmtId="0" fontId="49" fillId="3" borderId="77" xfId="0" applyFont="1" applyFill="1" applyBorder="1" applyAlignment="1">
      <alignment horizontal="center" vertical="center" wrapText="1"/>
    </xf>
    <xf numFmtId="0" fontId="41" fillId="0" borderId="12" xfId="0" applyFont="1" applyFill="1" applyBorder="1" applyAlignment="1">
      <alignment horizontal="center"/>
    </xf>
    <xf numFmtId="0" fontId="41" fillId="0" borderId="13" xfId="0" applyFont="1" applyFill="1" applyBorder="1" applyAlignment="1">
      <alignment horizontal="center"/>
    </xf>
    <xf numFmtId="0" fontId="41" fillId="0" borderId="96" xfId="0" applyFont="1" applyFill="1" applyBorder="1" applyAlignment="1">
      <alignment horizontal="center"/>
    </xf>
    <xf numFmtId="0" fontId="31" fillId="0" borderId="36" xfId="0" applyFont="1" applyFill="1" applyBorder="1" applyAlignment="1">
      <alignment horizontal="left"/>
    </xf>
    <xf numFmtId="0" fontId="31" fillId="0" borderId="37" xfId="0" applyFont="1" applyFill="1" applyBorder="1" applyAlignment="1">
      <alignment horizontal="left"/>
    </xf>
    <xf numFmtId="0" fontId="41" fillId="0" borderId="12" xfId="0" applyFont="1" applyBorder="1" applyAlignment="1">
      <alignment horizontal="center"/>
    </xf>
    <xf numFmtId="0" fontId="41" fillId="0" borderId="13" xfId="0" applyFont="1" applyBorder="1" applyAlignment="1">
      <alignment horizontal="center"/>
    </xf>
    <xf numFmtId="0" fontId="41" fillId="0" borderId="96" xfId="0" applyFont="1" applyBorder="1" applyAlignment="1">
      <alignment horizontal="center"/>
    </xf>
    <xf numFmtId="0" fontId="31" fillId="0" borderId="36" xfId="0" applyFont="1" applyBorder="1" applyAlignment="1">
      <alignment horizontal="left"/>
    </xf>
    <xf numFmtId="0" fontId="31" fillId="0" borderId="37" xfId="0" applyFont="1" applyBorder="1" applyAlignment="1">
      <alignment horizontal="left"/>
    </xf>
    <xf numFmtId="0" fontId="40" fillId="0" borderId="17" xfId="0" applyFont="1" applyBorder="1" applyAlignment="1">
      <alignment horizontal="left"/>
    </xf>
    <xf numFmtId="0" fontId="40" fillId="0" borderId="80" xfId="0" applyFont="1" applyBorder="1" applyAlignment="1">
      <alignment horizontal="left"/>
    </xf>
    <xf numFmtId="0" fontId="40" fillId="0" borderId="0" xfId="0" applyFont="1" applyAlignment="1">
      <alignment horizontal="center" vertical="center" wrapText="1"/>
    </xf>
    <xf numFmtId="0" fontId="39" fillId="0" borderId="18" xfId="0" applyFont="1" applyBorder="1" applyAlignment="1">
      <alignment horizontal="center" vertical="center" wrapText="1"/>
    </xf>
    <xf numFmtId="0" fontId="39" fillId="0" borderId="77" xfId="0" applyFont="1" applyBorder="1" applyAlignment="1">
      <alignment horizontal="center" vertical="center" wrapText="1"/>
    </xf>
    <xf numFmtId="0" fontId="39" fillId="0" borderId="20" xfId="0" applyFont="1" applyBorder="1" applyAlignment="1">
      <alignment horizontal="center" vertical="center" wrapText="1"/>
    </xf>
    <xf numFmtId="0" fontId="39" fillId="0" borderId="10" xfId="0" applyFont="1" applyBorder="1" applyAlignment="1">
      <alignment horizontal="center" vertical="center" wrapText="1"/>
    </xf>
    <xf numFmtId="0" fontId="39" fillId="0" borderId="82" xfId="0" applyFont="1" applyBorder="1" applyAlignment="1">
      <alignment horizontal="center" vertical="center" wrapText="1"/>
    </xf>
    <xf numFmtId="0" fontId="39" fillId="0" borderId="75" xfId="0" applyFont="1" applyBorder="1" applyAlignment="1">
      <alignment horizontal="center" vertical="center" wrapText="1"/>
    </xf>
    <xf numFmtId="0" fontId="49" fillId="0" borderId="78" xfId="0" applyFont="1" applyFill="1" applyBorder="1" applyAlignment="1">
      <alignment horizontal="center" vertical="center" wrapText="1"/>
    </xf>
    <xf numFmtId="0" fontId="49" fillId="0" borderId="97" xfId="0" applyFont="1" applyFill="1" applyBorder="1" applyAlignment="1">
      <alignment horizontal="center" vertical="center" wrapText="1"/>
    </xf>
    <xf numFmtId="0" fontId="65" fillId="0" borderId="20" xfId="0" applyFont="1" applyBorder="1" applyAlignment="1">
      <alignment horizontal="left" vertical="center" wrapText="1"/>
    </xf>
    <xf numFmtId="0" fontId="65" fillId="0" borderId="0" xfId="0" applyFont="1" applyBorder="1" applyAlignment="1">
      <alignment horizontal="left" vertical="center"/>
    </xf>
    <xf numFmtId="0" fontId="65" fillId="0" borderId="81" xfId="0" applyFont="1" applyBorder="1" applyAlignment="1">
      <alignment horizontal="center" vertical="center"/>
    </xf>
    <xf numFmtId="0" fontId="65" fillId="0" borderId="79" xfId="0" applyFont="1" applyBorder="1" applyAlignment="1">
      <alignment horizontal="center" vertical="center"/>
    </xf>
    <xf numFmtId="0" fontId="65" fillId="0" borderId="10" xfId="0" applyFont="1" applyBorder="1" applyAlignment="1">
      <alignment horizontal="center" vertical="center"/>
    </xf>
    <xf numFmtId="0" fontId="65" fillId="0" borderId="75" xfId="0" applyFont="1" applyBorder="1" applyAlignment="1">
      <alignment horizontal="center" vertical="center"/>
    </xf>
    <xf numFmtId="0" fontId="43" fillId="0" borderId="0" xfId="0" applyFont="1" applyAlignment="1">
      <alignment horizontal="center" vertical="center" wrapText="1"/>
    </xf>
    <xf numFmtId="0" fontId="43" fillId="0" borderId="0" xfId="0" applyFont="1" applyAlignment="1">
      <alignment horizontal="center" vertical="center"/>
    </xf>
    <xf numFmtId="0" fontId="39" fillId="0" borderId="1" xfId="0" applyFont="1" applyBorder="1" applyAlignment="1">
      <alignment horizontal="center" vertical="center" wrapText="1"/>
    </xf>
    <xf numFmtId="0" fontId="39" fillId="0" borderId="0" xfId="0" applyFont="1" applyBorder="1" applyAlignment="1">
      <alignment horizontal="center" vertical="center" wrapText="1"/>
    </xf>
    <xf numFmtId="0" fontId="39" fillId="0" borderId="25" xfId="0" applyFont="1" applyBorder="1" applyAlignment="1">
      <alignment horizontal="center" vertical="center" wrapText="1"/>
    </xf>
    <xf numFmtId="0" fontId="49" fillId="0" borderId="81" xfId="0" applyFont="1" applyFill="1" applyBorder="1" applyAlignment="1">
      <alignment horizontal="center" vertical="center" wrapText="1"/>
    </xf>
    <xf numFmtId="0" fontId="39" fillId="0" borderId="25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9" fillId="0" borderId="6" xfId="0" applyFont="1" applyBorder="1" applyAlignment="1">
      <alignment horizontal="center"/>
    </xf>
    <xf numFmtId="0" fontId="9" fillId="0" borderId="84" xfId="0" applyFont="1" applyBorder="1" applyAlignment="1">
      <alignment horizontal="center"/>
    </xf>
    <xf numFmtId="0" fontId="31" fillId="0" borderId="36" xfId="0" applyFont="1" applyBorder="1" applyAlignment="1">
      <alignment horizontal="center" vertical="center"/>
    </xf>
    <xf numFmtId="0" fontId="31" fillId="0" borderId="37" xfId="0" applyFont="1" applyBorder="1" applyAlignment="1">
      <alignment horizontal="center" vertical="center"/>
    </xf>
    <xf numFmtId="0" fontId="38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0" fontId="29" fillId="0" borderId="51" xfId="0" applyFont="1" applyBorder="1" applyAlignment="1">
      <alignment horizontal="center" vertical="center"/>
    </xf>
    <xf numFmtId="0" fontId="29" fillId="0" borderId="34" xfId="0" applyFont="1" applyBorder="1" applyAlignment="1">
      <alignment horizontal="center" vertical="center"/>
    </xf>
    <xf numFmtId="0" fontId="31" fillId="0" borderId="29" xfId="0" applyFont="1" applyBorder="1" applyAlignment="1">
      <alignment horizontal="center" vertical="center" wrapText="1"/>
    </xf>
    <xf numFmtId="0" fontId="31" fillId="0" borderId="11" xfId="0" applyFont="1" applyBorder="1" applyAlignment="1">
      <alignment horizontal="center" vertical="center" wrapText="1"/>
    </xf>
    <xf numFmtId="0" fontId="31" fillId="0" borderId="34" xfId="0" applyFont="1" applyBorder="1" applyAlignment="1">
      <alignment horizontal="center" vertical="center"/>
    </xf>
    <xf numFmtId="0" fontId="31" fillId="0" borderId="11" xfId="0" applyFont="1" applyBorder="1" applyAlignment="1">
      <alignment horizontal="center" vertical="center"/>
    </xf>
    <xf numFmtId="0" fontId="38" fillId="0" borderId="0" xfId="0" applyFont="1" applyFill="1" applyAlignment="1">
      <alignment horizontal="center"/>
    </xf>
    <xf numFmtId="0" fontId="29" fillId="0" borderId="51" xfId="0" applyFont="1" applyFill="1" applyBorder="1" applyAlignment="1">
      <alignment horizontal="center" vertical="center"/>
    </xf>
    <xf numFmtId="0" fontId="29" fillId="0" borderId="34" xfId="0" applyFont="1" applyFill="1" applyBorder="1" applyAlignment="1">
      <alignment horizontal="center" vertical="center"/>
    </xf>
    <xf numFmtId="165" fontId="24" fillId="0" borderId="0" xfId="1" applyNumberFormat="1" applyFont="1" applyFill="1" applyAlignment="1">
      <alignment horizontal="center"/>
    </xf>
    <xf numFmtId="165" fontId="17" fillId="0" borderId="0" xfId="1" applyNumberFormat="1" applyFont="1" applyFill="1" applyAlignment="1">
      <alignment horizontal="center"/>
    </xf>
    <xf numFmtId="0" fontId="43" fillId="0" borderId="0" xfId="0" applyFont="1" applyAlignment="1">
      <alignment horizontal="center"/>
    </xf>
    <xf numFmtId="0" fontId="41" fillId="0" borderId="4" xfId="0" applyFont="1" applyBorder="1" applyAlignment="1">
      <alignment horizontal="center"/>
    </xf>
    <xf numFmtId="0" fontId="31" fillId="0" borderId="4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15" fillId="0" borderId="0" xfId="0" applyFont="1" applyAlignment="1">
      <alignment horizontal="center"/>
    </xf>
    <xf numFmtId="0" fontId="39" fillId="0" borderId="18" xfId="0" applyFont="1" applyBorder="1" applyAlignment="1">
      <alignment horizontal="center" vertical="center"/>
    </xf>
    <xf numFmtId="0" fontId="39" fillId="0" borderId="1" xfId="0" applyFont="1" applyBorder="1" applyAlignment="1">
      <alignment horizontal="center" vertical="center"/>
    </xf>
    <xf numFmtId="0" fontId="39" fillId="0" borderId="22" xfId="0" applyFont="1" applyBorder="1" applyAlignment="1">
      <alignment horizontal="center" vertical="center"/>
    </xf>
    <xf numFmtId="0" fontId="39" fillId="0" borderId="2" xfId="0" applyFont="1" applyBorder="1" applyAlignment="1">
      <alignment horizontal="center" vertical="center"/>
    </xf>
    <xf numFmtId="0" fontId="40" fillId="0" borderId="28" xfId="0" applyFont="1" applyBorder="1" applyAlignment="1">
      <alignment horizontal="left"/>
    </xf>
    <xf numFmtId="0" fontId="40" fillId="0" borderId="1" xfId="0" applyFont="1" applyBorder="1" applyAlignment="1">
      <alignment horizontal="left"/>
    </xf>
    <xf numFmtId="0" fontId="40" fillId="0" borderId="77" xfId="0" applyFont="1" applyBorder="1" applyAlignment="1">
      <alignment horizontal="left"/>
    </xf>
    <xf numFmtId="0" fontId="48" fillId="0" borderId="0" xfId="0" applyFont="1" applyAlignment="1">
      <alignment horizontal="center"/>
    </xf>
    <xf numFmtId="0" fontId="45" fillId="0" borderId="19" xfId="0" applyFont="1" applyBorder="1" applyAlignment="1">
      <alignment horizontal="center" vertical="center"/>
    </xf>
    <xf numFmtId="0" fontId="45" fillId="0" borderId="21" xfId="0" applyFont="1" applyBorder="1" applyAlignment="1">
      <alignment horizontal="center" vertical="center"/>
    </xf>
    <xf numFmtId="0" fontId="45" fillId="0" borderId="22" xfId="0" applyFont="1" applyBorder="1" applyAlignment="1">
      <alignment horizontal="center" vertical="center"/>
    </xf>
    <xf numFmtId="0" fontId="45" fillId="0" borderId="2" xfId="0" applyFont="1" applyBorder="1" applyAlignment="1">
      <alignment horizontal="center" vertical="center"/>
    </xf>
    <xf numFmtId="0" fontId="45" fillId="0" borderId="23" xfId="0" applyFont="1" applyBorder="1" applyAlignment="1">
      <alignment horizontal="center" vertical="center"/>
    </xf>
    <xf numFmtId="0" fontId="45" fillId="0" borderId="27" xfId="0" applyFont="1" applyBorder="1" applyAlignment="1">
      <alignment horizontal="center" vertical="center"/>
    </xf>
    <xf numFmtId="0" fontId="45" fillId="0" borderId="9" xfId="0" applyFont="1" applyBorder="1" applyAlignment="1">
      <alignment horizontal="center" vertical="center"/>
    </xf>
    <xf numFmtId="0" fontId="45" fillId="0" borderId="27" xfId="0" applyFont="1" applyBorder="1" applyAlignment="1">
      <alignment horizontal="center" vertical="center" wrapText="1"/>
    </xf>
    <xf numFmtId="0" fontId="45" fillId="0" borderId="9" xfId="0" applyFont="1" applyBorder="1" applyAlignment="1">
      <alignment horizontal="center" vertical="center" wrapText="1"/>
    </xf>
    <xf numFmtId="0" fontId="45" fillId="0" borderId="43" xfId="0" applyFont="1" applyBorder="1" applyAlignment="1">
      <alignment horizontal="center" vertical="center" wrapText="1"/>
    </xf>
    <xf numFmtId="0" fontId="45" fillId="0" borderId="35" xfId="0" applyFont="1" applyBorder="1" applyAlignment="1">
      <alignment horizontal="center" vertical="center" wrapText="1"/>
    </xf>
    <xf numFmtId="0" fontId="40" fillId="0" borderId="17" xfId="0" applyFont="1" applyBorder="1" applyAlignment="1">
      <alignment horizontal="center" vertical="center"/>
    </xf>
    <xf numFmtId="0" fontId="40" fillId="0" borderId="80" xfId="0" applyFont="1" applyBorder="1" applyAlignment="1">
      <alignment horizontal="center" vertical="center"/>
    </xf>
    <xf numFmtId="0" fontId="40" fillId="0" borderId="16" xfId="0" applyFont="1" applyBorder="1" applyAlignment="1">
      <alignment horizontal="center" vertical="center"/>
    </xf>
    <xf numFmtId="0" fontId="49" fillId="0" borderId="26" xfId="0" applyFont="1" applyBorder="1" applyAlignment="1">
      <alignment horizontal="center" vertical="center" wrapText="1"/>
    </xf>
    <xf numFmtId="0" fontId="49" fillId="0" borderId="7" xfId="0" applyFont="1" applyBorder="1" applyAlignment="1">
      <alignment horizontal="center" vertical="center" wrapText="1"/>
    </xf>
    <xf numFmtId="0" fontId="49" fillId="0" borderId="8" xfId="0" applyFont="1" applyBorder="1" applyAlignment="1">
      <alignment horizontal="center" vertical="center" wrapText="1"/>
    </xf>
    <xf numFmtId="0" fontId="49" fillId="0" borderId="43" xfId="0" applyFont="1" applyBorder="1" applyAlignment="1">
      <alignment horizontal="center" vertical="center" wrapText="1"/>
    </xf>
    <xf numFmtId="0" fontId="49" fillId="0" borderId="35" xfId="0" applyFont="1" applyBorder="1" applyAlignment="1">
      <alignment horizontal="center" vertical="center" wrapText="1"/>
    </xf>
    <xf numFmtId="0" fontId="41" fillId="0" borderId="5" xfId="0" applyFont="1" applyBorder="1" applyAlignment="1">
      <alignment horizontal="center"/>
    </xf>
    <xf numFmtId="0" fontId="41" fillId="0" borderId="6" xfId="0" applyFont="1" applyBorder="1" applyAlignment="1">
      <alignment horizontal="center"/>
    </xf>
    <xf numFmtId="0" fontId="41" fillId="0" borderId="84" xfId="0" applyFont="1" applyBorder="1" applyAlignment="1">
      <alignment horizontal="center"/>
    </xf>
    <xf numFmtId="0" fontId="31" fillId="0" borderId="34" xfId="0" applyFont="1" applyBorder="1" applyAlignment="1">
      <alignment horizontal="left"/>
    </xf>
    <xf numFmtId="0" fontId="31" fillId="0" borderId="11" xfId="0" applyFont="1" applyBorder="1" applyAlignment="1">
      <alignment horizontal="left"/>
    </xf>
    <xf numFmtId="0" fontId="36" fillId="0" borderId="4" xfId="0" applyFont="1" applyBorder="1" applyAlignment="1">
      <alignment horizontal="center" vertical="center" wrapText="1"/>
    </xf>
    <xf numFmtId="0" fontId="39" fillId="0" borderId="4" xfId="0" applyFont="1" applyBorder="1" applyAlignment="1">
      <alignment horizontal="center" vertical="center"/>
    </xf>
    <xf numFmtId="0" fontId="36" fillId="0" borderId="4" xfId="0" applyFont="1" applyBorder="1" applyAlignment="1">
      <alignment horizontal="center"/>
    </xf>
    <xf numFmtId="0" fontId="48" fillId="0" borderId="0" xfId="0" applyFont="1" applyAlignment="1">
      <alignment horizontal="center" vertical="center" wrapText="1"/>
    </xf>
    <xf numFmtId="0" fontId="36" fillId="0" borderId="0" xfId="0" applyFont="1" applyAlignment="1">
      <alignment horizontal="center" vertical="center" wrapText="1"/>
    </xf>
    <xf numFmtId="0" fontId="36" fillId="0" borderId="5" xfId="0" applyFont="1" applyBorder="1" applyAlignment="1">
      <alignment horizontal="center" vertical="center"/>
    </xf>
    <xf numFmtId="0" fontId="36" fillId="0" borderId="6" xfId="0" applyFont="1" applyBorder="1" applyAlignment="1">
      <alignment horizontal="center" vertical="center"/>
    </xf>
    <xf numFmtId="0" fontId="36" fillId="0" borderId="40" xfId="0" applyFont="1" applyBorder="1" applyAlignment="1">
      <alignment horizontal="center" vertical="center"/>
    </xf>
    <xf numFmtId="0" fontId="36" fillId="0" borderId="0" xfId="0" applyFont="1" applyAlignment="1">
      <alignment horizont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94" xfId="0" applyFont="1" applyFill="1" applyBorder="1" applyAlignment="1">
      <alignment horizontal="center" vertical="center" wrapText="1"/>
    </xf>
    <xf numFmtId="164" fontId="40" fillId="0" borderId="78" xfId="25" applyNumberFormat="1" applyFont="1" applyBorder="1" applyAlignment="1">
      <alignment horizontal="center" wrapText="1"/>
    </xf>
    <xf numFmtId="164" fontId="40" fillId="0" borderId="79" xfId="25" applyNumberFormat="1" applyFont="1" applyBorder="1" applyAlignment="1">
      <alignment horizontal="center" wrapText="1"/>
    </xf>
    <xf numFmtId="164" fontId="45" fillId="0" borderId="18" xfId="25" applyNumberFormat="1" applyFont="1" applyBorder="1" applyAlignment="1">
      <alignment horizontal="center" vertical="center"/>
    </xf>
    <xf numFmtId="164" fontId="45" fillId="0" borderId="1" xfId="25" applyNumberFormat="1" applyFont="1" applyBorder="1" applyAlignment="1">
      <alignment horizontal="center" vertical="center"/>
    </xf>
    <xf numFmtId="164" fontId="45" fillId="0" borderId="82" xfId="25" applyNumberFormat="1" applyFont="1" applyBorder="1" applyAlignment="1">
      <alignment horizontal="center" vertical="center"/>
    </xf>
    <xf numFmtId="164" fontId="45" fillId="0" borderId="25" xfId="25" applyNumberFormat="1" applyFont="1" applyBorder="1" applyAlignment="1">
      <alignment horizontal="center" vertical="center"/>
    </xf>
    <xf numFmtId="0" fontId="59" fillId="0" borderId="0" xfId="0" applyFont="1" applyAlignment="1">
      <alignment horizontal="center"/>
    </xf>
    <xf numFmtId="0" fontId="28" fillId="0" borderId="0" xfId="0" applyFont="1" applyAlignment="1">
      <alignment horizontal="center" vertical="center" wrapText="1"/>
    </xf>
    <xf numFmtId="0" fontId="28" fillId="0" borderId="0" xfId="0" applyFont="1" applyAlignment="1">
      <alignment horizontal="center" vertical="center"/>
    </xf>
    <xf numFmtId="164" fontId="47" fillId="0" borderId="25" xfId="25" applyNumberFormat="1" applyFont="1" applyBorder="1" applyAlignment="1">
      <alignment horizontal="center"/>
    </xf>
    <xf numFmtId="0" fontId="23" fillId="0" borderId="0" xfId="12" applyFont="1" applyFill="1" applyAlignment="1">
      <alignment horizontal="right"/>
    </xf>
    <xf numFmtId="0" fontId="47" fillId="0" borderId="0" xfId="0" applyFont="1" applyFill="1" applyAlignment="1">
      <alignment horizontal="center"/>
    </xf>
    <xf numFmtId="0" fontId="35" fillId="0" borderId="0" xfId="12" applyFont="1" applyFill="1" applyAlignment="1">
      <alignment horizontal="center" vertical="center"/>
    </xf>
    <xf numFmtId="0" fontId="31" fillId="0" borderId="26" xfId="12" applyFont="1" applyFill="1" applyBorder="1" applyAlignment="1">
      <alignment horizontal="center" vertical="center"/>
    </xf>
    <xf numFmtId="0" fontId="31" fillId="0" borderId="44" xfId="12" applyFont="1" applyFill="1" applyBorder="1" applyAlignment="1">
      <alignment horizontal="center" vertical="center"/>
    </xf>
    <xf numFmtId="164" fontId="49" fillId="0" borderId="27" xfId="8" applyNumberFormat="1" applyFont="1" applyBorder="1" applyAlignment="1">
      <alignment horizontal="center" vertical="center" wrapText="1"/>
    </xf>
    <xf numFmtId="164" fontId="49" fillId="0" borderId="31" xfId="8" applyNumberFormat="1" applyFont="1" applyBorder="1" applyAlignment="1">
      <alignment horizontal="center" vertical="center" wrapText="1"/>
    </xf>
    <xf numFmtId="0" fontId="31" fillId="0" borderId="27" xfId="12" applyFont="1" applyFill="1" applyBorder="1" applyAlignment="1">
      <alignment horizontal="center" vertical="center"/>
    </xf>
    <xf numFmtId="0" fontId="31" fillId="0" borderId="31" xfId="12" applyFont="1" applyFill="1" applyBorder="1" applyAlignment="1">
      <alignment horizontal="center" vertical="center"/>
    </xf>
    <xf numFmtId="164" fontId="49" fillId="0" borderId="43" xfId="8" applyNumberFormat="1" applyFont="1" applyBorder="1" applyAlignment="1">
      <alignment horizontal="center" vertical="center" wrapText="1"/>
    </xf>
    <xf numFmtId="164" fontId="49" fillId="0" borderId="46" xfId="8" applyNumberFormat="1" applyFont="1" applyBorder="1" applyAlignment="1">
      <alignment horizontal="center" vertical="center" wrapText="1"/>
    </xf>
    <xf numFmtId="164" fontId="23" fillId="0" borderId="0" xfId="52" applyNumberFormat="1" applyFont="1" applyFill="1" applyAlignment="1">
      <alignment horizontal="center"/>
    </xf>
    <xf numFmtId="164" fontId="38" fillId="0" borderId="0" xfId="9" applyNumberFormat="1" applyFont="1" applyAlignment="1">
      <alignment horizontal="center"/>
    </xf>
    <xf numFmtId="164" fontId="41" fillId="0" borderId="4" xfId="9" applyNumberFormat="1" applyFont="1" applyBorder="1" applyAlignment="1">
      <alignment horizontal="center"/>
    </xf>
    <xf numFmtId="0" fontId="24" fillId="0" borderId="0" xfId="0" applyFont="1" applyBorder="1" applyAlignment="1">
      <alignment horizontal="left" vertical="center" wrapText="1"/>
    </xf>
    <xf numFmtId="164" fontId="45" fillId="0" borderId="26" xfId="47" applyNumberFormat="1" applyFont="1" applyBorder="1" applyAlignment="1">
      <alignment horizontal="center" vertical="center" wrapText="1"/>
    </xf>
    <xf numFmtId="164" fontId="45" fillId="0" borderId="48" xfId="47" applyNumberFormat="1" applyFont="1" applyBorder="1" applyAlignment="1">
      <alignment horizontal="center" vertical="center" wrapText="1"/>
    </xf>
    <xf numFmtId="164" fontId="45" fillId="0" borderId="27" xfId="47" applyNumberFormat="1" applyFont="1" applyBorder="1" applyAlignment="1">
      <alignment horizontal="center" vertical="center" wrapText="1"/>
    </xf>
    <xf numFmtId="164" fontId="45" fillId="0" borderId="61" xfId="47" applyNumberFormat="1" applyFont="1" applyBorder="1" applyAlignment="1">
      <alignment horizontal="center" vertical="center" wrapText="1"/>
    </xf>
    <xf numFmtId="164" fontId="48" fillId="0" borderId="73" xfId="47" applyNumberFormat="1" applyFont="1" applyBorder="1" applyAlignment="1">
      <alignment horizontal="center"/>
    </xf>
    <xf numFmtId="164" fontId="48" fillId="0" borderId="74" xfId="47" applyNumberFormat="1" applyFont="1" applyBorder="1" applyAlignment="1">
      <alignment horizontal="center"/>
    </xf>
    <xf numFmtId="0" fontId="41" fillId="0" borderId="8" xfId="47" applyNumberFormat="1" applyFont="1" applyBorder="1" applyAlignment="1">
      <alignment horizontal="center" vertical="center"/>
    </xf>
    <xf numFmtId="0" fontId="41" fillId="0" borderId="10" xfId="47" applyNumberFormat="1" applyFont="1" applyBorder="1" applyAlignment="1">
      <alignment horizontal="center" vertical="center"/>
    </xf>
    <xf numFmtId="164" fontId="41" fillId="0" borderId="8" xfId="47" applyNumberFormat="1" applyFont="1" applyBorder="1" applyAlignment="1">
      <alignment horizontal="center"/>
    </xf>
    <xf numFmtId="164" fontId="41" fillId="0" borderId="10" xfId="47" applyNumberFormat="1" applyFont="1" applyBorder="1" applyAlignment="1">
      <alignment horizontal="center"/>
    </xf>
    <xf numFmtId="164" fontId="42" fillId="0" borderId="0" xfId="47" applyNumberFormat="1" applyFont="1" applyAlignment="1">
      <alignment horizontal="left"/>
    </xf>
    <xf numFmtId="164" fontId="46" fillId="0" borderId="0" xfId="47" applyNumberFormat="1" applyFont="1" applyAlignment="1">
      <alignment horizontal="center"/>
    </xf>
    <xf numFmtId="1" fontId="41" fillId="0" borderId="8" xfId="47" applyNumberFormat="1" applyFont="1" applyBorder="1" applyAlignment="1">
      <alignment horizontal="center"/>
    </xf>
    <xf numFmtId="1" fontId="41" fillId="0" borderId="10" xfId="47" applyNumberFormat="1" applyFont="1" applyBorder="1" applyAlignment="1">
      <alignment horizontal="center"/>
    </xf>
    <xf numFmtId="164" fontId="41" fillId="0" borderId="57" xfId="45" applyNumberFormat="1" applyFont="1" applyBorder="1" applyAlignment="1">
      <alignment horizontal="center" vertical="center"/>
    </xf>
    <xf numFmtId="164" fontId="41" fillId="0" borderId="58" xfId="45" applyNumberFormat="1" applyFont="1" applyBorder="1" applyAlignment="1">
      <alignment horizontal="center" vertical="center"/>
    </xf>
    <xf numFmtId="164" fontId="41" fillId="0" borderId="8" xfId="45" applyNumberFormat="1" applyFont="1" applyBorder="1" applyAlignment="1">
      <alignment horizontal="center" vertical="center"/>
    </xf>
    <xf numFmtId="164" fontId="41" fillId="0" borderId="21" xfId="45" applyNumberFormat="1" applyFont="1" applyBorder="1" applyAlignment="1">
      <alignment horizontal="center" vertical="center"/>
    </xf>
    <xf numFmtId="164" fontId="41" fillId="0" borderId="61" xfId="45" applyNumberFormat="1" applyFont="1" applyBorder="1" applyAlignment="1">
      <alignment horizontal="center" vertical="center"/>
    </xf>
    <xf numFmtId="164" fontId="41" fillId="0" borderId="62" xfId="45" applyNumberFormat="1" applyFont="1" applyBorder="1" applyAlignment="1">
      <alignment horizontal="center" vertical="center"/>
    </xf>
    <xf numFmtId="164" fontId="41" fillId="0" borderId="59" xfId="45" applyNumberFormat="1" applyFont="1" applyBorder="1" applyAlignment="1">
      <alignment horizontal="center" vertical="center"/>
    </xf>
    <xf numFmtId="164" fontId="41" fillId="0" borderId="9" xfId="45" applyNumberFormat="1" applyFont="1" applyBorder="1" applyAlignment="1">
      <alignment horizontal="center" vertical="center"/>
    </xf>
    <xf numFmtId="164" fontId="41" fillId="0" borderId="49" xfId="45" applyNumberFormat="1" applyFont="1" applyBorder="1" applyAlignment="1">
      <alignment horizontal="center" vertical="center"/>
    </xf>
    <xf numFmtId="164" fontId="41" fillId="0" borderId="60" xfId="45" applyNumberFormat="1" applyFont="1" applyBorder="1" applyAlignment="1">
      <alignment horizontal="center" vertical="center"/>
    </xf>
    <xf numFmtId="164" fontId="41" fillId="0" borderId="35" xfId="45" applyNumberFormat="1" applyFont="1" applyBorder="1" applyAlignment="1">
      <alignment horizontal="center" vertical="center"/>
    </xf>
    <xf numFmtId="164" fontId="41" fillId="0" borderId="50" xfId="45" applyNumberFormat="1" applyFont="1" applyBorder="1" applyAlignment="1">
      <alignment horizontal="center" vertical="center"/>
    </xf>
    <xf numFmtId="164" fontId="45" fillId="0" borderId="28" xfId="45" applyNumberFormat="1" applyFont="1" applyBorder="1" applyAlignment="1">
      <alignment horizontal="center" vertical="center" wrapText="1"/>
    </xf>
    <xf numFmtId="164" fontId="45" fillId="0" borderId="19" xfId="45" applyNumberFormat="1" applyFont="1" applyBorder="1" applyAlignment="1">
      <alignment horizontal="center" vertical="center" wrapText="1"/>
    </xf>
    <xf numFmtId="164" fontId="45" fillId="0" borderId="52" xfId="45" applyNumberFormat="1" applyFont="1" applyBorder="1" applyAlignment="1">
      <alignment horizontal="center" vertical="center" wrapText="1"/>
    </xf>
    <xf numFmtId="164" fontId="45" fillId="0" borderId="53" xfId="45" applyNumberFormat="1" applyFont="1" applyBorder="1" applyAlignment="1">
      <alignment horizontal="center" vertical="center" wrapText="1"/>
    </xf>
    <xf numFmtId="164" fontId="40" fillId="0" borderId="27" xfId="45" applyNumberFormat="1" applyFont="1" applyBorder="1" applyAlignment="1">
      <alignment horizontal="center" vertical="center" wrapText="1"/>
    </xf>
    <xf numFmtId="164" fontId="40" fillId="0" borderId="54" xfId="45" applyNumberFormat="1" applyFont="1" applyBorder="1" applyAlignment="1">
      <alignment horizontal="center" vertical="center" wrapText="1"/>
    </xf>
    <xf numFmtId="164" fontId="40" fillId="0" borderId="43" xfId="45" applyNumberFormat="1" applyFont="1" applyBorder="1" applyAlignment="1">
      <alignment horizontal="center" vertical="center" wrapText="1"/>
    </xf>
    <xf numFmtId="164" fontId="40" fillId="0" borderId="55" xfId="45" applyNumberFormat="1" applyFont="1" applyBorder="1" applyAlignment="1">
      <alignment horizontal="center" vertical="center" wrapText="1"/>
    </xf>
    <xf numFmtId="164" fontId="42" fillId="0" borderId="0" xfId="45" applyNumberFormat="1" applyFont="1" applyBorder="1" applyAlignment="1">
      <alignment horizontal="center"/>
    </xf>
    <xf numFmtId="164" fontId="23" fillId="0" borderId="0" xfId="5" applyNumberFormat="1" applyFont="1" applyAlignment="1">
      <alignment horizontal="center"/>
    </xf>
    <xf numFmtId="164" fontId="40" fillId="0" borderId="71" xfId="46" applyNumberFormat="1" applyFont="1" applyBorder="1" applyAlignment="1">
      <alignment horizontal="center"/>
    </xf>
    <xf numFmtId="164" fontId="40" fillId="0" borderId="38" xfId="46" applyNumberFormat="1" applyFont="1" applyBorder="1" applyAlignment="1">
      <alignment horizontal="center"/>
    </xf>
    <xf numFmtId="164" fontId="38" fillId="0" borderId="0" xfId="46" applyNumberFormat="1" applyFont="1" applyAlignment="1">
      <alignment horizontal="center"/>
    </xf>
    <xf numFmtId="164" fontId="35" fillId="0" borderId="65" xfId="46" applyNumberFormat="1" applyFont="1" applyBorder="1" applyAlignment="1">
      <alignment horizontal="center" vertical="center" wrapText="1"/>
    </xf>
    <xf numFmtId="164" fontId="35" fillId="0" borderId="66" xfId="46" applyNumberFormat="1" applyFont="1" applyBorder="1" applyAlignment="1">
      <alignment horizontal="center" vertical="center" wrapText="1"/>
    </xf>
    <xf numFmtId="164" fontId="49" fillId="0" borderId="17" xfId="25" applyNumberFormat="1" applyFont="1" applyFill="1" applyBorder="1" applyAlignment="1">
      <alignment horizontal="center" vertical="center" wrapText="1"/>
    </xf>
    <xf numFmtId="164" fontId="49" fillId="0" borderId="80" xfId="25" applyNumberFormat="1" applyFont="1" applyFill="1" applyBorder="1" applyAlignment="1">
      <alignment horizontal="center" vertical="center" wrapText="1"/>
    </xf>
    <xf numFmtId="164" fontId="49" fillId="0" borderId="16" xfId="25" applyNumberFormat="1" applyFont="1" applyFill="1" applyBorder="1" applyAlignment="1">
      <alignment horizontal="center" vertical="center" wrapText="1"/>
    </xf>
    <xf numFmtId="0" fontId="28" fillId="0" borderId="0" xfId="0" applyFont="1" applyFill="1" applyAlignment="1">
      <alignment horizontal="center" vertical="center" wrapText="1"/>
    </xf>
    <xf numFmtId="0" fontId="28" fillId="0" borderId="0" xfId="0" applyFont="1" applyFill="1" applyAlignment="1">
      <alignment horizontal="center" vertical="center"/>
    </xf>
    <xf numFmtId="0" fontId="59" fillId="0" borderId="0" xfId="0" applyFont="1" applyFill="1" applyBorder="1" applyAlignment="1">
      <alignment horizontal="center"/>
    </xf>
    <xf numFmtId="0" fontId="59" fillId="0" borderId="0" xfId="0" applyFont="1" applyFill="1" applyAlignment="1">
      <alignment horizontal="center"/>
    </xf>
    <xf numFmtId="164" fontId="47" fillId="0" borderId="25" xfId="25" applyNumberFormat="1" applyFont="1" applyFill="1" applyBorder="1" applyAlignment="1">
      <alignment horizontal="right"/>
    </xf>
  </cellXfs>
  <cellStyles count="65">
    <cellStyle name="Comma" xfId="1" builtinId="3"/>
    <cellStyle name="Comma 10" xfId="15"/>
    <cellStyle name="Comma 10 2" xfId="41"/>
    <cellStyle name="Comma 10 2 2" xfId="46"/>
    <cellStyle name="Comma 10 3" xfId="45"/>
    <cellStyle name="Comma 11" xfId="18"/>
    <cellStyle name="Comma 12" xfId="49"/>
    <cellStyle name="Comma 13" xfId="50"/>
    <cellStyle name="Comma 14" xfId="51"/>
    <cellStyle name="Comma 15" xfId="52"/>
    <cellStyle name="Comma 16" xfId="54"/>
    <cellStyle name="Comma 17" xfId="55"/>
    <cellStyle name="Comma 18" xfId="56"/>
    <cellStyle name="Comma 19" xfId="57"/>
    <cellStyle name="Comma 2" xfId="3"/>
    <cellStyle name="Comma 2 2" xfId="4"/>
    <cellStyle name="Comma 2 2 2" xfId="53"/>
    <cellStyle name="Comma 2 3" xfId="17"/>
    <cellStyle name="Comma 2 3 2" xfId="19"/>
    <cellStyle name="Comma 2 3 2 2" xfId="42"/>
    <cellStyle name="Comma 2 4" xfId="61"/>
    <cellStyle name="Comma 20" xfId="58"/>
    <cellStyle name="Comma 21" xfId="59"/>
    <cellStyle name="Comma 22" xfId="60"/>
    <cellStyle name="Comma 22 2" xfId="62"/>
    <cellStyle name="Comma 23" xfId="63"/>
    <cellStyle name="Comma 24" xfId="64"/>
    <cellStyle name="Comma 3" xfId="5"/>
    <cellStyle name="Comma 3 2" xfId="20"/>
    <cellStyle name="Comma 3 2 2" xfId="21"/>
    <cellStyle name="Comma 3 2 2 2" xfId="43"/>
    <cellStyle name="Comma 3 2 2 2 2" xfId="44"/>
    <cellStyle name="Comma 3 3" xfId="16"/>
    <cellStyle name="Comma 3 4" xfId="47"/>
    <cellStyle name="Comma 3 5" xfId="48"/>
    <cellStyle name="Comma 4" xfId="6"/>
    <cellStyle name="Comma 4 2" xfId="22"/>
    <cellStyle name="Comma 5" xfId="7"/>
    <cellStyle name="Comma 5 2" xfId="23"/>
    <cellStyle name="Comma 5 3" xfId="24"/>
    <cellStyle name="Comma 6" xfId="8"/>
    <cellStyle name="Comma 6 2" xfId="25"/>
    <cellStyle name="Comma 7" xfId="9"/>
    <cellStyle name="Comma 8" xfId="10"/>
    <cellStyle name="Comma 9" xfId="2"/>
    <cellStyle name="Comma 9 2" xfId="26"/>
    <cellStyle name="Normal" xfId="0" builtinId="0"/>
    <cellStyle name="Normal 2" xfId="11"/>
    <cellStyle name="Normal 2 2" xfId="12"/>
    <cellStyle name="Normal 2 2 2" xfId="27"/>
    <cellStyle name="Normal 3" xfId="28"/>
    <cellStyle name="Normal 3 2" xfId="29"/>
    <cellStyle name="Normal 3 7" xfId="30"/>
    <cellStyle name="Normal 4" xfId="31"/>
    <cellStyle name="Normal 5" xfId="32"/>
    <cellStyle name="Normal 6" xfId="33"/>
    <cellStyle name="Normal 7" xfId="13"/>
    <cellStyle name="Normal 8" xfId="14"/>
    <cellStyle name="Normal 9" xfId="34"/>
    <cellStyle name="Percent 2" xfId="35"/>
    <cellStyle name="Percent 2 2" xfId="36"/>
    <cellStyle name="Percent 25" xfId="37"/>
    <cellStyle name="Percent 26" xfId="38"/>
    <cellStyle name="Percent 27" xfId="39"/>
    <cellStyle name="Percent 3" xfId="4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ES%2019-10-2025/Others%2019.10.2025/CFFS/AFRC%202026-29/Sch-%204%20,%205%20&amp;%206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PES%2019-10-2025/Others%2019.10.2025/CFFS/AFRC%202026-29/Schedule%2021%20&amp;%2022%20Nag%2024-25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CH-4(MBBS)"/>
      <sheetName val="SCH-5(MBBS)"/>
      <sheetName val="SCH-6(MBBS)"/>
      <sheetName val="SCH-4(Nursing)"/>
      <sheetName val="SCH-5(Nursing)"/>
      <sheetName val="SCH-6(Nursing)"/>
      <sheetName val="SCH-4(MLT)"/>
      <sheetName val="SCH-5(MLT)"/>
      <sheetName val="SCH-6(MLT)"/>
      <sheetName val="Sheet1"/>
      <sheetName val="Sheet2"/>
      <sheetName val="Sheet3"/>
    </sheetNames>
    <sheetDataSet>
      <sheetData sheetId="0"/>
      <sheetData sheetId="1"/>
      <sheetData sheetId="2"/>
      <sheetData sheetId="3">
        <row r="53">
          <cell r="T53">
            <v>8919639</v>
          </cell>
        </row>
        <row r="103">
          <cell r="V103">
            <v>10371504</v>
          </cell>
        </row>
      </sheetData>
      <sheetData sheetId="4">
        <row r="19">
          <cell r="S19"/>
        </row>
        <row r="31">
          <cell r="U31"/>
        </row>
      </sheetData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CH-21(Consolidated)"/>
      <sheetName val="SCH-21 (PIMS)"/>
      <sheetName val="Statement1(MBBS&amp;PG)"/>
      <sheetName val="Statement2(PIMS MBBS&amp;PG)"/>
      <sheetName val="SCH-21 (Nursing College)"/>
      <sheetName val="Statement1(Nursing)"/>
      <sheetName val="Statement2(Nursing)"/>
      <sheetName val="SCH-21 BSC(MLT)"/>
      <sheetName val="Statement1 BSC(MLT)"/>
      <sheetName val="Statement2 BSC(MLT)"/>
      <sheetName val="Sheet1"/>
      <sheetName val="Sheet2"/>
      <sheetName val="Sheet3"/>
    </sheetNames>
    <sheetDataSet>
      <sheetData sheetId="0"/>
      <sheetData sheetId="1"/>
      <sheetData sheetId="2"/>
      <sheetData sheetId="3"/>
      <sheetData sheetId="4">
        <row r="29">
          <cell r="J29">
            <v>6846135.7454909822</v>
          </cell>
          <cell r="K29">
            <v>7897385.6793893129</v>
          </cell>
          <cell r="M29">
            <v>143000.22444889779</v>
          </cell>
          <cell r="N29">
            <v>257308.30534351146</v>
          </cell>
          <cell r="P29">
            <v>1930503.0300601202</v>
          </cell>
          <cell r="Q29">
            <v>2216810.0152671756</v>
          </cell>
        </row>
        <row r="30">
          <cell r="J30"/>
          <cell r="K30"/>
          <cell r="M30"/>
          <cell r="N30"/>
          <cell r="P30"/>
          <cell r="Q30"/>
        </row>
        <row r="31">
          <cell r="J31">
            <v>0</v>
          </cell>
          <cell r="K31">
            <v>0</v>
          </cell>
          <cell r="M31">
            <v>0</v>
          </cell>
          <cell r="N31">
            <v>0</v>
          </cell>
          <cell r="P31">
            <v>0</v>
          </cell>
          <cell r="Q31">
            <v>0</v>
          </cell>
        </row>
        <row r="32">
          <cell r="J32"/>
          <cell r="K32"/>
          <cell r="M32"/>
          <cell r="N32"/>
          <cell r="P32"/>
          <cell r="Q32"/>
        </row>
        <row r="33">
          <cell r="J33">
            <v>8273335.7394789578</v>
          </cell>
          <cell r="K33">
            <v>8277127.0763358781</v>
          </cell>
          <cell r="M33">
            <v>172811.19038076152</v>
          </cell>
          <cell r="N33">
            <v>269680.83206106868</v>
          </cell>
          <cell r="P33">
            <v>2332951.0701402808</v>
          </cell>
          <cell r="Q33">
            <v>2323404.0916030533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70C0"/>
  </sheetPr>
  <dimension ref="B2:M72"/>
  <sheetViews>
    <sheetView view="pageBreakPreview" topLeftCell="A37" zoomScale="60" workbookViewId="0">
      <selection activeCell="E20" sqref="E20"/>
    </sheetView>
  </sheetViews>
  <sheetFormatPr defaultRowHeight="12.75"/>
  <cols>
    <col min="1" max="1" width="1.140625" style="274" customWidth="1"/>
    <col min="2" max="2" width="2.85546875" style="274" customWidth="1"/>
    <col min="3" max="3" width="2.28515625" style="274" customWidth="1"/>
    <col min="4" max="4" width="7.85546875" style="274" customWidth="1"/>
    <col min="5" max="5" width="30.85546875" style="274" customWidth="1"/>
    <col min="6" max="6" width="11" style="274" customWidth="1"/>
    <col min="7" max="7" width="9.85546875" style="274" hidden="1" customWidth="1"/>
    <col min="8" max="8" width="9.28515625" style="274" customWidth="1"/>
    <col min="9" max="9" width="19.7109375" style="274" customWidth="1"/>
    <col min="10" max="10" width="12.28515625" style="274" customWidth="1"/>
    <col min="11" max="11" width="32.7109375" style="274" bestFit="1" customWidth="1"/>
    <col min="12" max="12" width="6" style="274" customWidth="1"/>
    <col min="13" max="13" width="2.28515625" style="274" customWidth="1"/>
    <col min="14" max="14" width="17.85546875" style="274" customWidth="1"/>
    <col min="15" max="256" width="9.140625" style="274"/>
    <col min="257" max="257" width="1.140625" style="274" customWidth="1"/>
    <col min="258" max="258" width="2.85546875" style="274" customWidth="1"/>
    <col min="259" max="259" width="2.28515625" style="274" customWidth="1"/>
    <col min="260" max="260" width="7.85546875" style="274" customWidth="1"/>
    <col min="261" max="261" width="30.85546875" style="274" customWidth="1"/>
    <col min="262" max="262" width="11" style="274" customWidth="1"/>
    <col min="263" max="263" width="0" style="274" hidden="1" customWidth="1"/>
    <col min="264" max="264" width="9.28515625" style="274" customWidth="1"/>
    <col min="265" max="265" width="19.7109375" style="274" customWidth="1"/>
    <col min="266" max="266" width="12.28515625" style="274" customWidth="1"/>
    <col min="267" max="267" width="32.7109375" style="274" bestFit="1" customWidth="1"/>
    <col min="268" max="268" width="6" style="274" customWidth="1"/>
    <col min="269" max="269" width="2.28515625" style="274" customWidth="1"/>
    <col min="270" max="270" width="17.85546875" style="274" customWidth="1"/>
    <col min="271" max="512" width="9.140625" style="274"/>
    <col min="513" max="513" width="1.140625" style="274" customWidth="1"/>
    <col min="514" max="514" width="2.85546875" style="274" customWidth="1"/>
    <col min="515" max="515" width="2.28515625" style="274" customWidth="1"/>
    <col min="516" max="516" width="7.85546875" style="274" customWidth="1"/>
    <col min="517" max="517" width="30.85546875" style="274" customWidth="1"/>
    <col min="518" max="518" width="11" style="274" customWidth="1"/>
    <col min="519" max="519" width="0" style="274" hidden="1" customWidth="1"/>
    <col min="520" max="520" width="9.28515625" style="274" customWidth="1"/>
    <col min="521" max="521" width="19.7109375" style="274" customWidth="1"/>
    <col min="522" max="522" width="12.28515625" style="274" customWidth="1"/>
    <col min="523" max="523" width="32.7109375" style="274" bestFit="1" customWidth="1"/>
    <col min="524" max="524" width="6" style="274" customWidth="1"/>
    <col min="525" max="525" width="2.28515625" style="274" customWidth="1"/>
    <col min="526" max="526" width="17.85546875" style="274" customWidth="1"/>
    <col min="527" max="768" width="9.140625" style="274"/>
    <col min="769" max="769" width="1.140625" style="274" customWidth="1"/>
    <col min="770" max="770" width="2.85546875" style="274" customWidth="1"/>
    <col min="771" max="771" width="2.28515625" style="274" customWidth="1"/>
    <col min="772" max="772" width="7.85546875" style="274" customWidth="1"/>
    <col min="773" max="773" width="30.85546875" style="274" customWidth="1"/>
    <col min="774" max="774" width="11" style="274" customWidth="1"/>
    <col min="775" max="775" width="0" style="274" hidden="1" customWidth="1"/>
    <col min="776" max="776" width="9.28515625" style="274" customWidth="1"/>
    <col min="777" max="777" width="19.7109375" style="274" customWidth="1"/>
    <col min="778" max="778" width="12.28515625" style="274" customWidth="1"/>
    <col min="779" max="779" width="32.7109375" style="274" bestFit="1" customWidth="1"/>
    <col min="780" max="780" width="6" style="274" customWidth="1"/>
    <col min="781" max="781" width="2.28515625" style="274" customWidth="1"/>
    <col min="782" max="782" width="17.85546875" style="274" customWidth="1"/>
    <col min="783" max="1024" width="9.140625" style="274"/>
    <col min="1025" max="1025" width="1.140625" style="274" customWidth="1"/>
    <col min="1026" max="1026" width="2.85546875" style="274" customWidth="1"/>
    <col min="1027" max="1027" width="2.28515625" style="274" customWidth="1"/>
    <col min="1028" max="1028" width="7.85546875" style="274" customWidth="1"/>
    <col min="1029" max="1029" width="30.85546875" style="274" customWidth="1"/>
    <col min="1030" max="1030" width="11" style="274" customWidth="1"/>
    <col min="1031" max="1031" width="0" style="274" hidden="1" customWidth="1"/>
    <col min="1032" max="1032" width="9.28515625" style="274" customWidth="1"/>
    <col min="1033" max="1033" width="19.7109375" style="274" customWidth="1"/>
    <col min="1034" max="1034" width="12.28515625" style="274" customWidth="1"/>
    <col min="1035" max="1035" width="32.7109375" style="274" bestFit="1" customWidth="1"/>
    <col min="1036" max="1036" width="6" style="274" customWidth="1"/>
    <col min="1037" max="1037" width="2.28515625" style="274" customWidth="1"/>
    <col min="1038" max="1038" width="17.85546875" style="274" customWidth="1"/>
    <col min="1039" max="1280" width="9.140625" style="274"/>
    <col min="1281" max="1281" width="1.140625" style="274" customWidth="1"/>
    <col min="1282" max="1282" width="2.85546875" style="274" customWidth="1"/>
    <col min="1283" max="1283" width="2.28515625" style="274" customWidth="1"/>
    <col min="1284" max="1284" width="7.85546875" style="274" customWidth="1"/>
    <col min="1285" max="1285" width="30.85546875" style="274" customWidth="1"/>
    <col min="1286" max="1286" width="11" style="274" customWidth="1"/>
    <col min="1287" max="1287" width="0" style="274" hidden="1" customWidth="1"/>
    <col min="1288" max="1288" width="9.28515625" style="274" customWidth="1"/>
    <col min="1289" max="1289" width="19.7109375" style="274" customWidth="1"/>
    <col min="1290" max="1290" width="12.28515625" style="274" customWidth="1"/>
    <col min="1291" max="1291" width="32.7109375" style="274" bestFit="1" customWidth="1"/>
    <col min="1292" max="1292" width="6" style="274" customWidth="1"/>
    <col min="1293" max="1293" width="2.28515625" style="274" customWidth="1"/>
    <col min="1294" max="1294" width="17.85546875" style="274" customWidth="1"/>
    <col min="1295" max="1536" width="9.140625" style="274"/>
    <col min="1537" max="1537" width="1.140625" style="274" customWidth="1"/>
    <col min="1538" max="1538" width="2.85546875" style="274" customWidth="1"/>
    <col min="1539" max="1539" width="2.28515625" style="274" customWidth="1"/>
    <col min="1540" max="1540" width="7.85546875" style="274" customWidth="1"/>
    <col min="1541" max="1541" width="30.85546875" style="274" customWidth="1"/>
    <col min="1542" max="1542" width="11" style="274" customWidth="1"/>
    <col min="1543" max="1543" width="0" style="274" hidden="1" customWidth="1"/>
    <col min="1544" max="1544" width="9.28515625" style="274" customWidth="1"/>
    <col min="1545" max="1545" width="19.7109375" style="274" customWidth="1"/>
    <col min="1546" max="1546" width="12.28515625" style="274" customWidth="1"/>
    <col min="1547" max="1547" width="32.7109375" style="274" bestFit="1" customWidth="1"/>
    <col min="1548" max="1548" width="6" style="274" customWidth="1"/>
    <col min="1549" max="1549" width="2.28515625" style="274" customWidth="1"/>
    <col min="1550" max="1550" width="17.85546875" style="274" customWidth="1"/>
    <col min="1551" max="1792" width="9.140625" style="274"/>
    <col min="1793" max="1793" width="1.140625" style="274" customWidth="1"/>
    <col min="1794" max="1794" width="2.85546875" style="274" customWidth="1"/>
    <col min="1795" max="1795" width="2.28515625" style="274" customWidth="1"/>
    <col min="1796" max="1796" width="7.85546875" style="274" customWidth="1"/>
    <col min="1797" max="1797" width="30.85546875" style="274" customWidth="1"/>
    <col min="1798" max="1798" width="11" style="274" customWidth="1"/>
    <col min="1799" max="1799" width="0" style="274" hidden="1" customWidth="1"/>
    <col min="1800" max="1800" width="9.28515625" style="274" customWidth="1"/>
    <col min="1801" max="1801" width="19.7109375" style="274" customWidth="1"/>
    <col min="1802" max="1802" width="12.28515625" style="274" customWidth="1"/>
    <col min="1803" max="1803" width="32.7109375" style="274" bestFit="1" customWidth="1"/>
    <col min="1804" max="1804" width="6" style="274" customWidth="1"/>
    <col min="1805" max="1805" width="2.28515625" style="274" customWidth="1"/>
    <col min="1806" max="1806" width="17.85546875" style="274" customWidth="1"/>
    <col min="1807" max="2048" width="9.140625" style="274"/>
    <col min="2049" max="2049" width="1.140625" style="274" customWidth="1"/>
    <col min="2050" max="2050" width="2.85546875" style="274" customWidth="1"/>
    <col min="2051" max="2051" width="2.28515625" style="274" customWidth="1"/>
    <col min="2052" max="2052" width="7.85546875" style="274" customWidth="1"/>
    <col min="2053" max="2053" width="30.85546875" style="274" customWidth="1"/>
    <col min="2054" max="2054" width="11" style="274" customWidth="1"/>
    <col min="2055" max="2055" width="0" style="274" hidden="1" customWidth="1"/>
    <col min="2056" max="2056" width="9.28515625" style="274" customWidth="1"/>
    <col min="2057" max="2057" width="19.7109375" style="274" customWidth="1"/>
    <col min="2058" max="2058" width="12.28515625" style="274" customWidth="1"/>
    <col min="2059" max="2059" width="32.7109375" style="274" bestFit="1" customWidth="1"/>
    <col min="2060" max="2060" width="6" style="274" customWidth="1"/>
    <col min="2061" max="2061" width="2.28515625" style="274" customWidth="1"/>
    <col min="2062" max="2062" width="17.85546875" style="274" customWidth="1"/>
    <col min="2063" max="2304" width="9.140625" style="274"/>
    <col min="2305" max="2305" width="1.140625" style="274" customWidth="1"/>
    <col min="2306" max="2306" width="2.85546875" style="274" customWidth="1"/>
    <col min="2307" max="2307" width="2.28515625" style="274" customWidth="1"/>
    <col min="2308" max="2308" width="7.85546875" style="274" customWidth="1"/>
    <col min="2309" max="2309" width="30.85546875" style="274" customWidth="1"/>
    <col min="2310" max="2310" width="11" style="274" customWidth="1"/>
    <col min="2311" max="2311" width="0" style="274" hidden="1" customWidth="1"/>
    <col min="2312" max="2312" width="9.28515625" style="274" customWidth="1"/>
    <col min="2313" max="2313" width="19.7109375" style="274" customWidth="1"/>
    <col min="2314" max="2314" width="12.28515625" style="274" customWidth="1"/>
    <col min="2315" max="2315" width="32.7109375" style="274" bestFit="1" customWidth="1"/>
    <col min="2316" max="2316" width="6" style="274" customWidth="1"/>
    <col min="2317" max="2317" width="2.28515625" style="274" customWidth="1"/>
    <col min="2318" max="2318" width="17.85546875" style="274" customWidth="1"/>
    <col min="2319" max="2560" width="9.140625" style="274"/>
    <col min="2561" max="2561" width="1.140625" style="274" customWidth="1"/>
    <col min="2562" max="2562" width="2.85546875" style="274" customWidth="1"/>
    <col min="2563" max="2563" width="2.28515625" style="274" customWidth="1"/>
    <col min="2564" max="2564" width="7.85546875" style="274" customWidth="1"/>
    <col min="2565" max="2565" width="30.85546875" style="274" customWidth="1"/>
    <col min="2566" max="2566" width="11" style="274" customWidth="1"/>
    <col min="2567" max="2567" width="0" style="274" hidden="1" customWidth="1"/>
    <col min="2568" max="2568" width="9.28515625" style="274" customWidth="1"/>
    <col min="2569" max="2569" width="19.7109375" style="274" customWidth="1"/>
    <col min="2570" max="2570" width="12.28515625" style="274" customWidth="1"/>
    <col min="2571" max="2571" width="32.7109375" style="274" bestFit="1" customWidth="1"/>
    <col min="2572" max="2572" width="6" style="274" customWidth="1"/>
    <col min="2573" max="2573" width="2.28515625" style="274" customWidth="1"/>
    <col min="2574" max="2574" width="17.85546875" style="274" customWidth="1"/>
    <col min="2575" max="2816" width="9.140625" style="274"/>
    <col min="2817" max="2817" width="1.140625" style="274" customWidth="1"/>
    <col min="2818" max="2818" width="2.85546875" style="274" customWidth="1"/>
    <col min="2819" max="2819" width="2.28515625" style="274" customWidth="1"/>
    <col min="2820" max="2820" width="7.85546875" style="274" customWidth="1"/>
    <col min="2821" max="2821" width="30.85546875" style="274" customWidth="1"/>
    <col min="2822" max="2822" width="11" style="274" customWidth="1"/>
    <col min="2823" max="2823" width="0" style="274" hidden="1" customWidth="1"/>
    <col min="2824" max="2824" width="9.28515625" style="274" customWidth="1"/>
    <col min="2825" max="2825" width="19.7109375" style="274" customWidth="1"/>
    <col min="2826" max="2826" width="12.28515625" style="274" customWidth="1"/>
    <col min="2827" max="2827" width="32.7109375" style="274" bestFit="1" customWidth="1"/>
    <col min="2828" max="2828" width="6" style="274" customWidth="1"/>
    <col min="2829" max="2829" width="2.28515625" style="274" customWidth="1"/>
    <col min="2830" max="2830" width="17.85546875" style="274" customWidth="1"/>
    <col min="2831" max="3072" width="9.140625" style="274"/>
    <col min="3073" max="3073" width="1.140625" style="274" customWidth="1"/>
    <col min="3074" max="3074" width="2.85546875" style="274" customWidth="1"/>
    <col min="3075" max="3075" width="2.28515625" style="274" customWidth="1"/>
    <col min="3076" max="3076" width="7.85546875" style="274" customWidth="1"/>
    <col min="3077" max="3077" width="30.85546875" style="274" customWidth="1"/>
    <col min="3078" max="3078" width="11" style="274" customWidth="1"/>
    <col min="3079" max="3079" width="0" style="274" hidden="1" customWidth="1"/>
    <col min="3080" max="3080" width="9.28515625" style="274" customWidth="1"/>
    <col min="3081" max="3081" width="19.7109375" style="274" customWidth="1"/>
    <col min="3082" max="3082" width="12.28515625" style="274" customWidth="1"/>
    <col min="3083" max="3083" width="32.7109375" style="274" bestFit="1" customWidth="1"/>
    <col min="3084" max="3084" width="6" style="274" customWidth="1"/>
    <col min="3085" max="3085" width="2.28515625" style="274" customWidth="1"/>
    <col min="3086" max="3086" width="17.85546875" style="274" customWidth="1"/>
    <col min="3087" max="3328" width="9.140625" style="274"/>
    <col min="3329" max="3329" width="1.140625" style="274" customWidth="1"/>
    <col min="3330" max="3330" width="2.85546875" style="274" customWidth="1"/>
    <col min="3331" max="3331" width="2.28515625" style="274" customWidth="1"/>
    <col min="3332" max="3332" width="7.85546875" style="274" customWidth="1"/>
    <col min="3333" max="3333" width="30.85546875" style="274" customWidth="1"/>
    <col min="3334" max="3334" width="11" style="274" customWidth="1"/>
    <col min="3335" max="3335" width="0" style="274" hidden="1" customWidth="1"/>
    <col min="3336" max="3336" width="9.28515625" style="274" customWidth="1"/>
    <col min="3337" max="3337" width="19.7109375" style="274" customWidth="1"/>
    <col min="3338" max="3338" width="12.28515625" style="274" customWidth="1"/>
    <col min="3339" max="3339" width="32.7109375" style="274" bestFit="1" customWidth="1"/>
    <col min="3340" max="3340" width="6" style="274" customWidth="1"/>
    <col min="3341" max="3341" width="2.28515625" style="274" customWidth="1"/>
    <col min="3342" max="3342" width="17.85546875" style="274" customWidth="1"/>
    <col min="3343" max="3584" width="9.140625" style="274"/>
    <col min="3585" max="3585" width="1.140625" style="274" customWidth="1"/>
    <col min="3586" max="3586" width="2.85546875" style="274" customWidth="1"/>
    <col min="3587" max="3587" width="2.28515625" style="274" customWidth="1"/>
    <col min="3588" max="3588" width="7.85546875" style="274" customWidth="1"/>
    <col min="3589" max="3589" width="30.85546875" style="274" customWidth="1"/>
    <col min="3590" max="3590" width="11" style="274" customWidth="1"/>
    <col min="3591" max="3591" width="0" style="274" hidden="1" customWidth="1"/>
    <col min="3592" max="3592" width="9.28515625" style="274" customWidth="1"/>
    <col min="3593" max="3593" width="19.7109375" style="274" customWidth="1"/>
    <col min="3594" max="3594" width="12.28515625" style="274" customWidth="1"/>
    <col min="3595" max="3595" width="32.7109375" style="274" bestFit="1" customWidth="1"/>
    <col min="3596" max="3596" width="6" style="274" customWidth="1"/>
    <col min="3597" max="3597" width="2.28515625" style="274" customWidth="1"/>
    <col min="3598" max="3598" width="17.85546875" style="274" customWidth="1"/>
    <col min="3599" max="3840" width="9.140625" style="274"/>
    <col min="3841" max="3841" width="1.140625" style="274" customWidth="1"/>
    <col min="3842" max="3842" width="2.85546875" style="274" customWidth="1"/>
    <col min="3843" max="3843" width="2.28515625" style="274" customWidth="1"/>
    <col min="3844" max="3844" width="7.85546875" style="274" customWidth="1"/>
    <col min="3845" max="3845" width="30.85546875" style="274" customWidth="1"/>
    <col min="3846" max="3846" width="11" style="274" customWidth="1"/>
    <col min="3847" max="3847" width="0" style="274" hidden="1" customWidth="1"/>
    <col min="3848" max="3848" width="9.28515625" style="274" customWidth="1"/>
    <col min="3849" max="3849" width="19.7109375" style="274" customWidth="1"/>
    <col min="3850" max="3850" width="12.28515625" style="274" customWidth="1"/>
    <col min="3851" max="3851" width="32.7109375" style="274" bestFit="1" customWidth="1"/>
    <col min="3852" max="3852" width="6" style="274" customWidth="1"/>
    <col min="3853" max="3853" width="2.28515625" style="274" customWidth="1"/>
    <col min="3854" max="3854" width="17.85546875" style="274" customWidth="1"/>
    <col min="3855" max="4096" width="9.140625" style="274"/>
    <col min="4097" max="4097" width="1.140625" style="274" customWidth="1"/>
    <col min="4098" max="4098" width="2.85546875" style="274" customWidth="1"/>
    <col min="4099" max="4099" width="2.28515625" style="274" customWidth="1"/>
    <col min="4100" max="4100" width="7.85546875" style="274" customWidth="1"/>
    <col min="4101" max="4101" width="30.85546875" style="274" customWidth="1"/>
    <col min="4102" max="4102" width="11" style="274" customWidth="1"/>
    <col min="4103" max="4103" width="0" style="274" hidden="1" customWidth="1"/>
    <col min="4104" max="4104" width="9.28515625" style="274" customWidth="1"/>
    <col min="4105" max="4105" width="19.7109375" style="274" customWidth="1"/>
    <col min="4106" max="4106" width="12.28515625" style="274" customWidth="1"/>
    <col min="4107" max="4107" width="32.7109375" style="274" bestFit="1" customWidth="1"/>
    <col min="4108" max="4108" width="6" style="274" customWidth="1"/>
    <col min="4109" max="4109" width="2.28515625" style="274" customWidth="1"/>
    <col min="4110" max="4110" width="17.85546875" style="274" customWidth="1"/>
    <col min="4111" max="4352" width="9.140625" style="274"/>
    <col min="4353" max="4353" width="1.140625" style="274" customWidth="1"/>
    <col min="4354" max="4354" width="2.85546875" style="274" customWidth="1"/>
    <col min="4355" max="4355" width="2.28515625" style="274" customWidth="1"/>
    <col min="4356" max="4356" width="7.85546875" style="274" customWidth="1"/>
    <col min="4357" max="4357" width="30.85546875" style="274" customWidth="1"/>
    <col min="4358" max="4358" width="11" style="274" customWidth="1"/>
    <col min="4359" max="4359" width="0" style="274" hidden="1" customWidth="1"/>
    <col min="4360" max="4360" width="9.28515625" style="274" customWidth="1"/>
    <col min="4361" max="4361" width="19.7109375" style="274" customWidth="1"/>
    <col min="4362" max="4362" width="12.28515625" style="274" customWidth="1"/>
    <col min="4363" max="4363" width="32.7109375" style="274" bestFit="1" customWidth="1"/>
    <col min="4364" max="4364" width="6" style="274" customWidth="1"/>
    <col min="4365" max="4365" width="2.28515625" style="274" customWidth="1"/>
    <col min="4366" max="4366" width="17.85546875" style="274" customWidth="1"/>
    <col min="4367" max="4608" width="9.140625" style="274"/>
    <col min="4609" max="4609" width="1.140625" style="274" customWidth="1"/>
    <col min="4610" max="4610" width="2.85546875" style="274" customWidth="1"/>
    <col min="4611" max="4611" width="2.28515625" style="274" customWidth="1"/>
    <col min="4612" max="4612" width="7.85546875" style="274" customWidth="1"/>
    <col min="4613" max="4613" width="30.85546875" style="274" customWidth="1"/>
    <col min="4614" max="4614" width="11" style="274" customWidth="1"/>
    <col min="4615" max="4615" width="0" style="274" hidden="1" customWidth="1"/>
    <col min="4616" max="4616" width="9.28515625" style="274" customWidth="1"/>
    <col min="4617" max="4617" width="19.7109375" style="274" customWidth="1"/>
    <col min="4618" max="4618" width="12.28515625" style="274" customWidth="1"/>
    <col min="4619" max="4619" width="32.7109375" style="274" bestFit="1" customWidth="1"/>
    <col min="4620" max="4620" width="6" style="274" customWidth="1"/>
    <col min="4621" max="4621" width="2.28515625" style="274" customWidth="1"/>
    <col min="4622" max="4622" width="17.85546875" style="274" customWidth="1"/>
    <col min="4623" max="4864" width="9.140625" style="274"/>
    <col min="4865" max="4865" width="1.140625" style="274" customWidth="1"/>
    <col min="4866" max="4866" width="2.85546875" style="274" customWidth="1"/>
    <col min="4867" max="4867" width="2.28515625" style="274" customWidth="1"/>
    <col min="4868" max="4868" width="7.85546875" style="274" customWidth="1"/>
    <col min="4869" max="4869" width="30.85546875" style="274" customWidth="1"/>
    <col min="4870" max="4870" width="11" style="274" customWidth="1"/>
    <col min="4871" max="4871" width="0" style="274" hidden="1" customWidth="1"/>
    <col min="4872" max="4872" width="9.28515625" style="274" customWidth="1"/>
    <col min="4873" max="4873" width="19.7109375" style="274" customWidth="1"/>
    <col min="4874" max="4874" width="12.28515625" style="274" customWidth="1"/>
    <col min="4875" max="4875" width="32.7109375" style="274" bestFit="1" customWidth="1"/>
    <col min="4876" max="4876" width="6" style="274" customWidth="1"/>
    <col min="4877" max="4877" width="2.28515625" style="274" customWidth="1"/>
    <col min="4878" max="4878" width="17.85546875" style="274" customWidth="1"/>
    <col min="4879" max="5120" width="9.140625" style="274"/>
    <col min="5121" max="5121" width="1.140625" style="274" customWidth="1"/>
    <col min="5122" max="5122" width="2.85546875" style="274" customWidth="1"/>
    <col min="5123" max="5123" width="2.28515625" style="274" customWidth="1"/>
    <col min="5124" max="5124" width="7.85546875" style="274" customWidth="1"/>
    <col min="5125" max="5125" width="30.85546875" style="274" customWidth="1"/>
    <col min="5126" max="5126" width="11" style="274" customWidth="1"/>
    <col min="5127" max="5127" width="0" style="274" hidden="1" customWidth="1"/>
    <col min="5128" max="5128" width="9.28515625" style="274" customWidth="1"/>
    <col min="5129" max="5129" width="19.7109375" style="274" customWidth="1"/>
    <col min="5130" max="5130" width="12.28515625" style="274" customWidth="1"/>
    <col min="5131" max="5131" width="32.7109375" style="274" bestFit="1" customWidth="1"/>
    <col min="5132" max="5132" width="6" style="274" customWidth="1"/>
    <col min="5133" max="5133" width="2.28515625" style="274" customWidth="1"/>
    <col min="5134" max="5134" width="17.85546875" style="274" customWidth="1"/>
    <col min="5135" max="5376" width="9.140625" style="274"/>
    <col min="5377" max="5377" width="1.140625" style="274" customWidth="1"/>
    <col min="5378" max="5378" width="2.85546875" style="274" customWidth="1"/>
    <col min="5379" max="5379" width="2.28515625" style="274" customWidth="1"/>
    <col min="5380" max="5380" width="7.85546875" style="274" customWidth="1"/>
    <col min="5381" max="5381" width="30.85546875" style="274" customWidth="1"/>
    <col min="5382" max="5382" width="11" style="274" customWidth="1"/>
    <col min="5383" max="5383" width="0" style="274" hidden="1" customWidth="1"/>
    <col min="5384" max="5384" width="9.28515625" style="274" customWidth="1"/>
    <col min="5385" max="5385" width="19.7109375" style="274" customWidth="1"/>
    <col min="5386" max="5386" width="12.28515625" style="274" customWidth="1"/>
    <col min="5387" max="5387" width="32.7109375" style="274" bestFit="1" customWidth="1"/>
    <col min="5388" max="5388" width="6" style="274" customWidth="1"/>
    <col min="5389" max="5389" width="2.28515625" style="274" customWidth="1"/>
    <col min="5390" max="5390" width="17.85546875" style="274" customWidth="1"/>
    <col min="5391" max="5632" width="9.140625" style="274"/>
    <col min="5633" max="5633" width="1.140625" style="274" customWidth="1"/>
    <col min="5634" max="5634" width="2.85546875" style="274" customWidth="1"/>
    <col min="5635" max="5635" width="2.28515625" style="274" customWidth="1"/>
    <col min="5636" max="5636" width="7.85546875" style="274" customWidth="1"/>
    <col min="5637" max="5637" width="30.85546875" style="274" customWidth="1"/>
    <col min="5638" max="5638" width="11" style="274" customWidth="1"/>
    <col min="5639" max="5639" width="0" style="274" hidden="1" customWidth="1"/>
    <col min="5640" max="5640" width="9.28515625" style="274" customWidth="1"/>
    <col min="5641" max="5641" width="19.7109375" style="274" customWidth="1"/>
    <col min="5642" max="5642" width="12.28515625" style="274" customWidth="1"/>
    <col min="5643" max="5643" width="32.7109375" style="274" bestFit="1" customWidth="1"/>
    <col min="5644" max="5644" width="6" style="274" customWidth="1"/>
    <col min="5645" max="5645" width="2.28515625" style="274" customWidth="1"/>
    <col min="5646" max="5646" width="17.85546875" style="274" customWidth="1"/>
    <col min="5647" max="5888" width="9.140625" style="274"/>
    <col min="5889" max="5889" width="1.140625" style="274" customWidth="1"/>
    <col min="5890" max="5890" width="2.85546875" style="274" customWidth="1"/>
    <col min="5891" max="5891" width="2.28515625" style="274" customWidth="1"/>
    <col min="5892" max="5892" width="7.85546875" style="274" customWidth="1"/>
    <col min="5893" max="5893" width="30.85546875" style="274" customWidth="1"/>
    <col min="5894" max="5894" width="11" style="274" customWidth="1"/>
    <col min="5895" max="5895" width="0" style="274" hidden="1" customWidth="1"/>
    <col min="5896" max="5896" width="9.28515625" style="274" customWidth="1"/>
    <col min="5897" max="5897" width="19.7109375" style="274" customWidth="1"/>
    <col min="5898" max="5898" width="12.28515625" style="274" customWidth="1"/>
    <col min="5899" max="5899" width="32.7109375" style="274" bestFit="1" customWidth="1"/>
    <col min="5900" max="5900" width="6" style="274" customWidth="1"/>
    <col min="5901" max="5901" width="2.28515625" style="274" customWidth="1"/>
    <col min="5902" max="5902" width="17.85546875" style="274" customWidth="1"/>
    <col min="5903" max="6144" width="9.140625" style="274"/>
    <col min="6145" max="6145" width="1.140625" style="274" customWidth="1"/>
    <col min="6146" max="6146" width="2.85546875" style="274" customWidth="1"/>
    <col min="6147" max="6147" width="2.28515625" style="274" customWidth="1"/>
    <col min="6148" max="6148" width="7.85546875" style="274" customWidth="1"/>
    <col min="6149" max="6149" width="30.85546875" style="274" customWidth="1"/>
    <col min="6150" max="6150" width="11" style="274" customWidth="1"/>
    <col min="6151" max="6151" width="0" style="274" hidden="1" customWidth="1"/>
    <col min="6152" max="6152" width="9.28515625" style="274" customWidth="1"/>
    <col min="6153" max="6153" width="19.7109375" style="274" customWidth="1"/>
    <col min="6154" max="6154" width="12.28515625" style="274" customWidth="1"/>
    <col min="6155" max="6155" width="32.7109375" style="274" bestFit="1" customWidth="1"/>
    <col min="6156" max="6156" width="6" style="274" customWidth="1"/>
    <col min="6157" max="6157" width="2.28515625" style="274" customWidth="1"/>
    <col min="6158" max="6158" width="17.85546875" style="274" customWidth="1"/>
    <col min="6159" max="6400" width="9.140625" style="274"/>
    <col min="6401" max="6401" width="1.140625" style="274" customWidth="1"/>
    <col min="6402" max="6402" width="2.85546875" style="274" customWidth="1"/>
    <col min="6403" max="6403" width="2.28515625" style="274" customWidth="1"/>
    <col min="6404" max="6404" width="7.85546875" style="274" customWidth="1"/>
    <col min="6405" max="6405" width="30.85546875" style="274" customWidth="1"/>
    <col min="6406" max="6406" width="11" style="274" customWidth="1"/>
    <col min="6407" max="6407" width="0" style="274" hidden="1" customWidth="1"/>
    <col min="6408" max="6408" width="9.28515625" style="274" customWidth="1"/>
    <col min="6409" max="6409" width="19.7109375" style="274" customWidth="1"/>
    <col min="6410" max="6410" width="12.28515625" style="274" customWidth="1"/>
    <col min="6411" max="6411" width="32.7109375" style="274" bestFit="1" customWidth="1"/>
    <col min="6412" max="6412" width="6" style="274" customWidth="1"/>
    <col min="6413" max="6413" width="2.28515625" style="274" customWidth="1"/>
    <col min="6414" max="6414" width="17.85546875" style="274" customWidth="1"/>
    <col min="6415" max="6656" width="9.140625" style="274"/>
    <col min="6657" max="6657" width="1.140625" style="274" customWidth="1"/>
    <col min="6658" max="6658" width="2.85546875" style="274" customWidth="1"/>
    <col min="6659" max="6659" width="2.28515625" style="274" customWidth="1"/>
    <col min="6660" max="6660" width="7.85546875" style="274" customWidth="1"/>
    <col min="6661" max="6661" width="30.85546875" style="274" customWidth="1"/>
    <col min="6662" max="6662" width="11" style="274" customWidth="1"/>
    <col min="6663" max="6663" width="0" style="274" hidden="1" customWidth="1"/>
    <col min="6664" max="6664" width="9.28515625" style="274" customWidth="1"/>
    <col min="6665" max="6665" width="19.7109375" style="274" customWidth="1"/>
    <col min="6666" max="6666" width="12.28515625" style="274" customWidth="1"/>
    <col min="6667" max="6667" width="32.7109375" style="274" bestFit="1" customWidth="1"/>
    <col min="6668" max="6668" width="6" style="274" customWidth="1"/>
    <col min="6669" max="6669" width="2.28515625" style="274" customWidth="1"/>
    <col min="6670" max="6670" width="17.85546875" style="274" customWidth="1"/>
    <col min="6671" max="6912" width="9.140625" style="274"/>
    <col min="6913" max="6913" width="1.140625" style="274" customWidth="1"/>
    <col min="6914" max="6914" width="2.85546875" style="274" customWidth="1"/>
    <col min="6915" max="6915" width="2.28515625" style="274" customWidth="1"/>
    <col min="6916" max="6916" width="7.85546875" style="274" customWidth="1"/>
    <col min="6917" max="6917" width="30.85546875" style="274" customWidth="1"/>
    <col min="6918" max="6918" width="11" style="274" customWidth="1"/>
    <col min="6919" max="6919" width="0" style="274" hidden="1" customWidth="1"/>
    <col min="6920" max="6920" width="9.28515625" style="274" customWidth="1"/>
    <col min="6921" max="6921" width="19.7109375" style="274" customWidth="1"/>
    <col min="6922" max="6922" width="12.28515625" style="274" customWidth="1"/>
    <col min="6923" max="6923" width="32.7109375" style="274" bestFit="1" customWidth="1"/>
    <col min="6924" max="6924" width="6" style="274" customWidth="1"/>
    <col min="6925" max="6925" width="2.28515625" style="274" customWidth="1"/>
    <col min="6926" max="6926" width="17.85546875" style="274" customWidth="1"/>
    <col min="6927" max="7168" width="9.140625" style="274"/>
    <col min="7169" max="7169" width="1.140625" style="274" customWidth="1"/>
    <col min="7170" max="7170" width="2.85546875" style="274" customWidth="1"/>
    <col min="7171" max="7171" width="2.28515625" style="274" customWidth="1"/>
    <col min="7172" max="7172" width="7.85546875" style="274" customWidth="1"/>
    <col min="7173" max="7173" width="30.85546875" style="274" customWidth="1"/>
    <col min="7174" max="7174" width="11" style="274" customWidth="1"/>
    <col min="7175" max="7175" width="0" style="274" hidden="1" customWidth="1"/>
    <col min="7176" max="7176" width="9.28515625" style="274" customWidth="1"/>
    <col min="7177" max="7177" width="19.7109375" style="274" customWidth="1"/>
    <col min="7178" max="7178" width="12.28515625" style="274" customWidth="1"/>
    <col min="7179" max="7179" width="32.7109375" style="274" bestFit="1" customWidth="1"/>
    <col min="7180" max="7180" width="6" style="274" customWidth="1"/>
    <col min="7181" max="7181" width="2.28515625" style="274" customWidth="1"/>
    <col min="7182" max="7182" width="17.85546875" style="274" customWidth="1"/>
    <col min="7183" max="7424" width="9.140625" style="274"/>
    <col min="7425" max="7425" width="1.140625" style="274" customWidth="1"/>
    <col min="7426" max="7426" width="2.85546875" style="274" customWidth="1"/>
    <col min="7427" max="7427" width="2.28515625" style="274" customWidth="1"/>
    <col min="7428" max="7428" width="7.85546875" style="274" customWidth="1"/>
    <col min="7429" max="7429" width="30.85546875" style="274" customWidth="1"/>
    <col min="7430" max="7430" width="11" style="274" customWidth="1"/>
    <col min="7431" max="7431" width="0" style="274" hidden="1" customWidth="1"/>
    <col min="7432" max="7432" width="9.28515625" style="274" customWidth="1"/>
    <col min="7433" max="7433" width="19.7109375" style="274" customWidth="1"/>
    <col min="7434" max="7434" width="12.28515625" style="274" customWidth="1"/>
    <col min="7435" max="7435" width="32.7109375" style="274" bestFit="1" customWidth="1"/>
    <col min="7436" max="7436" width="6" style="274" customWidth="1"/>
    <col min="7437" max="7437" width="2.28515625" style="274" customWidth="1"/>
    <col min="7438" max="7438" width="17.85546875" style="274" customWidth="1"/>
    <col min="7439" max="7680" width="9.140625" style="274"/>
    <col min="7681" max="7681" width="1.140625" style="274" customWidth="1"/>
    <col min="7682" max="7682" width="2.85546875" style="274" customWidth="1"/>
    <col min="7683" max="7683" width="2.28515625" style="274" customWidth="1"/>
    <col min="7684" max="7684" width="7.85546875" style="274" customWidth="1"/>
    <col min="7685" max="7685" width="30.85546875" style="274" customWidth="1"/>
    <col min="7686" max="7686" width="11" style="274" customWidth="1"/>
    <col min="7687" max="7687" width="0" style="274" hidden="1" customWidth="1"/>
    <col min="7688" max="7688" width="9.28515625" style="274" customWidth="1"/>
    <col min="7689" max="7689" width="19.7109375" style="274" customWidth="1"/>
    <col min="7690" max="7690" width="12.28515625" style="274" customWidth="1"/>
    <col min="7691" max="7691" width="32.7109375" style="274" bestFit="1" customWidth="1"/>
    <col min="7692" max="7692" width="6" style="274" customWidth="1"/>
    <col min="7693" max="7693" width="2.28515625" style="274" customWidth="1"/>
    <col min="7694" max="7694" width="17.85546875" style="274" customWidth="1"/>
    <col min="7695" max="7936" width="9.140625" style="274"/>
    <col min="7937" max="7937" width="1.140625" style="274" customWidth="1"/>
    <col min="7938" max="7938" width="2.85546875" style="274" customWidth="1"/>
    <col min="7939" max="7939" width="2.28515625" style="274" customWidth="1"/>
    <col min="7940" max="7940" width="7.85546875" style="274" customWidth="1"/>
    <col min="7941" max="7941" width="30.85546875" style="274" customWidth="1"/>
    <col min="7942" max="7942" width="11" style="274" customWidth="1"/>
    <col min="7943" max="7943" width="0" style="274" hidden="1" customWidth="1"/>
    <col min="7944" max="7944" width="9.28515625" style="274" customWidth="1"/>
    <col min="7945" max="7945" width="19.7109375" style="274" customWidth="1"/>
    <col min="7946" max="7946" width="12.28515625" style="274" customWidth="1"/>
    <col min="7947" max="7947" width="32.7109375" style="274" bestFit="1" customWidth="1"/>
    <col min="7948" max="7948" width="6" style="274" customWidth="1"/>
    <col min="7949" max="7949" width="2.28515625" style="274" customWidth="1"/>
    <col min="7950" max="7950" width="17.85546875" style="274" customWidth="1"/>
    <col min="7951" max="8192" width="9.140625" style="274"/>
    <col min="8193" max="8193" width="1.140625" style="274" customWidth="1"/>
    <col min="8194" max="8194" width="2.85546875" style="274" customWidth="1"/>
    <col min="8195" max="8195" width="2.28515625" style="274" customWidth="1"/>
    <col min="8196" max="8196" width="7.85546875" style="274" customWidth="1"/>
    <col min="8197" max="8197" width="30.85546875" style="274" customWidth="1"/>
    <col min="8198" max="8198" width="11" style="274" customWidth="1"/>
    <col min="8199" max="8199" width="0" style="274" hidden="1" customWidth="1"/>
    <col min="8200" max="8200" width="9.28515625" style="274" customWidth="1"/>
    <col min="8201" max="8201" width="19.7109375" style="274" customWidth="1"/>
    <col min="8202" max="8202" width="12.28515625" style="274" customWidth="1"/>
    <col min="8203" max="8203" width="32.7109375" style="274" bestFit="1" customWidth="1"/>
    <col min="8204" max="8204" width="6" style="274" customWidth="1"/>
    <col min="8205" max="8205" width="2.28515625" style="274" customWidth="1"/>
    <col min="8206" max="8206" width="17.85546875" style="274" customWidth="1"/>
    <col min="8207" max="8448" width="9.140625" style="274"/>
    <col min="8449" max="8449" width="1.140625" style="274" customWidth="1"/>
    <col min="8450" max="8450" width="2.85546875" style="274" customWidth="1"/>
    <col min="8451" max="8451" width="2.28515625" style="274" customWidth="1"/>
    <col min="8452" max="8452" width="7.85546875" style="274" customWidth="1"/>
    <col min="8453" max="8453" width="30.85546875" style="274" customWidth="1"/>
    <col min="8454" max="8454" width="11" style="274" customWidth="1"/>
    <col min="8455" max="8455" width="0" style="274" hidden="1" customWidth="1"/>
    <col min="8456" max="8456" width="9.28515625" style="274" customWidth="1"/>
    <col min="8457" max="8457" width="19.7109375" style="274" customWidth="1"/>
    <col min="8458" max="8458" width="12.28515625" style="274" customWidth="1"/>
    <col min="8459" max="8459" width="32.7109375" style="274" bestFit="1" customWidth="1"/>
    <col min="8460" max="8460" width="6" style="274" customWidth="1"/>
    <col min="8461" max="8461" width="2.28515625" style="274" customWidth="1"/>
    <col min="8462" max="8462" width="17.85546875" style="274" customWidth="1"/>
    <col min="8463" max="8704" width="9.140625" style="274"/>
    <col min="8705" max="8705" width="1.140625" style="274" customWidth="1"/>
    <col min="8706" max="8706" width="2.85546875" style="274" customWidth="1"/>
    <col min="8707" max="8707" width="2.28515625" style="274" customWidth="1"/>
    <col min="8708" max="8708" width="7.85546875" style="274" customWidth="1"/>
    <col min="8709" max="8709" width="30.85546875" style="274" customWidth="1"/>
    <col min="8710" max="8710" width="11" style="274" customWidth="1"/>
    <col min="8711" max="8711" width="0" style="274" hidden="1" customWidth="1"/>
    <col min="8712" max="8712" width="9.28515625" style="274" customWidth="1"/>
    <col min="8713" max="8713" width="19.7109375" style="274" customWidth="1"/>
    <col min="8714" max="8714" width="12.28515625" style="274" customWidth="1"/>
    <col min="8715" max="8715" width="32.7109375" style="274" bestFit="1" customWidth="1"/>
    <col min="8716" max="8716" width="6" style="274" customWidth="1"/>
    <col min="8717" max="8717" width="2.28515625" style="274" customWidth="1"/>
    <col min="8718" max="8718" width="17.85546875" style="274" customWidth="1"/>
    <col min="8719" max="8960" width="9.140625" style="274"/>
    <col min="8961" max="8961" width="1.140625" style="274" customWidth="1"/>
    <col min="8962" max="8962" width="2.85546875" style="274" customWidth="1"/>
    <col min="8963" max="8963" width="2.28515625" style="274" customWidth="1"/>
    <col min="8964" max="8964" width="7.85546875" style="274" customWidth="1"/>
    <col min="8965" max="8965" width="30.85546875" style="274" customWidth="1"/>
    <col min="8966" max="8966" width="11" style="274" customWidth="1"/>
    <col min="8967" max="8967" width="0" style="274" hidden="1" customWidth="1"/>
    <col min="8968" max="8968" width="9.28515625" style="274" customWidth="1"/>
    <col min="8969" max="8969" width="19.7109375" style="274" customWidth="1"/>
    <col min="8970" max="8970" width="12.28515625" style="274" customWidth="1"/>
    <col min="8971" max="8971" width="32.7109375" style="274" bestFit="1" customWidth="1"/>
    <col min="8972" max="8972" width="6" style="274" customWidth="1"/>
    <col min="8973" max="8973" width="2.28515625" style="274" customWidth="1"/>
    <col min="8974" max="8974" width="17.85546875" style="274" customWidth="1"/>
    <col min="8975" max="9216" width="9.140625" style="274"/>
    <col min="9217" max="9217" width="1.140625" style="274" customWidth="1"/>
    <col min="9218" max="9218" width="2.85546875" style="274" customWidth="1"/>
    <col min="9219" max="9219" width="2.28515625" style="274" customWidth="1"/>
    <col min="9220" max="9220" width="7.85546875" style="274" customWidth="1"/>
    <col min="9221" max="9221" width="30.85546875" style="274" customWidth="1"/>
    <col min="9222" max="9222" width="11" style="274" customWidth="1"/>
    <col min="9223" max="9223" width="0" style="274" hidden="1" customWidth="1"/>
    <col min="9224" max="9224" width="9.28515625" style="274" customWidth="1"/>
    <col min="9225" max="9225" width="19.7109375" style="274" customWidth="1"/>
    <col min="9226" max="9226" width="12.28515625" style="274" customWidth="1"/>
    <col min="9227" max="9227" width="32.7109375" style="274" bestFit="1" customWidth="1"/>
    <col min="9228" max="9228" width="6" style="274" customWidth="1"/>
    <col min="9229" max="9229" width="2.28515625" style="274" customWidth="1"/>
    <col min="9230" max="9230" width="17.85546875" style="274" customWidth="1"/>
    <col min="9231" max="9472" width="9.140625" style="274"/>
    <col min="9473" max="9473" width="1.140625" style="274" customWidth="1"/>
    <col min="9474" max="9474" width="2.85546875" style="274" customWidth="1"/>
    <col min="9475" max="9475" width="2.28515625" style="274" customWidth="1"/>
    <col min="9476" max="9476" width="7.85546875" style="274" customWidth="1"/>
    <col min="9477" max="9477" width="30.85546875" style="274" customWidth="1"/>
    <col min="9478" max="9478" width="11" style="274" customWidth="1"/>
    <col min="9479" max="9479" width="0" style="274" hidden="1" customWidth="1"/>
    <col min="9480" max="9480" width="9.28515625" style="274" customWidth="1"/>
    <col min="9481" max="9481" width="19.7109375" style="274" customWidth="1"/>
    <col min="9482" max="9482" width="12.28515625" style="274" customWidth="1"/>
    <col min="9483" max="9483" width="32.7109375" style="274" bestFit="1" customWidth="1"/>
    <col min="9484" max="9484" width="6" style="274" customWidth="1"/>
    <col min="9485" max="9485" width="2.28515625" style="274" customWidth="1"/>
    <col min="9486" max="9486" width="17.85546875" style="274" customWidth="1"/>
    <col min="9487" max="9728" width="9.140625" style="274"/>
    <col min="9729" max="9729" width="1.140625" style="274" customWidth="1"/>
    <col min="9730" max="9730" width="2.85546875" style="274" customWidth="1"/>
    <col min="9731" max="9731" width="2.28515625" style="274" customWidth="1"/>
    <col min="9732" max="9732" width="7.85546875" style="274" customWidth="1"/>
    <col min="9733" max="9733" width="30.85546875" style="274" customWidth="1"/>
    <col min="9734" max="9734" width="11" style="274" customWidth="1"/>
    <col min="9735" max="9735" width="0" style="274" hidden="1" customWidth="1"/>
    <col min="9736" max="9736" width="9.28515625" style="274" customWidth="1"/>
    <col min="9737" max="9737" width="19.7109375" style="274" customWidth="1"/>
    <col min="9738" max="9738" width="12.28515625" style="274" customWidth="1"/>
    <col min="9739" max="9739" width="32.7109375" style="274" bestFit="1" customWidth="1"/>
    <col min="9740" max="9740" width="6" style="274" customWidth="1"/>
    <col min="9741" max="9741" width="2.28515625" style="274" customWidth="1"/>
    <col min="9742" max="9742" width="17.85546875" style="274" customWidth="1"/>
    <col min="9743" max="9984" width="9.140625" style="274"/>
    <col min="9985" max="9985" width="1.140625" style="274" customWidth="1"/>
    <col min="9986" max="9986" width="2.85546875" style="274" customWidth="1"/>
    <col min="9987" max="9987" width="2.28515625" style="274" customWidth="1"/>
    <col min="9988" max="9988" width="7.85546875" style="274" customWidth="1"/>
    <col min="9989" max="9989" width="30.85546875" style="274" customWidth="1"/>
    <col min="9990" max="9990" width="11" style="274" customWidth="1"/>
    <col min="9991" max="9991" width="0" style="274" hidden="1" customWidth="1"/>
    <col min="9992" max="9992" width="9.28515625" style="274" customWidth="1"/>
    <col min="9993" max="9993" width="19.7109375" style="274" customWidth="1"/>
    <col min="9994" max="9994" width="12.28515625" style="274" customWidth="1"/>
    <col min="9995" max="9995" width="32.7109375" style="274" bestFit="1" customWidth="1"/>
    <col min="9996" max="9996" width="6" style="274" customWidth="1"/>
    <col min="9997" max="9997" width="2.28515625" style="274" customWidth="1"/>
    <col min="9998" max="9998" width="17.85546875" style="274" customWidth="1"/>
    <col min="9999" max="10240" width="9.140625" style="274"/>
    <col min="10241" max="10241" width="1.140625" style="274" customWidth="1"/>
    <col min="10242" max="10242" width="2.85546875" style="274" customWidth="1"/>
    <col min="10243" max="10243" width="2.28515625" style="274" customWidth="1"/>
    <col min="10244" max="10244" width="7.85546875" style="274" customWidth="1"/>
    <col min="10245" max="10245" width="30.85546875" style="274" customWidth="1"/>
    <col min="10246" max="10246" width="11" style="274" customWidth="1"/>
    <col min="10247" max="10247" width="0" style="274" hidden="1" customWidth="1"/>
    <col min="10248" max="10248" width="9.28515625" style="274" customWidth="1"/>
    <col min="10249" max="10249" width="19.7109375" style="274" customWidth="1"/>
    <col min="10250" max="10250" width="12.28515625" style="274" customWidth="1"/>
    <col min="10251" max="10251" width="32.7109375" style="274" bestFit="1" customWidth="1"/>
    <col min="10252" max="10252" width="6" style="274" customWidth="1"/>
    <col min="10253" max="10253" width="2.28515625" style="274" customWidth="1"/>
    <col min="10254" max="10254" width="17.85546875" style="274" customWidth="1"/>
    <col min="10255" max="10496" width="9.140625" style="274"/>
    <col min="10497" max="10497" width="1.140625" style="274" customWidth="1"/>
    <col min="10498" max="10498" width="2.85546875" style="274" customWidth="1"/>
    <col min="10499" max="10499" width="2.28515625" style="274" customWidth="1"/>
    <col min="10500" max="10500" width="7.85546875" style="274" customWidth="1"/>
    <col min="10501" max="10501" width="30.85546875" style="274" customWidth="1"/>
    <col min="10502" max="10502" width="11" style="274" customWidth="1"/>
    <col min="10503" max="10503" width="0" style="274" hidden="1" customWidth="1"/>
    <col min="10504" max="10504" width="9.28515625" style="274" customWidth="1"/>
    <col min="10505" max="10505" width="19.7109375" style="274" customWidth="1"/>
    <col min="10506" max="10506" width="12.28515625" style="274" customWidth="1"/>
    <col min="10507" max="10507" width="32.7109375" style="274" bestFit="1" customWidth="1"/>
    <col min="10508" max="10508" width="6" style="274" customWidth="1"/>
    <col min="10509" max="10509" width="2.28515625" style="274" customWidth="1"/>
    <col min="10510" max="10510" width="17.85546875" style="274" customWidth="1"/>
    <col min="10511" max="10752" width="9.140625" style="274"/>
    <col min="10753" max="10753" width="1.140625" style="274" customWidth="1"/>
    <col min="10754" max="10754" width="2.85546875" style="274" customWidth="1"/>
    <col min="10755" max="10755" width="2.28515625" style="274" customWidth="1"/>
    <col min="10756" max="10756" width="7.85546875" style="274" customWidth="1"/>
    <col min="10757" max="10757" width="30.85546875" style="274" customWidth="1"/>
    <col min="10758" max="10758" width="11" style="274" customWidth="1"/>
    <col min="10759" max="10759" width="0" style="274" hidden="1" customWidth="1"/>
    <col min="10760" max="10760" width="9.28515625" style="274" customWidth="1"/>
    <col min="10761" max="10761" width="19.7109375" style="274" customWidth="1"/>
    <col min="10762" max="10762" width="12.28515625" style="274" customWidth="1"/>
    <col min="10763" max="10763" width="32.7109375" style="274" bestFit="1" customWidth="1"/>
    <col min="10764" max="10764" width="6" style="274" customWidth="1"/>
    <col min="10765" max="10765" width="2.28515625" style="274" customWidth="1"/>
    <col min="10766" max="10766" width="17.85546875" style="274" customWidth="1"/>
    <col min="10767" max="11008" width="9.140625" style="274"/>
    <col min="11009" max="11009" width="1.140625" style="274" customWidth="1"/>
    <col min="11010" max="11010" width="2.85546875" style="274" customWidth="1"/>
    <col min="11011" max="11011" width="2.28515625" style="274" customWidth="1"/>
    <col min="11012" max="11012" width="7.85546875" style="274" customWidth="1"/>
    <col min="11013" max="11013" width="30.85546875" style="274" customWidth="1"/>
    <col min="11014" max="11014" width="11" style="274" customWidth="1"/>
    <col min="11015" max="11015" width="0" style="274" hidden="1" customWidth="1"/>
    <col min="11016" max="11016" width="9.28515625" style="274" customWidth="1"/>
    <col min="11017" max="11017" width="19.7109375" style="274" customWidth="1"/>
    <col min="11018" max="11018" width="12.28515625" style="274" customWidth="1"/>
    <col min="11019" max="11019" width="32.7109375" style="274" bestFit="1" customWidth="1"/>
    <col min="11020" max="11020" width="6" style="274" customWidth="1"/>
    <col min="11021" max="11021" width="2.28515625" style="274" customWidth="1"/>
    <col min="11022" max="11022" width="17.85546875" style="274" customWidth="1"/>
    <col min="11023" max="11264" width="9.140625" style="274"/>
    <col min="11265" max="11265" width="1.140625" style="274" customWidth="1"/>
    <col min="11266" max="11266" width="2.85546875" style="274" customWidth="1"/>
    <col min="11267" max="11267" width="2.28515625" style="274" customWidth="1"/>
    <col min="11268" max="11268" width="7.85546875" style="274" customWidth="1"/>
    <col min="11269" max="11269" width="30.85546875" style="274" customWidth="1"/>
    <col min="11270" max="11270" width="11" style="274" customWidth="1"/>
    <col min="11271" max="11271" width="0" style="274" hidden="1" customWidth="1"/>
    <col min="11272" max="11272" width="9.28515625" style="274" customWidth="1"/>
    <col min="11273" max="11273" width="19.7109375" style="274" customWidth="1"/>
    <col min="11274" max="11274" width="12.28515625" style="274" customWidth="1"/>
    <col min="11275" max="11275" width="32.7109375" style="274" bestFit="1" customWidth="1"/>
    <col min="11276" max="11276" width="6" style="274" customWidth="1"/>
    <col min="11277" max="11277" width="2.28515625" style="274" customWidth="1"/>
    <col min="11278" max="11278" width="17.85546875" style="274" customWidth="1"/>
    <col min="11279" max="11520" width="9.140625" style="274"/>
    <col min="11521" max="11521" width="1.140625" style="274" customWidth="1"/>
    <col min="11522" max="11522" width="2.85546875" style="274" customWidth="1"/>
    <col min="11523" max="11523" width="2.28515625" style="274" customWidth="1"/>
    <col min="11524" max="11524" width="7.85546875" style="274" customWidth="1"/>
    <col min="11525" max="11525" width="30.85546875" style="274" customWidth="1"/>
    <col min="11526" max="11526" width="11" style="274" customWidth="1"/>
    <col min="11527" max="11527" width="0" style="274" hidden="1" customWidth="1"/>
    <col min="11528" max="11528" width="9.28515625" style="274" customWidth="1"/>
    <col min="11529" max="11529" width="19.7109375" style="274" customWidth="1"/>
    <col min="11530" max="11530" width="12.28515625" style="274" customWidth="1"/>
    <col min="11531" max="11531" width="32.7109375" style="274" bestFit="1" customWidth="1"/>
    <col min="11532" max="11532" width="6" style="274" customWidth="1"/>
    <col min="11533" max="11533" width="2.28515625" style="274" customWidth="1"/>
    <col min="11534" max="11534" width="17.85546875" style="274" customWidth="1"/>
    <col min="11535" max="11776" width="9.140625" style="274"/>
    <col min="11777" max="11777" width="1.140625" style="274" customWidth="1"/>
    <col min="11778" max="11778" width="2.85546875" style="274" customWidth="1"/>
    <col min="11779" max="11779" width="2.28515625" style="274" customWidth="1"/>
    <col min="11780" max="11780" width="7.85546875" style="274" customWidth="1"/>
    <col min="11781" max="11781" width="30.85546875" style="274" customWidth="1"/>
    <col min="11782" max="11782" width="11" style="274" customWidth="1"/>
    <col min="11783" max="11783" width="0" style="274" hidden="1" customWidth="1"/>
    <col min="11784" max="11784" width="9.28515625" style="274" customWidth="1"/>
    <col min="11785" max="11785" width="19.7109375" style="274" customWidth="1"/>
    <col min="11786" max="11786" width="12.28515625" style="274" customWidth="1"/>
    <col min="11787" max="11787" width="32.7109375" style="274" bestFit="1" customWidth="1"/>
    <col min="11788" max="11788" width="6" style="274" customWidth="1"/>
    <col min="11789" max="11789" width="2.28515625" style="274" customWidth="1"/>
    <col min="11790" max="11790" width="17.85546875" style="274" customWidth="1"/>
    <col min="11791" max="12032" width="9.140625" style="274"/>
    <col min="12033" max="12033" width="1.140625" style="274" customWidth="1"/>
    <col min="12034" max="12034" width="2.85546875" style="274" customWidth="1"/>
    <col min="12035" max="12035" width="2.28515625" style="274" customWidth="1"/>
    <col min="12036" max="12036" width="7.85546875" style="274" customWidth="1"/>
    <col min="12037" max="12037" width="30.85546875" style="274" customWidth="1"/>
    <col min="12038" max="12038" width="11" style="274" customWidth="1"/>
    <col min="12039" max="12039" width="0" style="274" hidden="1" customWidth="1"/>
    <col min="12040" max="12040" width="9.28515625" style="274" customWidth="1"/>
    <col min="12041" max="12041" width="19.7109375" style="274" customWidth="1"/>
    <col min="12042" max="12042" width="12.28515625" style="274" customWidth="1"/>
    <col min="12043" max="12043" width="32.7109375" style="274" bestFit="1" customWidth="1"/>
    <col min="12044" max="12044" width="6" style="274" customWidth="1"/>
    <col min="12045" max="12045" width="2.28515625" style="274" customWidth="1"/>
    <col min="12046" max="12046" width="17.85546875" style="274" customWidth="1"/>
    <col min="12047" max="12288" width="9.140625" style="274"/>
    <col min="12289" max="12289" width="1.140625" style="274" customWidth="1"/>
    <col min="12290" max="12290" width="2.85546875" style="274" customWidth="1"/>
    <col min="12291" max="12291" width="2.28515625" style="274" customWidth="1"/>
    <col min="12292" max="12292" width="7.85546875" style="274" customWidth="1"/>
    <col min="12293" max="12293" width="30.85546875" style="274" customWidth="1"/>
    <col min="12294" max="12294" width="11" style="274" customWidth="1"/>
    <col min="12295" max="12295" width="0" style="274" hidden="1" customWidth="1"/>
    <col min="12296" max="12296" width="9.28515625" style="274" customWidth="1"/>
    <col min="12297" max="12297" width="19.7109375" style="274" customWidth="1"/>
    <col min="12298" max="12298" width="12.28515625" style="274" customWidth="1"/>
    <col min="12299" max="12299" width="32.7109375" style="274" bestFit="1" customWidth="1"/>
    <col min="12300" max="12300" width="6" style="274" customWidth="1"/>
    <col min="12301" max="12301" width="2.28515625" style="274" customWidth="1"/>
    <col min="12302" max="12302" width="17.85546875" style="274" customWidth="1"/>
    <col min="12303" max="12544" width="9.140625" style="274"/>
    <col min="12545" max="12545" width="1.140625" style="274" customWidth="1"/>
    <col min="12546" max="12546" width="2.85546875" style="274" customWidth="1"/>
    <col min="12547" max="12547" width="2.28515625" style="274" customWidth="1"/>
    <col min="12548" max="12548" width="7.85546875" style="274" customWidth="1"/>
    <col min="12549" max="12549" width="30.85546875" style="274" customWidth="1"/>
    <col min="12550" max="12550" width="11" style="274" customWidth="1"/>
    <col min="12551" max="12551" width="0" style="274" hidden="1" customWidth="1"/>
    <col min="12552" max="12552" width="9.28515625" style="274" customWidth="1"/>
    <col min="12553" max="12553" width="19.7109375" style="274" customWidth="1"/>
    <col min="12554" max="12554" width="12.28515625" style="274" customWidth="1"/>
    <col min="12555" max="12555" width="32.7109375" style="274" bestFit="1" customWidth="1"/>
    <col min="12556" max="12556" width="6" style="274" customWidth="1"/>
    <col min="12557" max="12557" width="2.28515625" style="274" customWidth="1"/>
    <col min="12558" max="12558" width="17.85546875" style="274" customWidth="1"/>
    <col min="12559" max="12800" width="9.140625" style="274"/>
    <col min="12801" max="12801" width="1.140625" style="274" customWidth="1"/>
    <col min="12802" max="12802" width="2.85546875" style="274" customWidth="1"/>
    <col min="12803" max="12803" width="2.28515625" style="274" customWidth="1"/>
    <col min="12804" max="12804" width="7.85546875" style="274" customWidth="1"/>
    <col min="12805" max="12805" width="30.85546875" style="274" customWidth="1"/>
    <col min="12806" max="12806" width="11" style="274" customWidth="1"/>
    <col min="12807" max="12807" width="0" style="274" hidden="1" customWidth="1"/>
    <col min="12808" max="12808" width="9.28515625" style="274" customWidth="1"/>
    <col min="12809" max="12809" width="19.7109375" style="274" customWidth="1"/>
    <col min="12810" max="12810" width="12.28515625" style="274" customWidth="1"/>
    <col min="12811" max="12811" width="32.7109375" style="274" bestFit="1" customWidth="1"/>
    <col min="12812" max="12812" width="6" style="274" customWidth="1"/>
    <col min="12813" max="12813" width="2.28515625" style="274" customWidth="1"/>
    <col min="12814" max="12814" width="17.85546875" style="274" customWidth="1"/>
    <col min="12815" max="13056" width="9.140625" style="274"/>
    <col min="13057" max="13057" width="1.140625" style="274" customWidth="1"/>
    <col min="13058" max="13058" width="2.85546875" style="274" customWidth="1"/>
    <col min="13059" max="13059" width="2.28515625" style="274" customWidth="1"/>
    <col min="13060" max="13060" width="7.85546875" style="274" customWidth="1"/>
    <col min="13061" max="13061" width="30.85546875" style="274" customWidth="1"/>
    <col min="13062" max="13062" width="11" style="274" customWidth="1"/>
    <col min="13063" max="13063" width="0" style="274" hidden="1" customWidth="1"/>
    <col min="13064" max="13064" width="9.28515625" style="274" customWidth="1"/>
    <col min="13065" max="13065" width="19.7109375" style="274" customWidth="1"/>
    <col min="13066" max="13066" width="12.28515625" style="274" customWidth="1"/>
    <col min="13067" max="13067" width="32.7109375" style="274" bestFit="1" customWidth="1"/>
    <col min="13068" max="13068" width="6" style="274" customWidth="1"/>
    <col min="13069" max="13069" width="2.28515625" style="274" customWidth="1"/>
    <col min="13070" max="13070" width="17.85546875" style="274" customWidth="1"/>
    <col min="13071" max="13312" width="9.140625" style="274"/>
    <col min="13313" max="13313" width="1.140625" style="274" customWidth="1"/>
    <col min="13314" max="13314" width="2.85546875" style="274" customWidth="1"/>
    <col min="13315" max="13315" width="2.28515625" style="274" customWidth="1"/>
    <col min="13316" max="13316" width="7.85546875" style="274" customWidth="1"/>
    <col min="13317" max="13317" width="30.85546875" style="274" customWidth="1"/>
    <col min="13318" max="13318" width="11" style="274" customWidth="1"/>
    <col min="13319" max="13319" width="0" style="274" hidden="1" customWidth="1"/>
    <col min="13320" max="13320" width="9.28515625" style="274" customWidth="1"/>
    <col min="13321" max="13321" width="19.7109375" style="274" customWidth="1"/>
    <col min="13322" max="13322" width="12.28515625" style="274" customWidth="1"/>
    <col min="13323" max="13323" width="32.7109375" style="274" bestFit="1" customWidth="1"/>
    <col min="13324" max="13324" width="6" style="274" customWidth="1"/>
    <col min="13325" max="13325" width="2.28515625" style="274" customWidth="1"/>
    <col min="13326" max="13326" width="17.85546875" style="274" customWidth="1"/>
    <col min="13327" max="13568" width="9.140625" style="274"/>
    <col min="13569" max="13569" width="1.140625" style="274" customWidth="1"/>
    <col min="13570" max="13570" width="2.85546875" style="274" customWidth="1"/>
    <col min="13571" max="13571" width="2.28515625" style="274" customWidth="1"/>
    <col min="13572" max="13572" width="7.85546875" style="274" customWidth="1"/>
    <col min="13573" max="13573" width="30.85546875" style="274" customWidth="1"/>
    <col min="13574" max="13574" width="11" style="274" customWidth="1"/>
    <col min="13575" max="13575" width="0" style="274" hidden="1" customWidth="1"/>
    <col min="13576" max="13576" width="9.28515625" style="274" customWidth="1"/>
    <col min="13577" max="13577" width="19.7109375" style="274" customWidth="1"/>
    <col min="13578" max="13578" width="12.28515625" style="274" customWidth="1"/>
    <col min="13579" max="13579" width="32.7109375" style="274" bestFit="1" customWidth="1"/>
    <col min="13580" max="13580" width="6" style="274" customWidth="1"/>
    <col min="13581" max="13581" width="2.28515625" style="274" customWidth="1"/>
    <col min="13582" max="13582" width="17.85546875" style="274" customWidth="1"/>
    <col min="13583" max="13824" width="9.140625" style="274"/>
    <col min="13825" max="13825" width="1.140625" style="274" customWidth="1"/>
    <col min="13826" max="13826" width="2.85546875" style="274" customWidth="1"/>
    <col min="13827" max="13827" width="2.28515625" style="274" customWidth="1"/>
    <col min="13828" max="13828" width="7.85546875" style="274" customWidth="1"/>
    <col min="13829" max="13829" width="30.85546875" style="274" customWidth="1"/>
    <col min="13830" max="13830" width="11" style="274" customWidth="1"/>
    <col min="13831" max="13831" width="0" style="274" hidden="1" customWidth="1"/>
    <col min="13832" max="13832" width="9.28515625" style="274" customWidth="1"/>
    <col min="13833" max="13833" width="19.7109375" style="274" customWidth="1"/>
    <col min="13834" max="13834" width="12.28515625" style="274" customWidth="1"/>
    <col min="13835" max="13835" width="32.7109375" style="274" bestFit="1" customWidth="1"/>
    <col min="13836" max="13836" width="6" style="274" customWidth="1"/>
    <col min="13837" max="13837" width="2.28515625" style="274" customWidth="1"/>
    <col min="13838" max="13838" width="17.85546875" style="274" customWidth="1"/>
    <col min="13839" max="14080" width="9.140625" style="274"/>
    <col min="14081" max="14081" width="1.140625" style="274" customWidth="1"/>
    <col min="14082" max="14082" width="2.85546875" style="274" customWidth="1"/>
    <col min="14083" max="14083" width="2.28515625" style="274" customWidth="1"/>
    <col min="14084" max="14084" width="7.85546875" style="274" customWidth="1"/>
    <col min="14085" max="14085" width="30.85546875" style="274" customWidth="1"/>
    <col min="14086" max="14086" width="11" style="274" customWidth="1"/>
    <col min="14087" max="14087" width="0" style="274" hidden="1" customWidth="1"/>
    <col min="14088" max="14088" width="9.28515625" style="274" customWidth="1"/>
    <col min="14089" max="14089" width="19.7109375" style="274" customWidth="1"/>
    <col min="14090" max="14090" width="12.28515625" style="274" customWidth="1"/>
    <col min="14091" max="14091" width="32.7109375" style="274" bestFit="1" customWidth="1"/>
    <col min="14092" max="14092" width="6" style="274" customWidth="1"/>
    <col min="14093" max="14093" width="2.28515625" style="274" customWidth="1"/>
    <col min="14094" max="14094" width="17.85546875" style="274" customWidth="1"/>
    <col min="14095" max="14336" width="9.140625" style="274"/>
    <col min="14337" max="14337" width="1.140625" style="274" customWidth="1"/>
    <col min="14338" max="14338" width="2.85546875" style="274" customWidth="1"/>
    <col min="14339" max="14339" width="2.28515625" style="274" customWidth="1"/>
    <col min="14340" max="14340" width="7.85546875" style="274" customWidth="1"/>
    <col min="14341" max="14341" width="30.85546875" style="274" customWidth="1"/>
    <col min="14342" max="14342" width="11" style="274" customWidth="1"/>
    <col min="14343" max="14343" width="0" style="274" hidden="1" customWidth="1"/>
    <col min="14344" max="14344" width="9.28515625" style="274" customWidth="1"/>
    <col min="14345" max="14345" width="19.7109375" style="274" customWidth="1"/>
    <col min="14346" max="14346" width="12.28515625" style="274" customWidth="1"/>
    <col min="14347" max="14347" width="32.7109375" style="274" bestFit="1" customWidth="1"/>
    <col min="14348" max="14348" width="6" style="274" customWidth="1"/>
    <col min="14349" max="14349" width="2.28515625" style="274" customWidth="1"/>
    <col min="14350" max="14350" width="17.85546875" style="274" customWidth="1"/>
    <col min="14351" max="14592" width="9.140625" style="274"/>
    <col min="14593" max="14593" width="1.140625" style="274" customWidth="1"/>
    <col min="14594" max="14594" width="2.85546875" style="274" customWidth="1"/>
    <col min="14595" max="14595" width="2.28515625" style="274" customWidth="1"/>
    <col min="14596" max="14596" width="7.85546875" style="274" customWidth="1"/>
    <col min="14597" max="14597" width="30.85546875" style="274" customWidth="1"/>
    <col min="14598" max="14598" width="11" style="274" customWidth="1"/>
    <col min="14599" max="14599" width="0" style="274" hidden="1" customWidth="1"/>
    <col min="14600" max="14600" width="9.28515625" style="274" customWidth="1"/>
    <col min="14601" max="14601" width="19.7109375" style="274" customWidth="1"/>
    <col min="14602" max="14602" width="12.28515625" style="274" customWidth="1"/>
    <col min="14603" max="14603" width="32.7109375" style="274" bestFit="1" customWidth="1"/>
    <col min="14604" max="14604" width="6" style="274" customWidth="1"/>
    <col min="14605" max="14605" width="2.28515625" style="274" customWidth="1"/>
    <col min="14606" max="14606" width="17.85546875" style="274" customWidth="1"/>
    <col min="14607" max="14848" width="9.140625" style="274"/>
    <col min="14849" max="14849" width="1.140625" style="274" customWidth="1"/>
    <col min="14850" max="14850" width="2.85546875" style="274" customWidth="1"/>
    <col min="14851" max="14851" width="2.28515625" style="274" customWidth="1"/>
    <col min="14852" max="14852" width="7.85546875" style="274" customWidth="1"/>
    <col min="14853" max="14853" width="30.85546875" style="274" customWidth="1"/>
    <col min="14854" max="14854" width="11" style="274" customWidth="1"/>
    <col min="14855" max="14855" width="0" style="274" hidden="1" customWidth="1"/>
    <col min="14856" max="14856" width="9.28515625" style="274" customWidth="1"/>
    <col min="14857" max="14857" width="19.7109375" style="274" customWidth="1"/>
    <col min="14858" max="14858" width="12.28515625" style="274" customWidth="1"/>
    <col min="14859" max="14859" width="32.7109375" style="274" bestFit="1" customWidth="1"/>
    <col min="14860" max="14860" width="6" style="274" customWidth="1"/>
    <col min="14861" max="14861" width="2.28515625" style="274" customWidth="1"/>
    <col min="14862" max="14862" width="17.85546875" style="274" customWidth="1"/>
    <col min="14863" max="15104" width="9.140625" style="274"/>
    <col min="15105" max="15105" width="1.140625" style="274" customWidth="1"/>
    <col min="15106" max="15106" width="2.85546875" style="274" customWidth="1"/>
    <col min="15107" max="15107" width="2.28515625" style="274" customWidth="1"/>
    <col min="15108" max="15108" width="7.85546875" style="274" customWidth="1"/>
    <col min="15109" max="15109" width="30.85546875" style="274" customWidth="1"/>
    <col min="15110" max="15110" width="11" style="274" customWidth="1"/>
    <col min="15111" max="15111" width="0" style="274" hidden="1" customWidth="1"/>
    <col min="15112" max="15112" width="9.28515625" style="274" customWidth="1"/>
    <col min="15113" max="15113" width="19.7109375" style="274" customWidth="1"/>
    <col min="15114" max="15114" width="12.28515625" style="274" customWidth="1"/>
    <col min="15115" max="15115" width="32.7109375" style="274" bestFit="1" customWidth="1"/>
    <col min="15116" max="15116" width="6" style="274" customWidth="1"/>
    <col min="15117" max="15117" width="2.28515625" style="274" customWidth="1"/>
    <col min="15118" max="15118" width="17.85546875" style="274" customWidth="1"/>
    <col min="15119" max="15360" width="9.140625" style="274"/>
    <col min="15361" max="15361" width="1.140625" style="274" customWidth="1"/>
    <col min="15362" max="15362" width="2.85546875" style="274" customWidth="1"/>
    <col min="15363" max="15363" width="2.28515625" style="274" customWidth="1"/>
    <col min="15364" max="15364" width="7.85546875" style="274" customWidth="1"/>
    <col min="15365" max="15365" width="30.85546875" style="274" customWidth="1"/>
    <col min="15366" max="15366" width="11" style="274" customWidth="1"/>
    <col min="15367" max="15367" width="0" style="274" hidden="1" customWidth="1"/>
    <col min="15368" max="15368" width="9.28515625" style="274" customWidth="1"/>
    <col min="15369" max="15369" width="19.7109375" style="274" customWidth="1"/>
    <col min="15370" max="15370" width="12.28515625" style="274" customWidth="1"/>
    <col min="15371" max="15371" width="32.7109375" style="274" bestFit="1" customWidth="1"/>
    <col min="15372" max="15372" width="6" style="274" customWidth="1"/>
    <col min="15373" max="15373" width="2.28515625" style="274" customWidth="1"/>
    <col min="15374" max="15374" width="17.85546875" style="274" customWidth="1"/>
    <col min="15375" max="15616" width="9.140625" style="274"/>
    <col min="15617" max="15617" width="1.140625" style="274" customWidth="1"/>
    <col min="15618" max="15618" width="2.85546875" style="274" customWidth="1"/>
    <col min="15619" max="15619" width="2.28515625" style="274" customWidth="1"/>
    <col min="15620" max="15620" width="7.85546875" style="274" customWidth="1"/>
    <col min="15621" max="15621" width="30.85546875" style="274" customWidth="1"/>
    <col min="15622" max="15622" width="11" style="274" customWidth="1"/>
    <col min="15623" max="15623" width="0" style="274" hidden="1" customWidth="1"/>
    <col min="15624" max="15624" width="9.28515625" style="274" customWidth="1"/>
    <col min="15625" max="15625" width="19.7109375" style="274" customWidth="1"/>
    <col min="15626" max="15626" width="12.28515625" style="274" customWidth="1"/>
    <col min="15627" max="15627" width="32.7109375" style="274" bestFit="1" customWidth="1"/>
    <col min="15628" max="15628" width="6" style="274" customWidth="1"/>
    <col min="15629" max="15629" width="2.28515625" style="274" customWidth="1"/>
    <col min="15630" max="15630" width="17.85546875" style="274" customWidth="1"/>
    <col min="15631" max="15872" width="9.140625" style="274"/>
    <col min="15873" max="15873" width="1.140625" style="274" customWidth="1"/>
    <col min="15874" max="15874" width="2.85546875" style="274" customWidth="1"/>
    <col min="15875" max="15875" width="2.28515625" style="274" customWidth="1"/>
    <col min="15876" max="15876" width="7.85546875" style="274" customWidth="1"/>
    <col min="15877" max="15877" width="30.85546875" style="274" customWidth="1"/>
    <col min="15878" max="15878" width="11" style="274" customWidth="1"/>
    <col min="15879" max="15879" width="0" style="274" hidden="1" customWidth="1"/>
    <col min="15880" max="15880" width="9.28515625" style="274" customWidth="1"/>
    <col min="15881" max="15881" width="19.7109375" style="274" customWidth="1"/>
    <col min="15882" max="15882" width="12.28515625" style="274" customWidth="1"/>
    <col min="15883" max="15883" width="32.7109375" style="274" bestFit="1" customWidth="1"/>
    <col min="15884" max="15884" width="6" style="274" customWidth="1"/>
    <col min="15885" max="15885" width="2.28515625" style="274" customWidth="1"/>
    <col min="15886" max="15886" width="17.85546875" style="274" customWidth="1"/>
    <col min="15887" max="16128" width="9.140625" style="274"/>
    <col min="16129" max="16129" width="1.140625" style="274" customWidth="1"/>
    <col min="16130" max="16130" width="2.85546875" style="274" customWidth="1"/>
    <col min="16131" max="16131" width="2.28515625" style="274" customWidth="1"/>
    <col min="16132" max="16132" width="7.85546875" style="274" customWidth="1"/>
    <col min="16133" max="16133" width="30.85546875" style="274" customWidth="1"/>
    <col min="16134" max="16134" width="11" style="274" customWidth="1"/>
    <col min="16135" max="16135" width="0" style="274" hidden="1" customWidth="1"/>
    <col min="16136" max="16136" width="9.28515625" style="274" customWidth="1"/>
    <col min="16137" max="16137" width="19.7109375" style="274" customWidth="1"/>
    <col min="16138" max="16138" width="12.28515625" style="274" customWidth="1"/>
    <col min="16139" max="16139" width="32.7109375" style="274" bestFit="1" customWidth="1"/>
    <col min="16140" max="16140" width="6" style="274" customWidth="1"/>
    <col min="16141" max="16141" width="2.28515625" style="274" customWidth="1"/>
    <col min="16142" max="16142" width="17.85546875" style="274" customWidth="1"/>
    <col min="16143" max="16384" width="9.140625" style="274"/>
  </cols>
  <sheetData>
    <row r="2" spans="3:13" ht="15">
      <c r="C2" s="944" t="s">
        <v>545</v>
      </c>
      <c r="D2" s="944"/>
      <c r="E2" s="944"/>
      <c r="F2" s="944"/>
      <c r="G2" s="944"/>
      <c r="H2" s="944"/>
      <c r="I2" s="944"/>
      <c r="J2" s="944"/>
      <c r="K2" s="944"/>
      <c r="L2" s="944"/>
    </row>
    <row r="3" spans="3:13" ht="15" customHeight="1">
      <c r="C3" s="945" t="s">
        <v>546</v>
      </c>
      <c r="D3" s="945"/>
      <c r="E3" s="945"/>
      <c r="F3" s="945"/>
      <c r="G3" s="945"/>
      <c r="H3" s="945"/>
      <c r="I3" s="945"/>
      <c r="J3" s="945"/>
      <c r="K3" s="945"/>
    </row>
    <row r="4" spans="3:13" ht="15" customHeight="1">
      <c r="C4" s="275"/>
      <c r="D4" s="275"/>
      <c r="E4" s="275"/>
      <c r="F4" s="275"/>
      <c r="G4" s="275"/>
      <c r="H4" s="275"/>
      <c r="I4" s="275"/>
      <c r="J4" s="275"/>
      <c r="K4" s="275"/>
    </row>
    <row r="5" spans="3:13" ht="40.5" customHeight="1">
      <c r="D5" s="946" t="s">
        <v>547</v>
      </c>
      <c r="E5" s="946"/>
      <c r="F5" s="946"/>
      <c r="G5" s="946"/>
      <c r="H5" s="946"/>
      <c r="I5" s="946"/>
      <c r="J5" s="946"/>
      <c r="K5" s="946"/>
      <c r="L5" s="946"/>
      <c r="M5" s="276"/>
    </row>
    <row r="6" spans="3:13" ht="13.5" thickBot="1">
      <c r="D6" s="277"/>
    </row>
    <row r="7" spans="3:13" ht="13.5" thickTop="1">
      <c r="C7" s="278"/>
      <c r="D7" s="279"/>
      <c r="E7" s="279"/>
      <c r="F7" s="279"/>
      <c r="G7" s="279"/>
      <c r="H7" s="279"/>
      <c r="I7" s="279"/>
      <c r="J7" s="279"/>
      <c r="K7" s="279"/>
      <c r="L7" s="280"/>
    </row>
    <row r="8" spans="3:13" ht="15" customHeight="1">
      <c r="C8" s="281"/>
      <c r="D8" s="943" t="s">
        <v>548</v>
      </c>
      <c r="E8" s="943"/>
      <c r="F8" s="947" t="s">
        <v>882</v>
      </c>
      <c r="G8" s="947"/>
      <c r="H8" s="947"/>
      <c r="I8" s="947"/>
      <c r="J8" s="947"/>
      <c r="K8" s="947"/>
      <c r="L8" s="282"/>
    </row>
    <row r="9" spans="3:13">
      <c r="C9" s="281"/>
      <c r="D9" s="283"/>
      <c r="E9" s="283"/>
      <c r="F9" s="283"/>
      <c r="G9" s="283"/>
      <c r="H9" s="283"/>
      <c r="I9" s="517" t="s">
        <v>883</v>
      </c>
      <c r="J9" s="283"/>
      <c r="K9" s="283"/>
      <c r="L9" s="282"/>
    </row>
    <row r="10" spans="3:13">
      <c r="C10" s="281"/>
      <c r="D10" s="943" t="s">
        <v>549</v>
      </c>
      <c r="E10" s="943"/>
      <c r="F10" s="283"/>
      <c r="G10" s="283"/>
      <c r="H10" s="283"/>
      <c r="I10" s="284" t="s">
        <v>550</v>
      </c>
      <c r="J10" s="283"/>
      <c r="K10" s="283"/>
      <c r="L10" s="282"/>
    </row>
    <row r="11" spans="3:13">
      <c r="C11" s="281"/>
      <c r="D11" s="283"/>
      <c r="E11" s="283"/>
      <c r="F11" s="283"/>
      <c r="G11" s="283"/>
      <c r="H11" s="283"/>
      <c r="I11" s="283"/>
      <c r="J11" s="283"/>
      <c r="K11" s="283"/>
      <c r="L11" s="282"/>
    </row>
    <row r="12" spans="3:13">
      <c r="C12" s="281"/>
      <c r="D12" s="283" t="s">
        <v>551</v>
      </c>
      <c r="E12" s="283"/>
      <c r="F12" s="283"/>
      <c r="G12" s="283"/>
      <c r="H12" s="283"/>
      <c r="I12" s="283"/>
      <c r="J12" s="283"/>
      <c r="K12" s="283"/>
      <c r="L12" s="282"/>
    </row>
    <row r="13" spans="3:13">
      <c r="C13" s="281"/>
      <c r="D13" s="283"/>
      <c r="E13" s="283"/>
      <c r="F13" s="283"/>
      <c r="G13" s="283"/>
      <c r="H13" s="283"/>
      <c r="I13" s="283"/>
      <c r="J13" s="283"/>
      <c r="K13" s="283"/>
      <c r="L13" s="282"/>
    </row>
    <row r="14" spans="3:13">
      <c r="C14" s="281"/>
      <c r="D14" s="285" t="s">
        <v>552</v>
      </c>
      <c r="E14" s="285"/>
      <c r="F14" s="285"/>
      <c r="G14" s="285"/>
      <c r="H14" s="285"/>
      <c r="I14" s="285"/>
      <c r="J14" s="285"/>
      <c r="K14" s="285"/>
      <c r="L14" s="282"/>
    </row>
    <row r="15" spans="3:13">
      <c r="C15" s="281"/>
      <c r="D15" s="285"/>
      <c r="E15" s="285"/>
      <c r="F15" s="285"/>
      <c r="G15" s="285"/>
      <c r="H15" s="285"/>
      <c r="I15" s="285"/>
      <c r="J15" s="285"/>
      <c r="K15" s="285"/>
      <c r="L15" s="282"/>
    </row>
    <row r="16" spans="3:13">
      <c r="C16" s="281"/>
      <c r="D16" s="286" t="s">
        <v>417</v>
      </c>
      <c r="E16" s="932" t="s">
        <v>553</v>
      </c>
      <c r="F16" s="932"/>
      <c r="G16" s="285"/>
      <c r="H16" s="285"/>
      <c r="I16" s="286" t="s">
        <v>554</v>
      </c>
      <c r="J16" s="286"/>
      <c r="K16" s="285"/>
      <c r="L16" s="282"/>
    </row>
    <row r="17" spans="2:12">
      <c r="C17" s="281"/>
      <c r="D17" s="285"/>
      <c r="E17" s="285"/>
      <c r="F17" s="285"/>
      <c r="G17" s="285"/>
      <c r="H17" s="285"/>
      <c r="I17" s="285"/>
      <c r="J17" s="285"/>
      <c r="K17" s="285"/>
      <c r="L17" s="282"/>
    </row>
    <row r="18" spans="2:12">
      <c r="C18" s="281"/>
      <c r="D18" s="287" t="s">
        <v>426</v>
      </c>
      <c r="E18" s="285" t="s">
        <v>555</v>
      </c>
      <c r="F18" s="285"/>
      <c r="G18" s="285"/>
      <c r="H18" s="285"/>
      <c r="I18" s="285"/>
      <c r="J18" s="285"/>
      <c r="K18" s="285"/>
      <c r="L18" s="282"/>
    </row>
    <row r="19" spans="2:12">
      <c r="C19" s="281"/>
      <c r="D19" s="287" t="s">
        <v>427</v>
      </c>
      <c r="E19" s="285" t="s">
        <v>39</v>
      </c>
      <c r="F19" s="285"/>
      <c r="G19" s="285"/>
      <c r="H19" s="285"/>
      <c r="I19" s="285"/>
      <c r="J19" s="285"/>
      <c r="K19" s="285"/>
      <c r="L19" s="282"/>
    </row>
    <row r="20" spans="2:12">
      <c r="C20" s="281"/>
      <c r="D20" s="287" t="s">
        <v>428</v>
      </c>
      <c r="E20" s="285" t="s">
        <v>884</v>
      </c>
      <c r="F20" s="285"/>
      <c r="G20" s="285"/>
      <c r="H20" s="285"/>
      <c r="I20" s="285"/>
      <c r="J20" s="285"/>
      <c r="K20" s="285"/>
      <c r="L20" s="282"/>
    </row>
    <row r="21" spans="2:12">
      <c r="C21" s="281"/>
      <c r="D21" s="287" t="s">
        <v>428</v>
      </c>
      <c r="E21" s="285" t="s">
        <v>555</v>
      </c>
      <c r="F21" s="285"/>
      <c r="G21" s="285"/>
      <c r="H21" s="285"/>
      <c r="I21" s="285"/>
      <c r="J21" s="285"/>
      <c r="K21" s="285"/>
      <c r="L21" s="282"/>
    </row>
    <row r="22" spans="2:12">
      <c r="C22" s="281"/>
      <c r="D22" s="287"/>
      <c r="E22" s="285"/>
      <c r="F22" s="285"/>
      <c r="G22" s="285"/>
      <c r="H22" s="285"/>
      <c r="I22" s="285"/>
      <c r="J22" s="285"/>
      <c r="K22" s="285"/>
      <c r="L22" s="282"/>
    </row>
    <row r="23" spans="2:12">
      <c r="C23" s="281"/>
      <c r="D23" s="287"/>
      <c r="E23" s="285"/>
      <c r="F23" s="285"/>
      <c r="G23" s="285"/>
      <c r="H23" s="285"/>
      <c r="I23" s="285"/>
      <c r="J23" s="285"/>
      <c r="K23" s="285"/>
      <c r="L23" s="282"/>
    </row>
    <row r="24" spans="2:12">
      <c r="C24" s="288" t="s">
        <v>428</v>
      </c>
      <c r="D24" s="285" t="s">
        <v>555</v>
      </c>
      <c r="E24" s="289"/>
      <c r="F24" s="289"/>
      <c r="G24" s="289"/>
      <c r="H24" s="289"/>
      <c r="I24" s="285"/>
      <c r="J24" s="285"/>
      <c r="K24" s="289"/>
      <c r="L24" s="282"/>
    </row>
    <row r="25" spans="2:12">
      <c r="B25" s="290"/>
      <c r="C25" s="291"/>
      <c r="D25" s="283"/>
      <c r="E25" s="283"/>
      <c r="F25" s="283"/>
      <c r="G25" s="283"/>
      <c r="H25" s="283"/>
      <c r="I25" s="283"/>
      <c r="J25" s="283"/>
      <c r="K25" s="283"/>
      <c r="L25" s="282"/>
    </row>
    <row r="26" spans="2:12">
      <c r="B26" s="290"/>
      <c r="C26" s="291"/>
      <c r="D26" s="283" t="s">
        <v>556</v>
      </c>
      <c r="E26" s="283"/>
      <c r="F26" s="283"/>
      <c r="G26" s="283"/>
      <c r="H26" s="283"/>
      <c r="I26" s="285" t="s">
        <v>557</v>
      </c>
      <c r="J26" s="283"/>
      <c r="K26" s="283"/>
      <c r="L26" s="282"/>
    </row>
    <row r="27" spans="2:12">
      <c r="B27" s="290"/>
      <c r="C27" s="291"/>
      <c r="D27" s="283"/>
      <c r="E27" s="283"/>
      <c r="F27" s="283"/>
      <c r="G27" s="283"/>
      <c r="H27" s="283"/>
      <c r="I27" s="283"/>
      <c r="J27" s="283"/>
      <c r="K27" s="283"/>
      <c r="L27" s="282"/>
    </row>
    <row r="28" spans="2:12">
      <c r="B28" s="290"/>
      <c r="C28" s="291"/>
      <c r="D28" s="292" t="s">
        <v>558</v>
      </c>
      <c r="E28" s="283"/>
      <c r="F28" s="283"/>
      <c r="G28" s="283"/>
      <c r="H28" s="283"/>
      <c r="I28" s="283"/>
      <c r="J28" s="283"/>
      <c r="K28" s="283"/>
      <c r="L28" s="282"/>
    </row>
    <row r="29" spans="2:12" ht="13.5" thickBot="1">
      <c r="B29" s="290"/>
      <c r="C29" s="291"/>
      <c r="D29" s="283"/>
      <c r="E29" s="283"/>
      <c r="F29" s="283"/>
      <c r="G29" s="283"/>
      <c r="H29" s="283"/>
      <c r="I29" s="283"/>
      <c r="J29" s="283"/>
      <c r="K29" s="283"/>
      <c r="L29" s="282"/>
    </row>
    <row r="30" spans="2:12" ht="13.5" thickTop="1">
      <c r="B30" s="290"/>
      <c r="C30" s="291"/>
      <c r="D30" s="933" t="s">
        <v>559</v>
      </c>
      <c r="E30" s="935" t="s">
        <v>560</v>
      </c>
      <c r="F30" s="936"/>
      <c r="G30" s="936"/>
      <c r="H30" s="937"/>
      <c r="I30" s="935" t="s">
        <v>561</v>
      </c>
      <c r="J30" s="936"/>
      <c r="K30" s="938" t="s">
        <v>562</v>
      </c>
      <c r="L30" s="282"/>
    </row>
    <row r="31" spans="2:12" ht="25.5" customHeight="1" thickBot="1">
      <c r="B31" s="290"/>
      <c r="C31" s="291"/>
      <c r="D31" s="934"/>
      <c r="E31" s="293" t="s">
        <v>563</v>
      </c>
      <c r="F31" s="294" t="s">
        <v>362</v>
      </c>
      <c r="G31" s="294" t="s">
        <v>68</v>
      </c>
      <c r="H31" s="293" t="s">
        <v>564</v>
      </c>
      <c r="I31" s="294" t="s">
        <v>565</v>
      </c>
      <c r="J31" s="295" t="s">
        <v>564</v>
      </c>
      <c r="K31" s="939"/>
      <c r="L31" s="282"/>
    </row>
    <row r="32" spans="2:12" ht="16.5" customHeight="1" thickTop="1" thickBot="1">
      <c r="B32" s="290"/>
      <c r="C32" s="291"/>
      <c r="D32" s="940" t="s">
        <v>566</v>
      </c>
      <c r="E32" s="941"/>
      <c r="F32" s="941"/>
      <c r="G32" s="941"/>
      <c r="H32" s="941"/>
      <c r="I32" s="941"/>
      <c r="J32" s="941"/>
      <c r="K32" s="942"/>
      <c r="L32" s="282"/>
    </row>
    <row r="33" spans="2:12" ht="13.5" thickTop="1">
      <c r="B33" s="290"/>
      <c r="C33" s="291"/>
      <c r="D33" s="296">
        <v>1</v>
      </c>
      <c r="E33" s="297" t="s">
        <v>567</v>
      </c>
      <c r="F33" s="298" t="s">
        <v>568</v>
      </c>
      <c r="G33" s="299" t="s">
        <v>569</v>
      </c>
      <c r="H33" s="298">
        <v>60</v>
      </c>
      <c r="I33" s="299" t="s">
        <v>426</v>
      </c>
      <c r="J33" s="300">
        <v>60</v>
      </c>
      <c r="K33" s="926" t="s">
        <v>570</v>
      </c>
      <c r="L33" s="282"/>
    </row>
    <row r="34" spans="2:12">
      <c r="B34" s="290"/>
      <c r="C34" s="291"/>
      <c r="D34" s="301"/>
      <c r="E34" s="302"/>
      <c r="F34" s="302"/>
      <c r="G34" s="303"/>
      <c r="H34" s="302">
        <v>40</v>
      </c>
      <c r="I34" s="303" t="s">
        <v>427</v>
      </c>
      <c r="J34" s="304">
        <v>40</v>
      </c>
      <c r="K34" s="927"/>
      <c r="L34" s="282"/>
    </row>
    <row r="35" spans="2:12" ht="15" customHeight="1" thickBot="1">
      <c r="B35" s="290"/>
      <c r="C35" s="291"/>
      <c r="D35" s="301"/>
      <c r="E35" s="305"/>
      <c r="F35" s="306" t="s">
        <v>571</v>
      </c>
      <c r="G35" s="307"/>
      <c r="H35" s="293">
        <f>SUM(H33:H34)</f>
        <v>100</v>
      </c>
      <c r="I35" s="308"/>
      <c r="J35" s="309">
        <f>SUM(J33:J34)</f>
        <v>100</v>
      </c>
      <c r="K35" s="927"/>
      <c r="L35" s="282"/>
    </row>
    <row r="36" spans="2:12" ht="13.5" thickTop="1">
      <c r="B36" s="290"/>
      <c r="C36" s="291"/>
      <c r="D36" s="301"/>
      <c r="E36" s="302"/>
      <c r="F36" s="302" t="s">
        <v>572</v>
      </c>
      <c r="G36" s="303" t="s">
        <v>573</v>
      </c>
      <c r="H36" s="302">
        <v>60</v>
      </c>
      <c r="I36" s="303" t="s">
        <v>426</v>
      </c>
      <c r="J36" s="304">
        <v>60</v>
      </c>
      <c r="K36" s="927"/>
      <c r="L36" s="282"/>
    </row>
    <row r="37" spans="2:12">
      <c r="B37" s="290"/>
      <c r="C37" s="291"/>
      <c r="D37" s="301"/>
      <c r="E37" s="302"/>
      <c r="F37" s="302"/>
      <c r="G37" s="303"/>
      <c r="H37" s="302">
        <v>40</v>
      </c>
      <c r="I37" s="303" t="s">
        <v>427</v>
      </c>
      <c r="J37" s="304">
        <v>40</v>
      </c>
      <c r="K37" s="927"/>
      <c r="L37" s="282"/>
    </row>
    <row r="38" spans="2:12" ht="15" customHeight="1" thickBot="1">
      <c r="B38" s="290"/>
      <c r="C38" s="291"/>
      <c r="D38" s="301"/>
      <c r="E38" s="302"/>
      <c r="F38" s="306" t="s">
        <v>571</v>
      </c>
      <c r="G38" s="307"/>
      <c r="H38" s="293">
        <f>SUM(H36:H37)</f>
        <v>100</v>
      </c>
      <c r="I38" s="308"/>
      <c r="J38" s="309">
        <f>SUM(J36:J37)</f>
        <v>100</v>
      </c>
      <c r="K38" s="927"/>
      <c r="L38" s="282"/>
    </row>
    <row r="39" spans="2:12" ht="13.5" thickTop="1">
      <c r="B39" s="290"/>
      <c r="C39" s="291"/>
      <c r="D39" s="301"/>
      <c r="E39" s="302"/>
      <c r="F39" s="302" t="s">
        <v>574</v>
      </c>
      <c r="G39" s="310" t="s">
        <v>575</v>
      </c>
      <c r="H39" s="302">
        <v>60</v>
      </c>
      <c r="I39" s="303" t="s">
        <v>426</v>
      </c>
      <c r="J39" s="304">
        <v>59</v>
      </c>
      <c r="K39" s="927"/>
      <c r="L39" s="282"/>
    </row>
    <row r="40" spans="2:12">
      <c r="B40" s="290"/>
      <c r="C40" s="291"/>
      <c r="D40" s="301"/>
      <c r="E40" s="302"/>
      <c r="F40" s="302"/>
      <c r="G40" s="310"/>
      <c r="H40" s="302">
        <v>40</v>
      </c>
      <c r="I40" s="303" t="s">
        <v>427</v>
      </c>
      <c r="J40" s="304">
        <v>40</v>
      </c>
      <c r="K40" s="927"/>
      <c r="L40" s="282"/>
    </row>
    <row r="41" spans="2:12" ht="15" customHeight="1" thickBot="1">
      <c r="B41" s="290"/>
      <c r="C41" s="291"/>
      <c r="D41" s="301"/>
      <c r="E41" s="302"/>
      <c r="F41" s="306" t="s">
        <v>571</v>
      </c>
      <c r="G41" s="307"/>
      <c r="H41" s="293">
        <f>SUM(H39:H40)</f>
        <v>100</v>
      </c>
      <c r="I41" s="308"/>
      <c r="J41" s="309">
        <f>SUM(J39:J40)</f>
        <v>99</v>
      </c>
      <c r="K41" s="927"/>
      <c r="L41" s="282"/>
    </row>
    <row r="42" spans="2:12" ht="13.5" thickTop="1">
      <c r="B42" s="290"/>
      <c r="C42" s="291"/>
      <c r="D42" s="301"/>
      <c r="E42" s="302"/>
      <c r="F42" s="302" t="s">
        <v>576</v>
      </c>
      <c r="G42" s="310" t="s">
        <v>577</v>
      </c>
      <c r="H42" s="302">
        <v>60</v>
      </c>
      <c r="I42" s="303" t="s">
        <v>426</v>
      </c>
      <c r="J42" s="304">
        <v>60</v>
      </c>
      <c r="K42" s="927"/>
      <c r="L42" s="282"/>
    </row>
    <row r="43" spans="2:12">
      <c r="B43" s="290"/>
      <c r="C43" s="291"/>
      <c r="D43" s="301"/>
      <c r="E43" s="302"/>
      <c r="F43" s="302"/>
      <c r="G43" s="310"/>
      <c r="H43" s="302">
        <v>40</v>
      </c>
      <c r="I43" s="303" t="s">
        <v>427</v>
      </c>
      <c r="J43" s="304">
        <v>40</v>
      </c>
      <c r="K43" s="927"/>
      <c r="L43" s="282"/>
    </row>
    <row r="44" spans="2:12" ht="15" customHeight="1" thickBot="1">
      <c r="B44" s="290"/>
      <c r="C44" s="291"/>
      <c r="D44" s="301"/>
      <c r="E44" s="302"/>
      <c r="F44" s="306" t="s">
        <v>571</v>
      </c>
      <c r="G44" s="307"/>
      <c r="H44" s="293">
        <f>SUM(H42:H43)</f>
        <v>100</v>
      </c>
      <c r="I44" s="308"/>
      <c r="J44" s="309">
        <f>SUM(J42:J43)</f>
        <v>100</v>
      </c>
      <c r="K44" s="927"/>
      <c r="L44" s="282"/>
    </row>
    <row r="45" spans="2:12" ht="15" customHeight="1" thickTop="1" thickBot="1">
      <c r="B45" s="290"/>
      <c r="C45" s="291"/>
      <c r="D45" s="929" t="s">
        <v>578</v>
      </c>
      <c r="E45" s="930"/>
      <c r="F45" s="311"/>
      <c r="G45" s="311"/>
      <c r="H45" s="293">
        <f>+H44+H41+H38+H35</f>
        <v>400</v>
      </c>
      <c r="I45" s="312"/>
      <c r="J45" s="293">
        <f>+J44+J41+J38+J35</f>
        <v>399</v>
      </c>
      <c r="K45" s="928"/>
      <c r="L45" s="282"/>
    </row>
    <row r="46" spans="2:12" ht="15" customHeight="1" thickTop="1" thickBot="1">
      <c r="B46" s="290"/>
      <c r="C46" s="291"/>
      <c r="D46" s="940" t="s">
        <v>579</v>
      </c>
      <c r="E46" s="941"/>
      <c r="F46" s="941"/>
      <c r="G46" s="941"/>
      <c r="H46" s="941"/>
      <c r="I46" s="941"/>
      <c r="J46" s="941"/>
      <c r="K46" s="942"/>
      <c r="L46" s="282"/>
    </row>
    <row r="47" spans="2:12" ht="13.5" thickTop="1">
      <c r="B47" s="290"/>
      <c r="C47" s="291"/>
      <c r="D47" s="301">
        <v>2</v>
      </c>
      <c r="E47" s="313" t="s">
        <v>580</v>
      </c>
      <c r="F47" s="283"/>
      <c r="G47" s="310"/>
      <c r="H47" s="302"/>
      <c r="I47" s="310"/>
      <c r="J47" s="304"/>
      <c r="K47" s="926" t="s">
        <v>581</v>
      </c>
      <c r="L47" s="282"/>
    </row>
    <row r="48" spans="2:12" ht="15" customHeight="1">
      <c r="B48" s="290"/>
      <c r="C48" s="291"/>
      <c r="D48" s="301"/>
      <c r="E48" s="314"/>
      <c r="F48" s="287" t="s">
        <v>582</v>
      </c>
      <c r="G48" s="310"/>
      <c r="H48" s="302">
        <v>12</v>
      </c>
      <c r="I48" s="310" t="s">
        <v>583</v>
      </c>
      <c r="J48" s="304">
        <v>8</v>
      </c>
      <c r="K48" s="927"/>
      <c r="L48" s="282"/>
    </row>
    <row r="49" spans="2:12" ht="15" customHeight="1">
      <c r="B49" s="290"/>
      <c r="C49" s="291"/>
      <c r="D49" s="301"/>
      <c r="E49" s="314"/>
      <c r="F49" s="287"/>
      <c r="G49" s="310"/>
      <c r="H49" s="302">
        <v>8</v>
      </c>
      <c r="I49" s="310" t="s">
        <v>584</v>
      </c>
      <c r="J49" s="304">
        <v>0</v>
      </c>
      <c r="K49" s="927"/>
      <c r="L49" s="282"/>
    </row>
    <row r="50" spans="2:12" ht="15" customHeight="1" thickBot="1">
      <c r="B50" s="290"/>
      <c r="C50" s="291"/>
      <c r="D50" s="301"/>
      <c r="E50" s="314"/>
      <c r="F50" s="306" t="s">
        <v>571</v>
      </c>
      <c r="G50" s="315"/>
      <c r="H50" s="293">
        <f>SUM(H48:H49)</f>
        <v>20</v>
      </c>
      <c r="I50" s="315"/>
      <c r="J50" s="309">
        <f>SUM(J48:J49)</f>
        <v>8</v>
      </c>
      <c r="K50" s="927"/>
      <c r="L50" s="282"/>
    </row>
    <row r="51" spans="2:12" ht="15" customHeight="1" thickTop="1">
      <c r="B51" s="290"/>
      <c r="C51" s="291"/>
      <c r="D51" s="301"/>
      <c r="E51" s="302"/>
      <c r="F51" s="316" t="s">
        <v>572</v>
      </c>
      <c r="G51" s="310"/>
      <c r="H51" s="302">
        <v>12</v>
      </c>
      <c r="I51" s="310" t="s">
        <v>583</v>
      </c>
      <c r="J51" s="304">
        <v>3</v>
      </c>
      <c r="K51" s="927"/>
      <c r="L51" s="282"/>
    </row>
    <row r="52" spans="2:12" ht="15" customHeight="1">
      <c r="B52" s="290"/>
      <c r="C52" s="291"/>
      <c r="D52" s="301"/>
      <c r="E52" s="302"/>
      <c r="F52" s="316"/>
      <c r="G52" s="310"/>
      <c r="H52" s="302">
        <v>8</v>
      </c>
      <c r="I52" s="310" t="s">
        <v>584</v>
      </c>
      <c r="J52" s="304">
        <v>2</v>
      </c>
      <c r="K52" s="927"/>
      <c r="L52" s="282"/>
    </row>
    <row r="53" spans="2:12" ht="16.5" customHeight="1" thickBot="1">
      <c r="B53" s="290"/>
      <c r="C53" s="291"/>
      <c r="D53" s="301"/>
      <c r="E53" s="302"/>
      <c r="F53" s="306" t="s">
        <v>571</v>
      </c>
      <c r="G53" s="315"/>
      <c r="H53" s="293">
        <f>SUM(H51:H52)</f>
        <v>20</v>
      </c>
      <c r="I53" s="315"/>
      <c r="J53" s="309">
        <f>SUM(J51:J52)</f>
        <v>5</v>
      </c>
      <c r="K53" s="927"/>
      <c r="L53" s="282"/>
    </row>
    <row r="54" spans="2:12" ht="4.5" customHeight="1" thickTop="1">
      <c r="B54" s="290"/>
      <c r="C54" s="291"/>
      <c r="D54" s="317"/>
      <c r="E54" s="302"/>
      <c r="F54" s="316"/>
      <c r="G54" s="316"/>
      <c r="H54" s="302"/>
      <c r="I54" s="318"/>
      <c r="J54" s="304"/>
      <c r="K54" s="927"/>
      <c r="L54" s="282"/>
    </row>
    <row r="55" spans="2:12" ht="15" customHeight="1" thickBot="1">
      <c r="B55" s="290"/>
      <c r="C55" s="291"/>
      <c r="D55" s="929" t="s">
        <v>89</v>
      </c>
      <c r="E55" s="930"/>
      <c r="F55" s="930"/>
      <c r="G55" s="319"/>
      <c r="H55" s="293">
        <f>H50+H53</f>
        <v>40</v>
      </c>
      <c r="I55" s="320"/>
      <c r="J55" s="293">
        <f>J50+J53</f>
        <v>13</v>
      </c>
      <c r="K55" s="927"/>
      <c r="L55" s="282"/>
    </row>
    <row r="56" spans="2:12" ht="8.25" customHeight="1" thickTop="1">
      <c r="B56" s="290"/>
      <c r="C56" s="291"/>
      <c r="D56" s="317"/>
      <c r="E56" s="302"/>
      <c r="F56" s="316"/>
      <c r="G56" s="316"/>
      <c r="H56" s="302"/>
      <c r="I56" s="318"/>
      <c r="J56" s="304"/>
      <c r="K56" s="926" t="s">
        <v>585</v>
      </c>
      <c r="L56" s="282"/>
    </row>
    <row r="57" spans="2:12" ht="15" customHeight="1">
      <c r="B57" s="290"/>
      <c r="C57" s="291"/>
      <c r="D57" s="317">
        <v>3</v>
      </c>
      <c r="E57" s="313" t="s">
        <v>43</v>
      </c>
      <c r="F57" s="313"/>
      <c r="G57" s="321"/>
      <c r="H57" s="302"/>
      <c r="I57" s="302"/>
      <c r="J57" s="304"/>
      <c r="K57" s="927"/>
      <c r="L57" s="282"/>
    </row>
    <row r="58" spans="2:12" ht="15" customHeight="1">
      <c r="B58" s="290"/>
      <c r="C58" s="291"/>
      <c r="D58" s="317"/>
      <c r="E58" s="314"/>
      <c r="F58" s="302" t="s">
        <v>568</v>
      </c>
      <c r="G58" s="321"/>
      <c r="H58" s="302">
        <v>24</v>
      </c>
      <c r="I58" s="310" t="s">
        <v>583</v>
      </c>
      <c r="J58" s="304">
        <v>24</v>
      </c>
      <c r="K58" s="927"/>
      <c r="L58" s="282"/>
    </row>
    <row r="59" spans="2:12" ht="15" customHeight="1">
      <c r="B59" s="290"/>
      <c r="C59" s="291"/>
      <c r="D59" s="317"/>
      <c r="E59" s="314"/>
      <c r="F59" s="302"/>
      <c r="G59" s="321"/>
      <c r="H59" s="302">
        <v>16</v>
      </c>
      <c r="I59" s="310" t="s">
        <v>584</v>
      </c>
      <c r="J59" s="304">
        <v>16</v>
      </c>
      <c r="K59" s="927"/>
      <c r="L59" s="282"/>
    </row>
    <row r="60" spans="2:12" ht="17.25" customHeight="1" thickBot="1">
      <c r="B60" s="290"/>
      <c r="C60" s="291"/>
      <c r="D60" s="317"/>
      <c r="E60" s="314"/>
      <c r="F60" s="306" t="s">
        <v>571</v>
      </c>
      <c r="G60" s="322"/>
      <c r="H60" s="293">
        <f>SUM(H58:H59)</f>
        <v>40</v>
      </c>
      <c r="I60" s="323"/>
      <c r="J60" s="309">
        <f>SUM(J58:J59)</f>
        <v>40</v>
      </c>
      <c r="K60" s="927"/>
      <c r="L60" s="282"/>
    </row>
    <row r="61" spans="2:12" ht="15" customHeight="1" thickTop="1">
      <c r="B61" s="290"/>
      <c r="C61" s="291"/>
      <c r="D61" s="317"/>
      <c r="E61" s="302"/>
      <c r="F61" s="302" t="s">
        <v>572</v>
      </c>
      <c r="G61" s="321"/>
      <c r="H61" s="302">
        <v>24</v>
      </c>
      <c r="I61" s="310" t="s">
        <v>583</v>
      </c>
      <c r="J61" s="304">
        <v>24</v>
      </c>
      <c r="K61" s="927"/>
      <c r="L61" s="282"/>
    </row>
    <row r="62" spans="2:12" ht="15" customHeight="1">
      <c r="B62" s="290"/>
      <c r="C62" s="291"/>
      <c r="D62" s="317"/>
      <c r="E62" s="302"/>
      <c r="F62" s="302"/>
      <c r="G62" s="321"/>
      <c r="H62" s="302">
        <v>16</v>
      </c>
      <c r="I62" s="310" t="s">
        <v>584</v>
      </c>
      <c r="J62" s="304">
        <v>16</v>
      </c>
      <c r="K62" s="927"/>
      <c r="L62" s="282"/>
    </row>
    <row r="63" spans="2:12" ht="13.5" customHeight="1" thickBot="1">
      <c r="B63" s="290"/>
      <c r="C63" s="291"/>
      <c r="D63" s="317"/>
      <c r="E63" s="302"/>
      <c r="F63" s="306" t="s">
        <v>571</v>
      </c>
      <c r="G63" s="322"/>
      <c r="H63" s="293">
        <f>SUM(H61:H62)</f>
        <v>40</v>
      </c>
      <c r="I63" s="323"/>
      <c r="J63" s="309">
        <f>SUM(J61:J62)</f>
        <v>40</v>
      </c>
      <c r="K63" s="927"/>
      <c r="L63" s="282"/>
    </row>
    <row r="64" spans="2:12" ht="15" customHeight="1" thickTop="1">
      <c r="B64" s="290"/>
      <c r="C64" s="291"/>
      <c r="D64" s="317"/>
      <c r="E64" s="302"/>
      <c r="F64" s="324" t="s">
        <v>586</v>
      </c>
      <c r="G64" s="321"/>
      <c r="H64" s="302">
        <v>24</v>
      </c>
      <c r="I64" s="310" t="s">
        <v>583</v>
      </c>
      <c r="J64" s="304">
        <v>24</v>
      </c>
      <c r="K64" s="927"/>
      <c r="L64" s="282"/>
    </row>
    <row r="65" spans="2:12" ht="15" customHeight="1">
      <c r="B65" s="290"/>
      <c r="C65" s="291"/>
      <c r="D65" s="317"/>
      <c r="E65" s="302"/>
      <c r="F65" s="324"/>
      <c r="G65" s="283"/>
      <c r="H65" s="302">
        <v>16</v>
      </c>
      <c r="I65" s="310" t="s">
        <v>584</v>
      </c>
      <c r="J65" s="305">
        <v>8</v>
      </c>
      <c r="K65" s="927"/>
      <c r="L65" s="282"/>
    </row>
    <row r="66" spans="2:12" ht="15" customHeight="1" thickBot="1">
      <c r="B66" s="290"/>
      <c r="C66" s="291"/>
      <c r="D66" s="317"/>
      <c r="E66" s="325"/>
      <c r="F66" s="306" t="s">
        <v>571</v>
      </c>
      <c r="G66" s="326"/>
      <c r="H66" s="293">
        <f>SUM(H64:H65)</f>
        <v>40</v>
      </c>
      <c r="I66" s="327"/>
      <c r="J66" s="309">
        <f>SUM(J64:J65)</f>
        <v>32</v>
      </c>
      <c r="K66" s="927"/>
      <c r="L66" s="282"/>
    </row>
    <row r="67" spans="2:12" ht="15" customHeight="1" thickTop="1" thickBot="1">
      <c r="B67" s="290"/>
      <c r="C67" s="291"/>
      <c r="D67" s="929" t="s">
        <v>578</v>
      </c>
      <c r="E67" s="930"/>
      <c r="F67" s="931"/>
      <c r="G67" s="328"/>
      <c r="H67" s="329">
        <f>H60+H63+H66</f>
        <v>120</v>
      </c>
      <c r="I67" s="330"/>
      <c r="J67" s="329">
        <f>J60+J63+J66</f>
        <v>112</v>
      </c>
      <c r="K67" s="928"/>
      <c r="L67" s="282"/>
    </row>
    <row r="68" spans="2:12" ht="14.25" thickTop="1" thickBot="1">
      <c r="B68" s="290"/>
      <c r="C68" s="331"/>
      <c r="D68" s="332"/>
      <c r="E68" s="332"/>
      <c r="F68" s="332"/>
      <c r="G68" s="332"/>
      <c r="H68" s="332"/>
      <c r="I68" s="332"/>
      <c r="J68" s="332"/>
      <c r="K68" s="332"/>
      <c r="L68" s="333"/>
    </row>
    <row r="69" spans="2:12" ht="13.5" thickTop="1">
      <c r="B69" s="290"/>
      <c r="C69" s="290"/>
    </row>
    <row r="70" spans="2:12">
      <c r="B70" s="290"/>
      <c r="C70" s="290"/>
    </row>
    <row r="71" spans="2:12">
      <c r="B71" s="290"/>
      <c r="C71" s="290"/>
    </row>
    <row r="72" spans="2:12">
      <c r="B72" s="290"/>
      <c r="C72" s="290"/>
    </row>
  </sheetData>
  <mergeCells count="19">
    <mergeCell ref="D10:E10"/>
    <mergeCell ref="C2:L2"/>
    <mergeCell ref="C3:K3"/>
    <mergeCell ref="D5:L5"/>
    <mergeCell ref="D8:E8"/>
    <mergeCell ref="F8:K8"/>
    <mergeCell ref="K56:K67"/>
    <mergeCell ref="D67:F67"/>
    <mergeCell ref="E16:F16"/>
    <mergeCell ref="D30:D31"/>
    <mergeCell ref="E30:H30"/>
    <mergeCell ref="I30:J30"/>
    <mergeCell ref="K30:K31"/>
    <mergeCell ref="D32:K32"/>
    <mergeCell ref="K33:K45"/>
    <mergeCell ref="D45:E45"/>
    <mergeCell ref="D46:K46"/>
    <mergeCell ref="K47:K55"/>
    <mergeCell ref="D55:F55"/>
  </mergeCells>
  <printOptions horizontalCentered="1"/>
  <pageMargins left="0.15748031496063" right="0.23622047244094499" top="0.511811023622047" bottom="0.55118110236220497" header="0.31496062992126" footer="0.31496062992126"/>
  <pageSetup paperSize="5" scale="74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B1:Q46"/>
  <sheetViews>
    <sheetView showGridLines="0" view="pageBreakPreview" topLeftCell="A24" zoomScaleSheetLayoutView="100" workbookViewId="0">
      <selection activeCell="F42" sqref="F42:M42"/>
    </sheetView>
  </sheetViews>
  <sheetFormatPr defaultRowHeight="13.5"/>
  <cols>
    <col min="1" max="1" width="3.140625" style="1" customWidth="1"/>
    <col min="2" max="2" width="3" style="1" customWidth="1"/>
    <col min="3" max="3" width="3.5703125" style="1" customWidth="1"/>
    <col min="4" max="4" width="2.42578125" style="1" customWidth="1"/>
    <col min="5" max="5" width="31.85546875" style="1" customWidth="1"/>
    <col min="6" max="6" width="13.42578125" style="1" customWidth="1"/>
    <col min="7" max="7" width="12.42578125" style="1" customWidth="1"/>
    <col min="8" max="9" width="14.28515625" style="1" customWidth="1"/>
    <col min="10" max="10" width="12.42578125" style="1" customWidth="1"/>
    <col min="11" max="11" width="12.5703125" style="1" customWidth="1"/>
    <col min="12" max="13" width="12.42578125" style="1" customWidth="1"/>
    <col min="14" max="15" width="17.28515625" style="1" bestFit="1" customWidth="1"/>
    <col min="16" max="16" width="16" style="1" bestFit="1" customWidth="1"/>
    <col min="17" max="17" width="14.28515625" style="1" bestFit="1" customWidth="1"/>
    <col min="18" max="236" width="9.140625" style="1"/>
    <col min="237" max="237" width="3.140625" style="1" customWidth="1"/>
    <col min="238" max="238" width="3" style="1" customWidth="1"/>
    <col min="239" max="239" width="3.5703125" style="1" customWidth="1"/>
    <col min="240" max="240" width="2.42578125" style="1" customWidth="1"/>
    <col min="241" max="241" width="43.85546875" style="1" customWidth="1"/>
    <col min="242" max="242" width="21.28515625" style="1" customWidth="1"/>
    <col min="243" max="243" width="20.42578125" style="1" customWidth="1"/>
    <col min="244" max="244" width="11.28515625" style="1" bestFit="1" customWidth="1"/>
    <col min="245" max="245" width="11.5703125" style="1" bestFit="1" customWidth="1"/>
    <col min="246" max="492" width="9.140625" style="1"/>
    <col min="493" max="493" width="3.140625" style="1" customWidth="1"/>
    <col min="494" max="494" width="3" style="1" customWidth="1"/>
    <col min="495" max="495" width="3.5703125" style="1" customWidth="1"/>
    <col min="496" max="496" width="2.42578125" style="1" customWidth="1"/>
    <col min="497" max="497" width="43.85546875" style="1" customWidth="1"/>
    <col min="498" max="498" width="21.28515625" style="1" customWidth="1"/>
    <col min="499" max="499" width="20.42578125" style="1" customWidth="1"/>
    <col min="500" max="500" width="11.28515625" style="1" bestFit="1" customWidth="1"/>
    <col min="501" max="501" width="11.5703125" style="1" bestFit="1" customWidth="1"/>
    <col min="502" max="748" width="9.140625" style="1"/>
    <col min="749" max="749" width="3.140625" style="1" customWidth="1"/>
    <col min="750" max="750" width="3" style="1" customWidth="1"/>
    <col min="751" max="751" width="3.5703125" style="1" customWidth="1"/>
    <col min="752" max="752" width="2.42578125" style="1" customWidth="1"/>
    <col min="753" max="753" width="43.85546875" style="1" customWidth="1"/>
    <col min="754" max="754" width="21.28515625" style="1" customWidth="1"/>
    <col min="755" max="755" width="20.42578125" style="1" customWidth="1"/>
    <col min="756" max="756" width="11.28515625" style="1" bestFit="1" customWidth="1"/>
    <col min="757" max="757" width="11.5703125" style="1" bestFit="1" customWidth="1"/>
    <col min="758" max="1004" width="9.140625" style="1"/>
    <col min="1005" max="1005" width="3.140625" style="1" customWidth="1"/>
    <col min="1006" max="1006" width="3" style="1" customWidth="1"/>
    <col min="1007" max="1007" width="3.5703125" style="1" customWidth="1"/>
    <col min="1008" max="1008" width="2.42578125" style="1" customWidth="1"/>
    <col min="1009" max="1009" width="43.85546875" style="1" customWidth="1"/>
    <col min="1010" max="1010" width="21.28515625" style="1" customWidth="1"/>
    <col min="1011" max="1011" width="20.42578125" style="1" customWidth="1"/>
    <col min="1012" max="1012" width="11.28515625" style="1" bestFit="1" customWidth="1"/>
    <col min="1013" max="1013" width="11.5703125" style="1" bestFit="1" customWidth="1"/>
    <col min="1014" max="1260" width="9.140625" style="1"/>
    <col min="1261" max="1261" width="3.140625" style="1" customWidth="1"/>
    <col min="1262" max="1262" width="3" style="1" customWidth="1"/>
    <col min="1263" max="1263" width="3.5703125" style="1" customWidth="1"/>
    <col min="1264" max="1264" width="2.42578125" style="1" customWidth="1"/>
    <col min="1265" max="1265" width="43.85546875" style="1" customWidth="1"/>
    <col min="1266" max="1266" width="21.28515625" style="1" customWidth="1"/>
    <col min="1267" max="1267" width="20.42578125" style="1" customWidth="1"/>
    <col min="1268" max="1268" width="11.28515625" style="1" bestFit="1" customWidth="1"/>
    <col min="1269" max="1269" width="11.5703125" style="1" bestFit="1" customWidth="1"/>
    <col min="1270" max="1516" width="9.140625" style="1"/>
    <col min="1517" max="1517" width="3.140625" style="1" customWidth="1"/>
    <col min="1518" max="1518" width="3" style="1" customWidth="1"/>
    <col min="1519" max="1519" width="3.5703125" style="1" customWidth="1"/>
    <col min="1520" max="1520" width="2.42578125" style="1" customWidth="1"/>
    <col min="1521" max="1521" width="43.85546875" style="1" customWidth="1"/>
    <col min="1522" max="1522" width="21.28515625" style="1" customWidth="1"/>
    <col min="1523" max="1523" width="20.42578125" style="1" customWidth="1"/>
    <col min="1524" max="1524" width="11.28515625" style="1" bestFit="1" customWidth="1"/>
    <col min="1525" max="1525" width="11.5703125" style="1" bestFit="1" customWidth="1"/>
    <col min="1526" max="1772" width="9.140625" style="1"/>
    <col min="1773" max="1773" width="3.140625" style="1" customWidth="1"/>
    <col min="1774" max="1774" width="3" style="1" customWidth="1"/>
    <col min="1775" max="1775" width="3.5703125" style="1" customWidth="1"/>
    <col min="1776" max="1776" width="2.42578125" style="1" customWidth="1"/>
    <col min="1777" max="1777" width="43.85546875" style="1" customWidth="1"/>
    <col min="1778" max="1778" width="21.28515625" style="1" customWidth="1"/>
    <col min="1779" max="1779" width="20.42578125" style="1" customWidth="1"/>
    <col min="1780" max="1780" width="11.28515625" style="1" bestFit="1" customWidth="1"/>
    <col min="1781" max="1781" width="11.5703125" style="1" bestFit="1" customWidth="1"/>
    <col min="1782" max="2028" width="9.140625" style="1"/>
    <col min="2029" max="2029" width="3.140625" style="1" customWidth="1"/>
    <col min="2030" max="2030" width="3" style="1" customWidth="1"/>
    <col min="2031" max="2031" width="3.5703125" style="1" customWidth="1"/>
    <col min="2032" max="2032" width="2.42578125" style="1" customWidth="1"/>
    <col min="2033" max="2033" width="43.85546875" style="1" customWidth="1"/>
    <col min="2034" max="2034" width="21.28515625" style="1" customWidth="1"/>
    <col min="2035" max="2035" width="20.42578125" style="1" customWidth="1"/>
    <col min="2036" max="2036" width="11.28515625" style="1" bestFit="1" customWidth="1"/>
    <col min="2037" max="2037" width="11.5703125" style="1" bestFit="1" customWidth="1"/>
    <col min="2038" max="2284" width="9.140625" style="1"/>
    <col min="2285" max="2285" width="3.140625" style="1" customWidth="1"/>
    <col min="2286" max="2286" width="3" style="1" customWidth="1"/>
    <col min="2287" max="2287" width="3.5703125" style="1" customWidth="1"/>
    <col min="2288" max="2288" width="2.42578125" style="1" customWidth="1"/>
    <col min="2289" max="2289" width="43.85546875" style="1" customWidth="1"/>
    <col min="2290" max="2290" width="21.28515625" style="1" customWidth="1"/>
    <col min="2291" max="2291" width="20.42578125" style="1" customWidth="1"/>
    <col min="2292" max="2292" width="11.28515625" style="1" bestFit="1" customWidth="1"/>
    <col min="2293" max="2293" width="11.5703125" style="1" bestFit="1" customWidth="1"/>
    <col min="2294" max="2540" width="9.140625" style="1"/>
    <col min="2541" max="2541" width="3.140625" style="1" customWidth="1"/>
    <col min="2542" max="2542" width="3" style="1" customWidth="1"/>
    <col min="2543" max="2543" width="3.5703125" style="1" customWidth="1"/>
    <col min="2544" max="2544" width="2.42578125" style="1" customWidth="1"/>
    <col min="2545" max="2545" width="43.85546875" style="1" customWidth="1"/>
    <col min="2546" max="2546" width="21.28515625" style="1" customWidth="1"/>
    <col min="2547" max="2547" width="20.42578125" style="1" customWidth="1"/>
    <col min="2548" max="2548" width="11.28515625" style="1" bestFit="1" customWidth="1"/>
    <col min="2549" max="2549" width="11.5703125" style="1" bestFit="1" customWidth="1"/>
    <col min="2550" max="2796" width="9.140625" style="1"/>
    <col min="2797" max="2797" width="3.140625" style="1" customWidth="1"/>
    <col min="2798" max="2798" width="3" style="1" customWidth="1"/>
    <col min="2799" max="2799" width="3.5703125" style="1" customWidth="1"/>
    <col min="2800" max="2800" width="2.42578125" style="1" customWidth="1"/>
    <col min="2801" max="2801" width="43.85546875" style="1" customWidth="1"/>
    <col min="2802" max="2802" width="21.28515625" style="1" customWidth="1"/>
    <col min="2803" max="2803" width="20.42578125" style="1" customWidth="1"/>
    <col min="2804" max="2804" width="11.28515625" style="1" bestFit="1" customWidth="1"/>
    <col min="2805" max="2805" width="11.5703125" style="1" bestFit="1" customWidth="1"/>
    <col min="2806" max="3052" width="9.140625" style="1"/>
    <col min="3053" max="3053" width="3.140625" style="1" customWidth="1"/>
    <col min="3054" max="3054" width="3" style="1" customWidth="1"/>
    <col min="3055" max="3055" width="3.5703125" style="1" customWidth="1"/>
    <col min="3056" max="3056" width="2.42578125" style="1" customWidth="1"/>
    <col min="3057" max="3057" width="43.85546875" style="1" customWidth="1"/>
    <col min="3058" max="3058" width="21.28515625" style="1" customWidth="1"/>
    <col min="3059" max="3059" width="20.42578125" style="1" customWidth="1"/>
    <col min="3060" max="3060" width="11.28515625" style="1" bestFit="1" customWidth="1"/>
    <col min="3061" max="3061" width="11.5703125" style="1" bestFit="1" customWidth="1"/>
    <col min="3062" max="3308" width="9.140625" style="1"/>
    <col min="3309" max="3309" width="3.140625" style="1" customWidth="1"/>
    <col min="3310" max="3310" width="3" style="1" customWidth="1"/>
    <col min="3311" max="3311" width="3.5703125" style="1" customWidth="1"/>
    <col min="3312" max="3312" width="2.42578125" style="1" customWidth="1"/>
    <col min="3313" max="3313" width="43.85546875" style="1" customWidth="1"/>
    <col min="3314" max="3314" width="21.28515625" style="1" customWidth="1"/>
    <col min="3315" max="3315" width="20.42578125" style="1" customWidth="1"/>
    <col min="3316" max="3316" width="11.28515625" style="1" bestFit="1" customWidth="1"/>
    <col min="3317" max="3317" width="11.5703125" style="1" bestFit="1" customWidth="1"/>
    <col min="3318" max="3564" width="9.140625" style="1"/>
    <col min="3565" max="3565" width="3.140625" style="1" customWidth="1"/>
    <col min="3566" max="3566" width="3" style="1" customWidth="1"/>
    <col min="3567" max="3567" width="3.5703125" style="1" customWidth="1"/>
    <col min="3568" max="3568" width="2.42578125" style="1" customWidth="1"/>
    <col min="3569" max="3569" width="43.85546875" style="1" customWidth="1"/>
    <col min="3570" max="3570" width="21.28515625" style="1" customWidth="1"/>
    <col min="3571" max="3571" width="20.42578125" style="1" customWidth="1"/>
    <col min="3572" max="3572" width="11.28515625" style="1" bestFit="1" customWidth="1"/>
    <col min="3573" max="3573" width="11.5703125" style="1" bestFit="1" customWidth="1"/>
    <col min="3574" max="3820" width="9.140625" style="1"/>
    <col min="3821" max="3821" width="3.140625" style="1" customWidth="1"/>
    <col min="3822" max="3822" width="3" style="1" customWidth="1"/>
    <col min="3823" max="3823" width="3.5703125" style="1" customWidth="1"/>
    <col min="3824" max="3824" width="2.42578125" style="1" customWidth="1"/>
    <col min="3825" max="3825" width="43.85546875" style="1" customWidth="1"/>
    <col min="3826" max="3826" width="21.28515625" style="1" customWidth="1"/>
    <col min="3827" max="3827" width="20.42578125" style="1" customWidth="1"/>
    <col min="3828" max="3828" width="11.28515625" style="1" bestFit="1" customWidth="1"/>
    <col min="3829" max="3829" width="11.5703125" style="1" bestFit="1" customWidth="1"/>
    <col min="3830" max="4076" width="9.140625" style="1"/>
    <col min="4077" max="4077" width="3.140625" style="1" customWidth="1"/>
    <col min="4078" max="4078" width="3" style="1" customWidth="1"/>
    <col min="4079" max="4079" width="3.5703125" style="1" customWidth="1"/>
    <col min="4080" max="4080" width="2.42578125" style="1" customWidth="1"/>
    <col min="4081" max="4081" width="43.85546875" style="1" customWidth="1"/>
    <col min="4082" max="4082" width="21.28515625" style="1" customWidth="1"/>
    <col min="4083" max="4083" width="20.42578125" style="1" customWidth="1"/>
    <col min="4084" max="4084" width="11.28515625" style="1" bestFit="1" customWidth="1"/>
    <col min="4085" max="4085" width="11.5703125" style="1" bestFit="1" customWidth="1"/>
    <col min="4086" max="4332" width="9.140625" style="1"/>
    <col min="4333" max="4333" width="3.140625" style="1" customWidth="1"/>
    <col min="4334" max="4334" width="3" style="1" customWidth="1"/>
    <col min="4335" max="4335" width="3.5703125" style="1" customWidth="1"/>
    <col min="4336" max="4336" width="2.42578125" style="1" customWidth="1"/>
    <col min="4337" max="4337" width="43.85546875" style="1" customWidth="1"/>
    <col min="4338" max="4338" width="21.28515625" style="1" customWidth="1"/>
    <col min="4339" max="4339" width="20.42578125" style="1" customWidth="1"/>
    <col min="4340" max="4340" width="11.28515625" style="1" bestFit="1" customWidth="1"/>
    <col min="4341" max="4341" width="11.5703125" style="1" bestFit="1" customWidth="1"/>
    <col min="4342" max="4588" width="9.140625" style="1"/>
    <col min="4589" max="4589" width="3.140625" style="1" customWidth="1"/>
    <col min="4590" max="4590" width="3" style="1" customWidth="1"/>
    <col min="4591" max="4591" width="3.5703125" style="1" customWidth="1"/>
    <col min="4592" max="4592" width="2.42578125" style="1" customWidth="1"/>
    <col min="4593" max="4593" width="43.85546875" style="1" customWidth="1"/>
    <col min="4594" max="4594" width="21.28515625" style="1" customWidth="1"/>
    <col min="4595" max="4595" width="20.42578125" style="1" customWidth="1"/>
    <col min="4596" max="4596" width="11.28515625" style="1" bestFit="1" customWidth="1"/>
    <col min="4597" max="4597" width="11.5703125" style="1" bestFit="1" customWidth="1"/>
    <col min="4598" max="4844" width="9.140625" style="1"/>
    <col min="4845" max="4845" width="3.140625" style="1" customWidth="1"/>
    <col min="4846" max="4846" width="3" style="1" customWidth="1"/>
    <col min="4847" max="4847" width="3.5703125" style="1" customWidth="1"/>
    <col min="4848" max="4848" width="2.42578125" style="1" customWidth="1"/>
    <col min="4849" max="4849" width="43.85546875" style="1" customWidth="1"/>
    <col min="4850" max="4850" width="21.28515625" style="1" customWidth="1"/>
    <col min="4851" max="4851" width="20.42578125" style="1" customWidth="1"/>
    <col min="4852" max="4852" width="11.28515625" style="1" bestFit="1" customWidth="1"/>
    <col min="4853" max="4853" width="11.5703125" style="1" bestFit="1" customWidth="1"/>
    <col min="4854" max="5100" width="9.140625" style="1"/>
    <col min="5101" max="5101" width="3.140625" style="1" customWidth="1"/>
    <col min="5102" max="5102" width="3" style="1" customWidth="1"/>
    <col min="5103" max="5103" width="3.5703125" style="1" customWidth="1"/>
    <col min="5104" max="5104" width="2.42578125" style="1" customWidth="1"/>
    <col min="5105" max="5105" width="43.85546875" style="1" customWidth="1"/>
    <col min="5106" max="5106" width="21.28515625" style="1" customWidth="1"/>
    <col min="5107" max="5107" width="20.42578125" style="1" customWidth="1"/>
    <col min="5108" max="5108" width="11.28515625" style="1" bestFit="1" customWidth="1"/>
    <col min="5109" max="5109" width="11.5703125" style="1" bestFit="1" customWidth="1"/>
    <col min="5110" max="5356" width="9.140625" style="1"/>
    <col min="5357" max="5357" width="3.140625" style="1" customWidth="1"/>
    <col min="5358" max="5358" width="3" style="1" customWidth="1"/>
    <col min="5359" max="5359" width="3.5703125" style="1" customWidth="1"/>
    <col min="5360" max="5360" width="2.42578125" style="1" customWidth="1"/>
    <col min="5361" max="5361" width="43.85546875" style="1" customWidth="1"/>
    <col min="5362" max="5362" width="21.28515625" style="1" customWidth="1"/>
    <col min="5363" max="5363" width="20.42578125" style="1" customWidth="1"/>
    <col min="5364" max="5364" width="11.28515625" style="1" bestFit="1" customWidth="1"/>
    <col min="5365" max="5365" width="11.5703125" style="1" bestFit="1" customWidth="1"/>
    <col min="5366" max="5612" width="9.140625" style="1"/>
    <col min="5613" max="5613" width="3.140625" style="1" customWidth="1"/>
    <col min="5614" max="5614" width="3" style="1" customWidth="1"/>
    <col min="5615" max="5615" width="3.5703125" style="1" customWidth="1"/>
    <col min="5616" max="5616" width="2.42578125" style="1" customWidth="1"/>
    <col min="5617" max="5617" width="43.85546875" style="1" customWidth="1"/>
    <col min="5618" max="5618" width="21.28515625" style="1" customWidth="1"/>
    <col min="5619" max="5619" width="20.42578125" style="1" customWidth="1"/>
    <col min="5620" max="5620" width="11.28515625" style="1" bestFit="1" customWidth="1"/>
    <col min="5621" max="5621" width="11.5703125" style="1" bestFit="1" customWidth="1"/>
    <col min="5622" max="5868" width="9.140625" style="1"/>
    <col min="5869" max="5869" width="3.140625" style="1" customWidth="1"/>
    <col min="5870" max="5870" width="3" style="1" customWidth="1"/>
    <col min="5871" max="5871" width="3.5703125" style="1" customWidth="1"/>
    <col min="5872" max="5872" width="2.42578125" style="1" customWidth="1"/>
    <col min="5873" max="5873" width="43.85546875" style="1" customWidth="1"/>
    <col min="5874" max="5874" width="21.28515625" style="1" customWidth="1"/>
    <col min="5875" max="5875" width="20.42578125" style="1" customWidth="1"/>
    <col min="5876" max="5876" width="11.28515625" style="1" bestFit="1" customWidth="1"/>
    <col min="5877" max="5877" width="11.5703125" style="1" bestFit="1" customWidth="1"/>
    <col min="5878" max="6124" width="9.140625" style="1"/>
    <col min="6125" max="6125" width="3.140625" style="1" customWidth="1"/>
    <col min="6126" max="6126" width="3" style="1" customWidth="1"/>
    <col min="6127" max="6127" width="3.5703125" style="1" customWidth="1"/>
    <col min="6128" max="6128" width="2.42578125" style="1" customWidth="1"/>
    <col min="6129" max="6129" width="43.85546875" style="1" customWidth="1"/>
    <col min="6130" max="6130" width="21.28515625" style="1" customWidth="1"/>
    <col min="6131" max="6131" width="20.42578125" style="1" customWidth="1"/>
    <col min="6132" max="6132" width="11.28515625" style="1" bestFit="1" customWidth="1"/>
    <col min="6133" max="6133" width="11.5703125" style="1" bestFit="1" customWidth="1"/>
    <col min="6134" max="6380" width="9.140625" style="1"/>
    <col min="6381" max="6381" width="3.140625" style="1" customWidth="1"/>
    <col min="6382" max="6382" width="3" style="1" customWidth="1"/>
    <col min="6383" max="6383" width="3.5703125" style="1" customWidth="1"/>
    <col min="6384" max="6384" width="2.42578125" style="1" customWidth="1"/>
    <col min="6385" max="6385" width="43.85546875" style="1" customWidth="1"/>
    <col min="6386" max="6386" width="21.28515625" style="1" customWidth="1"/>
    <col min="6387" max="6387" width="20.42578125" style="1" customWidth="1"/>
    <col min="6388" max="6388" width="11.28515625" style="1" bestFit="1" customWidth="1"/>
    <col min="6389" max="6389" width="11.5703125" style="1" bestFit="1" customWidth="1"/>
    <col min="6390" max="6636" width="9.140625" style="1"/>
    <col min="6637" max="6637" width="3.140625" style="1" customWidth="1"/>
    <col min="6638" max="6638" width="3" style="1" customWidth="1"/>
    <col min="6639" max="6639" width="3.5703125" style="1" customWidth="1"/>
    <col min="6640" max="6640" width="2.42578125" style="1" customWidth="1"/>
    <col min="6641" max="6641" width="43.85546875" style="1" customWidth="1"/>
    <col min="6642" max="6642" width="21.28515625" style="1" customWidth="1"/>
    <col min="6643" max="6643" width="20.42578125" style="1" customWidth="1"/>
    <col min="6644" max="6644" width="11.28515625" style="1" bestFit="1" customWidth="1"/>
    <col min="6645" max="6645" width="11.5703125" style="1" bestFit="1" customWidth="1"/>
    <col min="6646" max="6892" width="9.140625" style="1"/>
    <col min="6893" max="6893" width="3.140625" style="1" customWidth="1"/>
    <col min="6894" max="6894" width="3" style="1" customWidth="1"/>
    <col min="6895" max="6895" width="3.5703125" style="1" customWidth="1"/>
    <col min="6896" max="6896" width="2.42578125" style="1" customWidth="1"/>
    <col min="6897" max="6897" width="43.85546875" style="1" customWidth="1"/>
    <col min="6898" max="6898" width="21.28515625" style="1" customWidth="1"/>
    <col min="6899" max="6899" width="20.42578125" style="1" customWidth="1"/>
    <col min="6900" max="6900" width="11.28515625" style="1" bestFit="1" customWidth="1"/>
    <col min="6901" max="6901" width="11.5703125" style="1" bestFit="1" customWidth="1"/>
    <col min="6902" max="7148" width="9.140625" style="1"/>
    <col min="7149" max="7149" width="3.140625" style="1" customWidth="1"/>
    <col min="7150" max="7150" width="3" style="1" customWidth="1"/>
    <col min="7151" max="7151" width="3.5703125" style="1" customWidth="1"/>
    <col min="7152" max="7152" width="2.42578125" style="1" customWidth="1"/>
    <col min="7153" max="7153" width="43.85546875" style="1" customWidth="1"/>
    <col min="7154" max="7154" width="21.28515625" style="1" customWidth="1"/>
    <col min="7155" max="7155" width="20.42578125" style="1" customWidth="1"/>
    <col min="7156" max="7156" width="11.28515625" style="1" bestFit="1" customWidth="1"/>
    <col min="7157" max="7157" width="11.5703125" style="1" bestFit="1" customWidth="1"/>
    <col min="7158" max="7404" width="9.140625" style="1"/>
    <col min="7405" max="7405" width="3.140625" style="1" customWidth="1"/>
    <col min="7406" max="7406" width="3" style="1" customWidth="1"/>
    <col min="7407" max="7407" width="3.5703125" style="1" customWidth="1"/>
    <col min="7408" max="7408" width="2.42578125" style="1" customWidth="1"/>
    <col min="7409" max="7409" width="43.85546875" style="1" customWidth="1"/>
    <col min="7410" max="7410" width="21.28515625" style="1" customWidth="1"/>
    <col min="7411" max="7411" width="20.42578125" style="1" customWidth="1"/>
    <col min="7412" max="7412" width="11.28515625" style="1" bestFit="1" customWidth="1"/>
    <col min="7413" max="7413" width="11.5703125" style="1" bestFit="1" customWidth="1"/>
    <col min="7414" max="7660" width="9.140625" style="1"/>
    <col min="7661" max="7661" width="3.140625" style="1" customWidth="1"/>
    <col min="7662" max="7662" width="3" style="1" customWidth="1"/>
    <col min="7663" max="7663" width="3.5703125" style="1" customWidth="1"/>
    <col min="7664" max="7664" width="2.42578125" style="1" customWidth="1"/>
    <col min="7665" max="7665" width="43.85546875" style="1" customWidth="1"/>
    <col min="7666" max="7666" width="21.28515625" style="1" customWidth="1"/>
    <col min="7667" max="7667" width="20.42578125" style="1" customWidth="1"/>
    <col min="7668" max="7668" width="11.28515625" style="1" bestFit="1" customWidth="1"/>
    <col min="7669" max="7669" width="11.5703125" style="1" bestFit="1" customWidth="1"/>
    <col min="7670" max="7916" width="9.140625" style="1"/>
    <col min="7917" max="7917" width="3.140625" style="1" customWidth="1"/>
    <col min="7918" max="7918" width="3" style="1" customWidth="1"/>
    <col min="7919" max="7919" width="3.5703125" style="1" customWidth="1"/>
    <col min="7920" max="7920" width="2.42578125" style="1" customWidth="1"/>
    <col min="7921" max="7921" width="43.85546875" style="1" customWidth="1"/>
    <col min="7922" max="7922" width="21.28515625" style="1" customWidth="1"/>
    <col min="7923" max="7923" width="20.42578125" style="1" customWidth="1"/>
    <col min="7924" max="7924" width="11.28515625" style="1" bestFit="1" customWidth="1"/>
    <col min="7925" max="7925" width="11.5703125" style="1" bestFit="1" customWidth="1"/>
    <col min="7926" max="8172" width="9.140625" style="1"/>
    <col min="8173" max="8173" width="3.140625" style="1" customWidth="1"/>
    <col min="8174" max="8174" width="3" style="1" customWidth="1"/>
    <col min="8175" max="8175" width="3.5703125" style="1" customWidth="1"/>
    <col min="8176" max="8176" width="2.42578125" style="1" customWidth="1"/>
    <col min="8177" max="8177" width="43.85546875" style="1" customWidth="1"/>
    <col min="8178" max="8178" width="21.28515625" style="1" customWidth="1"/>
    <col min="8179" max="8179" width="20.42578125" style="1" customWidth="1"/>
    <col min="8180" max="8180" width="11.28515625" style="1" bestFit="1" customWidth="1"/>
    <col min="8181" max="8181" width="11.5703125" style="1" bestFit="1" customWidth="1"/>
    <col min="8182" max="8428" width="9.140625" style="1"/>
    <col min="8429" max="8429" width="3.140625" style="1" customWidth="1"/>
    <col min="8430" max="8430" width="3" style="1" customWidth="1"/>
    <col min="8431" max="8431" width="3.5703125" style="1" customWidth="1"/>
    <col min="8432" max="8432" width="2.42578125" style="1" customWidth="1"/>
    <col min="8433" max="8433" width="43.85546875" style="1" customWidth="1"/>
    <col min="8434" max="8434" width="21.28515625" style="1" customWidth="1"/>
    <col min="8435" max="8435" width="20.42578125" style="1" customWidth="1"/>
    <col min="8436" max="8436" width="11.28515625" style="1" bestFit="1" customWidth="1"/>
    <col min="8437" max="8437" width="11.5703125" style="1" bestFit="1" customWidth="1"/>
    <col min="8438" max="8684" width="9.140625" style="1"/>
    <col min="8685" max="8685" width="3.140625" style="1" customWidth="1"/>
    <col min="8686" max="8686" width="3" style="1" customWidth="1"/>
    <col min="8687" max="8687" width="3.5703125" style="1" customWidth="1"/>
    <col min="8688" max="8688" width="2.42578125" style="1" customWidth="1"/>
    <col min="8689" max="8689" width="43.85546875" style="1" customWidth="1"/>
    <col min="8690" max="8690" width="21.28515625" style="1" customWidth="1"/>
    <col min="8691" max="8691" width="20.42578125" style="1" customWidth="1"/>
    <col min="8692" max="8692" width="11.28515625" style="1" bestFit="1" customWidth="1"/>
    <col min="8693" max="8693" width="11.5703125" style="1" bestFit="1" customWidth="1"/>
    <col min="8694" max="8940" width="9.140625" style="1"/>
    <col min="8941" max="8941" width="3.140625" style="1" customWidth="1"/>
    <col min="8942" max="8942" width="3" style="1" customWidth="1"/>
    <col min="8943" max="8943" width="3.5703125" style="1" customWidth="1"/>
    <col min="8944" max="8944" width="2.42578125" style="1" customWidth="1"/>
    <col min="8945" max="8945" width="43.85546875" style="1" customWidth="1"/>
    <col min="8946" max="8946" width="21.28515625" style="1" customWidth="1"/>
    <col min="8947" max="8947" width="20.42578125" style="1" customWidth="1"/>
    <col min="8948" max="8948" width="11.28515625" style="1" bestFit="1" customWidth="1"/>
    <col min="8949" max="8949" width="11.5703125" style="1" bestFit="1" customWidth="1"/>
    <col min="8950" max="9196" width="9.140625" style="1"/>
    <col min="9197" max="9197" width="3.140625" style="1" customWidth="1"/>
    <col min="9198" max="9198" width="3" style="1" customWidth="1"/>
    <col min="9199" max="9199" width="3.5703125" style="1" customWidth="1"/>
    <col min="9200" max="9200" width="2.42578125" style="1" customWidth="1"/>
    <col min="9201" max="9201" width="43.85546875" style="1" customWidth="1"/>
    <col min="9202" max="9202" width="21.28515625" style="1" customWidth="1"/>
    <col min="9203" max="9203" width="20.42578125" style="1" customWidth="1"/>
    <col min="9204" max="9204" width="11.28515625" style="1" bestFit="1" customWidth="1"/>
    <col min="9205" max="9205" width="11.5703125" style="1" bestFit="1" customWidth="1"/>
    <col min="9206" max="9452" width="9.140625" style="1"/>
    <col min="9453" max="9453" width="3.140625" style="1" customWidth="1"/>
    <col min="9454" max="9454" width="3" style="1" customWidth="1"/>
    <col min="9455" max="9455" width="3.5703125" style="1" customWidth="1"/>
    <col min="9456" max="9456" width="2.42578125" style="1" customWidth="1"/>
    <col min="9457" max="9457" width="43.85546875" style="1" customWidth="1"/>
    <col min="9458" max="9458" width="21.28515625" style="1" customWidth="1"/>
    <col min="9459" max="9459" width="20.42578125" style="1" customWidth="1"/>
    <col min="9460" max="9460" width="11.28515625" style="1" bestFit="1" customWidth="1"/>
    <col min="9461" max="9461" width="11.5703125" style="1" bestFit="1" customWidth="1"/>
    <col min="9462" max="9708" width="9.140625" style="1"/>
    <col min="9709" max="9709" width="3.140625" style="1" customWidth="1"/>
    <col min="9710" max="9710" width="3" style="1" customWidth="1"/>
    <col min="9711" max="9711" width="3.5703125" style="1" customWidth="1"/>
    <col min="9712" max="9712" width="2.42578125" style="1" customWidth="1"/>
    <col min="9713" max="9713" width="43.85546875" style="1" customWidth="1"/>
    <col min="9714" max="9714" width="21.28515625" style="1" customWidth="1"/>
    <col min="9715" max="9715" width="20.42578125" style="1" customWidth="1"/>
    <col min="9716" max="9716" width="11.28515625" style="1" bestFit="1" customWidth="1"/>
    <col min="9717" max="9717" width="11.5703125" style="1" bestFit="1" customWidth="1"/>
    <col min="9718" max="9964" width="9.140625" style="1"/>
    <col min="9965" max="9965" width="3.140625" style="1" customWidth="1"/>
    <col min="9966" max="9966" width="3" style="1" customWidth="1"/>
    <col min="9967" max="9967" width="3.5703125" style="1" customWidth="1"/>
    <col min="9968" max="9968" width="2.42578125" style="1" customWidth="1"/>
    <col min="9969" max="9969" width="43.85546875" style="1" customWidth="1"/>
    <col min="9970" max="9970" width="21.28515625" style="1" customWidth="1"/>
    <col min="9971" max="9971" width="20.42578125" style="1" customWidth="1"/>
    <col min="9972" max="9972" width="11.28515625" style="1" bestFit="1" customWidth="1"/>
    <col min="9973" max="9973" width="11.5703125" style="1" bestFit="1" customWidth="1"/>
    <col min="9974" max="10220" width="9.140625" style="1"/>
    <col min="10221" max="10221" width="3.140625" style="1" customWidth="1"/>
    <col min="10222" max="10222" width="3" style="1" customWidth="1"/>
    <col min="10223" max="10223" width="3.5703125" style="1" customWidth="1"/>
    <col min="10224" max="10224" width="2.42578125" style="1" customWidth="1"/>
    <col min="10225" max="10225" width="43.85546875" style="1" customWidth="1"/>
    <col min="10226" max="10226" width="21.28515625" style="1" customWidth="1"/>
    <col min="10227" max="10227" width="20.42578125" style="1" customWidth="1"/>
    <col min="10228" max="10228" width="11.28515625" style="1" bestFit="1" customWidth="1"/>
    <col min="10229" max="10229" width="11.5703125" style="1" bestFit="1" customWidth="1"/>
    <col min="10230" max="10476" width="9.140625" style="1"/>
    <col min="10477" max="10477" width="3.140625" style="1" customWidth="1"/>
    <col min="10478" max="10478" width="3" style="1" customWidth="1"/>
    <col min="10479" max="10479" width="3.5703125" style="1" customWidth="1"/>
    <col min="10480" max="10480" width="2.42578125" style="1" customWidth="1"/>
    <col min="10481" max="10481" width="43.85546875" style="1" customWidth="1"/>
    <col min="10482" max="10482" width="21.28515625" style="1" customWidth="1"/>
    <col min="10483" max="10483" width="20.42578125" style="1" customWidth="1"/>
    <col min="10484" max="10484" width="11.28515625" style="1" bestFit="1" customWidth="1"/>
    <col min="10485" max="10485" width="11.5703125" style="1" bestFit="1" customWidth="1"/>
    <col min="10486" max="10732" width="9.140625" style="1"/>
    <col min="10733" max="10733" width="3.140625" style="1" customWidth="1"/>
    <col min="10734" max="10734" width="3" style="1" customWidth="1"/>
    <col min="10735" max="10735" width="3.5703125" style="1" customWidth="1"/>
    <col min="10736" max="10736" width="2.42578125" style="1" customWidth="1"/>
    <col min="10737" max="10737" width="43.85546875" style="1" customWidth="1"/>
    <col min="10738" max="10738" width="21.28515625" style="1" customWidth="1"/>
    <col min="10739" max="10739" width="20.42578125" style="1" customWidth="1"/>
    <col min="10740" max="10740" width="11.28515625" style="1" bestFit="1" customWidth="1"/>
    <col min="10741" max="10741" width="11.5703125" style="1" bestFit="1" customWidth="1"/>
    <col min="10742" max="10988" width="9.140625" style="1"/>
    <col min="10989" max="10989" width="3.140625" style="1" customWidth="1"/>
    <col min="10990" max="10990" width="3" style="1" customWidth="1"/>
    <col min="10991" max="10991" width="3.5703125" style="1" customWidth="1"/>
    <col min="10992" max="10992" width="2.42578125" style="1" customWidth="1"/>
    <col min="10993" max="10993" width="43.85546875" style="1" customWidth="1"/>
    <col min="10994" max="10994" width="21.28515625" style="1" customWidth="1"/>
    <col min="10995" max="10995" width="20.42578125" style="1" customWidth="1"/>
    <col min="10996" max="10996" width="11.28515625" style="1" bestFit="1" customWidth="1"/>
    <col min="10997" max="10997" width="11.5703125" style="1" bestFit="1" customWidth="1"/>
    <col min="10998" max="11244" width="9.140625" style="1"/>
    <col min="11245" max="11245" width="3.140625" style="1" customWidth="1"/>
    <col min="11246" max="11246" width="3" style="1" customWidth="1"/>
    <col min="11247" max="11247" width="3.5703125" style="1" customWidth="1"/>
    <col min="11248" max="11248" width="2.42578125" style="1" customWidth="1"/>
    <col min="11249" max="11249" width="43.85546875" style="1" customWidth="1"/>
    <col min="11250" max="11250" width="21.28515625" style="1" customWidth="1"/>
    <col min="11251" max="11251" width="20.42578125" style="1" customWidth="1"/>
    <col min="11252" max="11252" width="11.28515625" style="1" bestFit="1" customWidth="1"/>
    <col min="11253" max="11253" width="11.5703125" style="1" bestFit="1" customWidth="1"/>
    <col min="11254" max="11500" width="9.140625" style="1"/>
    <col min="11501" max="11501" width="3.140625" style="1" customWidth="1"/>
    <col min="11502" max="11502" width="3" style="1" customWidth="1"/>
    <col min="11503" max="11503" width="3.5703125" style="1" customWidth="1"/>
    <col min="11504" max="11504" width="2.42578125" style="1" customWidth="1"/>
    <col min="11505" max="11505" width="43.85546875" style="1" customWidth="1"/>
    <col min="11506" max="11506" width="21.28515625" style="1" customWidth="1"/>
    <col min="11507" max="11507" width="20.42578125" style="1" customWidth="1"/>
    <col min="11508" max="11508" width="11.28515625" style="1" bestFit="1" customWidth="1"/>
    <col min="11509" max="11509" width="11.5703125" style="1" bestFit="1" customWidth="1"/>
    <col min="11510" max="11756" width="9.140625" style="1"/>
    <col min="11757" max="11757" width="3.140625" style="1" customWidth="1"/>
    <col min="11758" max="11758" width="3" style="1" customWidth="1"/>
    <col min="11759" max="11759" width="3.5703125" style="1" customWidth="1"/>
    <col min="11760" max="11760" width="2.42578125" style="1" customWidth="1"/>
    <col min="11761" max="11761" width="43.85546875" style="1" customWidth="1"/>
    <col min="11762" max="11762" width="21.28515625" style="1" customWidth="1"/>
    <col min="11763" max="11763" width="20.42578125" style="1" customWidth="1"/>
    <col min="11764" max="11764" width="11.28515625" style="1" bestFit="1" customWidth="1"/>
    <col min="11765" max="11765" width="11.5703125" style="1" bestFit="1" customWidth="1"/>
    <col min="11766" max="12012" width="9.140625" style="1"/>
    <col min="12013" max="12013" width="3.140625" style="1" customWidth="1"/>
    <col min="12014" max="12014" width="3" style="1" customWidth="1"/>
    <col min="12015" max="12015" width="3.5703125" style="1" customWidth="1"/>
    <col min="12016" max="12016" width="2.42578125" style="1" customWidth="1"/>
    <col min="12017" max="12017" width="43.85546875" style="1" customWidth="1"/>
    <col min="12018" max="12018" width="21.28515625" style="1" customWidth="1"/>
    <col min="12019" max="12019" width="20.42578125" style="1" customWidth="1"/>
    <col min="12020" max="12020" width="11.28515625" style="1" bestFit="1" customWidth="1"/>
    <col min="12021" max="12021" width="11.5703125" style="1" bestFit="1" customWidth="1"/>
    <col min="12022" max="12268" width="9.140625" style="1"/>
    <col min="12269" max="12269" width="3.140625" style="1" customWidth="1"/>
    <col min="12270" max="12270" width="3" style="1" customWidth="1"/>
    <col min="12271" max="12271" width="3.5703125" style="1" customWidth="1"/>
    <col min="12272" max="12272" width="2.42578125" style="1" customWidth="1"/>
    <col min="12273" max="12273" width="43.85546875" style="1" customWidth="1"/>
    <col min="12274" max="12274" width="21.28515625" style="1" customWidth="1"/>
    <col min="12275" max="12275" width="20.42578125" style="1" customWidth="1"/>
    <col min="12276" max="12276" width="11.28515625" style="1" bestFit="1" customWidth="1"/>
    <col min="12277" max="12277" width="11.5703125" style="1" bestFit="1" customWidth="1"/>
    <col min="12278" max="12524" width="9.140625" style="1"/>
    <col min="12525" max="12525" width="3.140625" style="1" customWidth="1"/>
    <col min="12526" max="12526" width="3" style="1" customWidth="1"/>
    <col min="12527" max="12527" width="3.5703125" style="1" customWidth="1"/>
    <col min="12528" max="12528" width="2.42578125" style="1" customWidth="1"/>
    <col min="12529" max="12529" width="43.85546875" style="1" customWidth="1"/>
    <col min="12530" max="12530" width="21.28515625" style="1" customWidth="1"/>
    <col min="12531" max="12531" width="20.42578125" style="1" customWidth="1"/>
    <col min="12532" max="12532" width="11.28515625" style="1" bestFit="1" customWidth="1"/>
    <col min="12533" max="12533" width="11.5703125" style="1" bestFit="1" customWidth="1"/>
    <col min="12534" max="12780" width="9.140625" style="1"/>
    <col min="12781" max="12781" width="3.140625" style="1" customWidth="1"/>
    <col min="12782" max="12782" width="3" style="1" customWidth="1"/>
    <col min="12783" max="12783" width="3.5703125" style="1" customWidth="1"/>
    <col min="12784" max="12784" width="2.42578125" style="1" customWidth="1"/>
    <col min="12785" max="12785" width="43.85546875" style="1" customWidth="1"/>
    <col min="12786" max="12786" width="21.28515625" style="1" customWidth="1"/>
    <col min="12787" max="12787" width="20.42578125" style="1" customWidth="1"/>
    <col min="12788" max="12788" width="11.28515625" style="1" bestFit="1" customWidth="1"/>
    <col min="12789" max="12789" width="11.5703125" style="1" bestFit="1" customWidth="1"/>
    <col min="12790" max="13036" width="9.140625" style="1"/>
    <col min="13037" max="13037" width="3.140625" style="1" customWidth="1"/>
    <col min="13038" max="13038" width="3" style="1" customWidth="1"/>
    <col min="13039" max="13039" width="3.5703125" style="1" customWidth="1"/>
    <col min="13040" max="13040" width="2.42578125" style="1" customWidth="1"/>
    <col min="13041" max="13041" width="43.85546875" style="1" customWidth="1"/>
    <col min="13042" max="13042" width="21.28515625" style="1" customWidth="1"/>
    <col min="13043" max="13043" width="20.42578125" style="1" customWidth="1"/>
    <col min="13044" max="13044" width="11.28515625" style="1" bestFit="1" customWidth="1"/>
    <col min="13045" max="13045" width="11.5703125" style="1" bestFit="1" customWidth="1"/>
    <col min="13046" max="13292" width="9.140625" style="1"/>
    <col min="13293" max="13293" width="3.140625" style="1" customWidth="1"/>
    <col min="13294" max="13294" width="3" style="1" customWidth="1"/>
    <col min="13295" max="13295" width="3.5703125" style="1" customWidth="1"/>
    <col min="13296" max="13296" width="2.42578125" style="1" customWidth="1"/>
    <col min="13297" max="13297" width="43.85546875" style="1" customWidth="1"/>
    <col min="13298" max="13298" width="21.28515625" style="1" customWidth="1"/>
    <col min="13299" max="13299" width="20.42578125" style="1" customWidth="1"/>
    <col min="13300" max="13300" width="11.28515625" style="1" bestFit="1" customWidth="1"/>
    <col min="13301" max="13301" width="11.5703125" style="1" bestFit="1" customWidth="1"/>
    <col min="13302" max="13548" width="9.140625" style="1"/>
    <col min="13549" max="13549" width="3.140625" style="1" customWidth="1"/>
    <col min="13550" max="13550" width="3" style="1" customWidth="1"/>
    <col min="13551" max="13551" width="3.5703125" style="1" customWidth="1"/>
    <col min="13552" max="13552" width="2.42578125" style="1" customWidth="1"/>
    <col min="13553" max="13553" width="43.85546875" style="1" customWidth="1"/>
    <col min="13554" max="13554" width="21.28515625" style="1" customWidth="1"/>
    <col min="13555" max="13555" width="20.42578125" style="1" customWidth="1"/>
    <col min="13556" max="13556" width="11.28515625" style="1" bestFit="1" customWidth="1"/>
    <col min="13557" max="13557" width="11.5703125" style="1" bestFit="1" customWidth="1"/>
    <col min="13558" max="13804" width="9.140625" style="1"/>
    <col min="13805" max="13805" width="3.140625" style="1" customWidth="1"/>
    <col min="13806" max="13806" width="3" style="1" customWidth="1"/>
    <col min="13807" max="13807" width="3.5703125" style="1" customWidth="1"/>
    <col min="13808" max="13808" width="2.42578125" style="1" customWidth="1"/>
    <col min="13809" max="13809" width="43.85546875" style="1" customWidth="1"/>
    <col min="13810" max="13810" width="21.28515625" style="1" customWidth="1"/>
    <col min="13811" max="13811" width="20.42578125" style="1" customWidth="1"/>
    <col min="13812" max="13812" width="11.28515625" style="1" bestFit="1" customWidth="1"/>
    <col min="13813" max="13813" width="11.5703125" style="1" bestFit="1" customWidth="1"/>
    <col min="13814" max="14060" width="9.140625" style="1"/>
    <col min="14061" max="14061" width="3.140625" style="1" customWidth="1"/>
    <col min="14062" max="14062" width="3" style="1" customWidth="1"/>
    <col min="14063" max="14063" width="3.5703125" style="1" customWidth="1"/>
    <col min="14064" max="14064" width="2.42578125" style="1" customWidth="1"/>
    <col min="14065" max="14065" width="43.85546875" style="1" customWidth="1"/>
    <col min="14066" max="14066" width="21.28515625" style="1" customWidth="1"/>
    <col min="14067" max="14067" width="20.42578125" style="1" customWidth="1"/>
    <col min="14068" max="14068" width="11.28515625" style="1" bestFit="1" customWidth="1"/>
    <col min="14069" max="14069" width="11.5703125" style="1" bestFit="1" customWidth="1"/>
    <col min="14070" max="14316" width="9.140625" style="1"/>
    <col min="14317" max="14317" width="3.140625" style="1" customWidth="1"/>
    <col min="14318" max="14318" width="3" style="1" customWidth="1"/>
    <col min="14319" max="14319" width="3.5703125" style="1" customWidth="1"/>
    <col min="14320" max="14320" width="2.42578125" style="1" customWidth="1"/>
    <col min="14321" max="14321" width="43.85546875" style="1" customWidth="1"/>
    <col min="14322" max="14322" width="21.28515625" style="1" customWidth="1"/>
    <col min="14323" max="14323" width="20.42578125" style="1" customWidth="1"/>
    <col min="14324" max="14324" width="11.28515625" style="1" bestFit="1" customWidth="1"/>
    <col min="14325" max="14325" width="11.5703125" style="1" bestFit="1" customWidth="1"/>
    <col min="14326" max="14572" width="9.140625" style="1"/>
    <col min="14573" max="14573" width="3.140625" style="1" customWidth="1"/>
    <col min="14574" max="14574" width="3" style="1" customWidth="1"/>
    <col min="14575" max="14575" width="3.5703125" style="1" customWidth="1"/>
    <col min="14576" max="14576" width="2.42578125" style="1" customWidth="1"/>
    <col min="14577" max="14577" width="43.85546875" style="1" customWidth="1"/>
    <col min="14578" max="14578" width="21.28515625" style="1" customWidth="1"/>
    <col min="14579" max="14579" width="20.42578125" style="1" customWidth="1"/>
    <col min="14580" max="14580" width="11.28515625" style="1" bestFit="1" customWidth="1"/>
    <col min="14581" max="14581" width="11.5703125" style="1" bestFit="1" customWidth="1"/>
    <col min="14582" max="14828" width="9.140625" style="1"/>
    <col min="14829" max="14829" width="3.140625" style="1" customWidth="1"/>
    <col min="14830" max="14830" width="3" style="1" customWidth="1"/>
    <col min="14831" max="14831" width="3.5703125" style="1" customWidth="1"/>
    <col min="14832" max="14832" width="2.42578125" style="1" customWidth="1"/>
    <col min="14833" max="14833" width="43.85546875" style="1" customWidth="1"/>
    <col min="14834" max="14834" width="21.28515625" style="1" customWidth="1"/>
    <col min="14835" max="14835" width="20.42578125" style="1" customWidth="1"/>
    <col min="14836" max="14836" width="11.28515625" style="1" bestFit="1" customWidth="1"/>
    <col min="14837" max="14837" width="11.5703125" style="1" bestFit="1" customWidth="1"/>
    <col min="14838" max="15084" width="9.140625" style="1"/>
    <col min="15085" max="15085" width="3.140625" style="1" customWidth="1"/>
    <col min="15086" max="15086" width="3" style="1" customWidth="1"/>
    <col min="15087" max="15087" width="3.5703125" style="1" customWidth="1"/>
    <col min="15088" max="15088" width="2.42578125" style="1" customWidth="1"/>
    <col min="15089" max="15089" width="43.85546875" style="1" customWidth="1"/>
    <col min="15090" max="15090" width="21.28515625" style="1" customWidth="1"/>
    <col min="15091" max="15091" width="20.42578125" style="1" customWidth="1"/>
    <col min="15092" max="15092" width="11.28515625" style="1" bestFit="1" customWidth="1"/>
    <col min="15093" max="15093" width="11.5703125" style="1" bestFit="1" customWidth="1"/>
    <col min="15094" max="15340" width="9.140625" style="1"/>
    <col min="15341" max="15341" width="3.140625" style="1" customWidth="1"/>
    <col min="15342" max="15342" width="3" style="1" customWidth="1"/>
    <col min="15343" max="15343" width="3.5703125" style="1" customWidth="1"/>
    <col min="15344" max="15344" width="2.42578125" style="1" customWidth="1"/>
    <col min="15345" max="15345" width="43.85546875" style="1" customWidth="1"/>
    <col min="15346" max="15346" width="21.28515625" style="1" customWidth="1"/>
    <col min="15347" max="15347" width="20.42578125" style="1" customWidth="1"/>
    <col min="15348" max="15348" width="11.28515625" style="1" bestFit="1" customWidth="1"/>
    <col min="15349" max="15349" width="11.5703125" style="1" bestFit="1" customWidth="1"/>
    <col min="15350" max="15596" width="9.140625" style="1"/>
    <col min="15597" max="15597" width="3.140625" style="1" customWidth="1"/>
    <col min="15598" max="15598" width="3" style="1" customWidth="1"/>
    <col min="15599" max="15599" width="3.5703125" style="1" customWidth="1"/>
    <col min="15600" max="15600" width="2.42578125" style="1" customWidth="1"/>
    <col min="15601" max="15601" width="43.85546875" style="1" customWidth="1"/>
    <col min="15602" max="15602" width="21.28515625" style="1" customWidth="1"/>
    <col min="15603" max="15603" width="20.42578125" style="1" customWidth="1"/>
    <col min="15604" max="15604" width="11.28515625" style="1" bestFit="1" customWidth="1"/>
    <col min="15605" max="15605" width="11.5703125" style="1" bestFit="1" customWidth="1"/>
    <col min="15606" max="15852" width="9.140625" style="1"/>
    <col min="15853" max="15853" width="3.140625" style="1" customWidth="1"/>
    <col min="15854" max="15854" width="3" style="1" customWidth="1"/>
    <col min="15855" max="15855" width="3.5703125" style="1" customWidth="1"/>
    <col min="15856" max="15856" width="2.42578125" style="1" customWidth="1"/>
    <col min="15857" max="15857" width="43.85546875" style="1" customWidth="1"/>
    <col min="15858" max="15858" width="21.28515625" style="1" customWidth="1"/>
    <col min="15859" max="15859" width="20.42578125" style="1" customWidth="1"/>
    <col min="15860" max="15860" width="11.28515625" style="1" bestFit="1" customWidth="1"/>
    <col min="15861" max="15861" width="11.5703125" style="1" bestFit="1" customWidth="1"/>
    <col min="15862" max="16108" width="9.140625" style="1"/>
    <col min="16109" max="16109" width="3.140625" style="1" customWidth="1"/>
    <col min="16110" max="16110" width="3" style="1" customWidth="1"/>
    <col min="16111" max="16111" width="3.5703125" style="1" customWidth="1"/>
    <col min="16112" max="16112" width="2.42578125" style="1" customWidth="1"/>
    <col min="16113" max="16113" width="43.85546875" style="1" customWidth="1"/>
    <col min="16114" max="16114" width="21.28515625" style="1" customWidth="1"/>
    <col min="16115" max="16115" width="20.42578125" style="1" customWidth="1"/>
    <col min="16116" max="16116" width="11.28515625" style="1" bestFit="1" customWidth="1"/>
    <col min="16117" max="16117" width="11.5703125" style="1" bestFit="1" customWidth="1"/>
    <col min="16118" max="16384" width="9.140625" style="1"/>
  </cols>
  <sheetData>
    <row r="1" spans="2:13" ht="14.25" thickBot="1"/>
    <row r="2" spans="2:13" ht="15" thickTop="1">
      <c r="B2" s="36" t="s">
        <v>0</v>
      </c>
      <c r="C2" s="2"/>
      <c r="D2" s="2"/>
      <c r="E2" s="2"/>
      <c r="F2" s="2" t="s">
        <v>882</v>
      </c>
      <c r="G2" s="37"/>
      <c r="H2" s="37"/>
      <c r="I2" s="37"/>
      <c r="J2" s="37"/>
      <c r="K2" s="37"/>
      <c r="L2" s="37"/>
      <c r="M2" s="38"/>
    </row>
    <row r="3" spans="2:13" ht="14.25">
      <c r="B3" s="771"/>
      <c r="C3" s="772"/>
      <c r="D3" s="772"/>
      <c r="E3" s="772"/>
      <c r="F3" s="772"/>
      <c r="G3" s="8"/>
      <c r="H3" s="8"/>
      <c r="I3" s="8"/>
      <c r="J3" s="22" t="s">
        <v>1</v>
      </c>
      <c r="K3" s="22"/>
      <c r="L3" s="22" t="s">
        <v>885</v>
      </c>
      <c r="M3" s="39"/>
    </row>
    <row r="4" spans="2:13" ht="14.25" customHeight="1">
      <c r="B4" s="948" t="s">
        <v>40</v>
      </c>
      <c r="C4" s="949"/>
      <c r="D4" s="949"/>
      <c r="E4" s="949"/>
      <c r="F4" s="949"/>
      <c r="G4" s="949"/>
      <c r="H4" s="949"/>
      <c r="I4" s="949"/>
      <c r="J4" s="949"/>
      <c r="K4" s="949"/>
      <c r="L4" s="949"/>
      <c r="M4" s="950"/>
    </row>
    <row r="5" spans="2:13" ht="14.25">
      <c r="B5" s="951" t="s">
        <v>2</v>
      </c>
      <c r="C5" s="952"/>
      <c r="D5" s="952"/>
      <c r="E5" s="952"/>
      <c r="F5" s="953" t="s">
        <v>41</v>
      </c>
      <c r="G5" s="953"/>
      <c r="H5" s="954" t="s">
        <v>42</v>
      </c>
      <c r="I5" s="953"/>
      <c r="J5" s="954" t="s">
        <v>43</v>
      </c>
      <c r="K5" s="953"/>
      <c r="L5" s="955" t="s">
        <v>3</v>
      </c>
      <c r="M5" s="955"/>
    </row>
    <row r="6" spans="2:13" ht="72" customHeight="1">
      <c r="B6" s="951"/>
      <c r="C6" s="952"/>
      <c r="D6" s="952"/>
      <c r="E6" s="952"/>
      <c r="F6" s="4" t="s">
        <v>4</v>
      </c>
      <c r="G6" s="4" t="s">
        <v>5</v>
      </c>
      <c r="H6" s="4" t="s">
        <v>4</v>
      </c>
      <c r="I6" s="4" t="s">
        <v>5</v>
      </c>
      <c r="J6" s="4" t="s">
        <v>4</v>
      </c>
      <c r="K6" s="4" t="s">
        <v>5</v>
      </c>
      <c r="L6" s="4" t="s">
        <v>44</v>
      </c>
      <c r="M6" s="4" t="s">
        <v>45</v>
      </c>
    </row>
    <row r="7" spans="2:13" ht="14.25">
      <c r="B7" s="5" t="s">
        <v>6</v>
      </c>
      <c r="C7" s="6"/>
      <c r="D7" s="7"/>
      <c r="E7" s="8"/>
      <c r="F7" s="9"/>
      <c r="G7" s="9"/>
      <c r="H7" s="9"/>
      <c r="I7" s="9"/>
      <c r="J7" s="9"/>
      <c r="K7" s="9"/>
      <c r="L7" s="9"/>
      <c r="M7" s="9"/>
    </row>
    <row r="8" spans="2:13" ht="14.25">
      <c r="B8" s="10"/>
      <c r="C8" s="6" t="s">
        <v>7</v>
      </c>
      <c r="D8" s="11"/>
      <c r="E8" s="8"/>
      <c r="F8" s="9">
        <v>14669500</v>
      </c>
      <c r="G8" s="9">
        <v>18675000</v>
      </c>
      <c r="H8" s="9">
        <v>600000</v>
      </c>
      <c r="I8" s="9">
        <v>375000</v>
      </c>
      <c r="J8" s="9">
        <v>2724000</v>
      </c>
      <c r="K8" s="9">
        <v>3427000</v>
      </c>
      <c r="L8" s="9">
        <f>F8+H8+J8</f>
        <v>17993500</v>
      </c>
      <c r="M8" s="9">
        <f>G8+I8+K8</f>
        <v>22477000</v>
      </c>
    </row>
    <row r="9" spans="2:13">
      <c r="B9" s="10"/>
      <c r="C9" s="12"/>
      <c r="D9" s="11"/>
      <c r="E9" s="8" t="s">
        <v>8</v>
      </c>
      <c r="F9" s="9">
        <v>0</v>
      </c>
      <c r="G9" s="9">
        <v>0</v>
      </c>
      <c r="H9" s="9">
        <v>0</v>
      </c>
      <c r="I9" s="9">
        <v>0</v>
      </c>
      <c r="J9" s="9">
        <v>0</v>
      </c>
      <c r="K9" s="9">
        <v>0</v>
      </c>
      <c r="L9" s="9">
        <f>F9+H9+J9</f>
        <v>0</v>
      </c>
      <c r="M9" s="9">
        <f>G9+I9+K9</f>
        <v>0</v>
      </c>
    </row>
    <row r="10" spans="2:13" ht="28.5">
      <c r="B10" s="10"/>
      <c r="C10" s="12"/>
      <c r="D10" s="11"/>
      <c r="E10" s="40" t="s">
        <v>9</v>
      </c>
      <c r="F10" s="9">
        <v>14669500</v>
      </c>
      <c r="G10" s="9">
        <v>18675000</v>
      </c>
      <c r="H10" s="9">
        <v>600000</v>
      </c>
      <c r="I10" s="9">
        <v>375000</v>
      </c>
      <c r="J10" s="9">
        <v>2724000</v>
      </c>
      <c r="K10" s="9">
        <v>3427000</v>
      </c>
      <c r="L10" s="9">
        <f t="shared" ref="L10:M11" si="0">F10+H10+J10</f>
        <v>17993500</v>
      </c>
      <c r="M10" s="9">
        <f t="shared" si="0"/>
        <v>22477000</v>
      </c>
    </row>
    <row r="11" spans="2:13">
      <c r="B11" s="10"/>
      <c r="C11" s="12"/>
      <c r="D11" s="11"/>
      <c r="E11" s="8" t="s">
        <v>10</v>
      </c>
      <c r="F11" s="9">
        <v>0</v>
      </c>
      <c r="G11" s="9">
        <v>0</v>
      </c>
      <c r="H11" s="9">
        <v>0</v>
      </c>
      <c r="I11" s="9">
        <v>0</v>
      </c>
      <c r="J11" s="9">
        <v>0</v>
      </c>
      <c r="K11" s="9">
        <v>0</v>
      </c>
      <c r="L11" s="9">
        <f t="shared" si="0"/>
        <v>0</v>
      </c>
      <c r="M11" s="9">
        <f t="shared" si="0"/>
        <v>0</v>
      </c>
    </row>
    <row r="12" spans="2:13" ht="14.25">
      <c r="B12" s="10"/>
      <c r="C12" s="6" t="s">
        <v>11</v>
      </c>
      <c r="D12" s="7"/>
      <c r="E12" s="8"/>
      <c r="F12" s="13"/>
      <c r="G12" s="13"/>
      <c r="H12" s="13"/>
      <c r="I12" s="13"/>
      <c r="J12" s="13"/>
      <c r="K12" s="13"/>
      <c r="L12" s="13"/>
      <c r="M12" s="13"/>
    </row>
    <row r="13" spans="2:13" ht="14.25">
      <c r="B13" s="10"/>
      <c r="C13" s="6"/>
      <c r="D13" s="11" t="s">
        <v>12</v>
      </c>
      <c r="E13" s="8"/>
      <c r="F13" s="9">
        <v>0</v>
      </c>
      <c r="G13" s="9">
        <v>0</v>
      </c>
      <c r="H13" s="9">
        <v>0</v>
      </c>
      <c r="I13" s="9">
        <v>0</v>
      </c>
      <c r="J13" s="9">
        <v>0</v>
      </c>
      <c r="K13" s="9">
        <v>0</v>
      </c>
      <c r="L13" s="9">
        <f t="shared" ref="L13:M19" si="1">F13+H13+J13</f>
        <v>0</v>
      </c>
      <c r="M13" s="9">
        <f t="shared" si="1"/>
        <v>0</v>
      </c>
    </row>
    <row r="14" spans="2:13">
      <c r="B14" s="10"/>
      <c r="C14" s="12"/>
      <c r="D14" s="14" t="s">
        <v>13</v>
      </c>
      <c r="E14" s="8"/>
      <c r="F14" s="9">
        <v>0</v>
      </c>
      <c r="G14" s="9">
        <v>0</v>
      </c>
      <c r="H14" s="9">
        <v>0</v>
      </c>
      <c r="I14" s="9">
        <v>0</v>
      </c>
      <c r="J14" s="9">
        <v>0</v>
      </c>
      <c r="K14" s="9">
        <v>0</v>
      </c>
      <c r="L14" s="9">
        <f t="shared" si="1"/>
        <v>0</v>
      </c>
      <c r="M14" s="9">
        <f t="shared" si="1"/>
        <v>0</v>
      </c>
    </row>
    <row r="15" spans="2:13">
      <c r="B15" s="10"/>
      <c r="C15" s="12"/>
      <c r="D15" s="14" t="s">
        <v>14</v>
      </c>
      <c r="E15" s="8"/>
      <c r="F15" s="9">
        <v>0</v>
      </c>
      <c r="G15" s="9">
        <v>0</v>
      </c>
      <c r="H15" s="9">
        <v>0</v>
      </c>
      <c r="I15" s="9">
        <v>0</v>
      </c>
      <c r="J15" s="9">
        <v>0</v>
      </c>
      <c r="K15" s="9">
        <v>0</v>
      </c>
      <c r="L15" s="9">
        <f t="shared" si="1"/>
        <v>0</v>
      </c>
      <c r="M15" s="9">
        <f t="shared" si="1"/>
        <v>0</v>
      </c>
    </row>
    <row r="16" spans="2:13">
      <c r="B16" s="10"/>
      <c r="C16" s="12"/>
      <c r="D16" s="8" t="s">
        <v>15</v>
      </c>
      <c r="E16" s="8"/>
      <c r="F16" s="9">
        <v>0</v>
      </c>
      <c r="G16" s="9">
        <v>0</v>
      </c>
      <c r="H16" s="9">
        <v>0</v>
      </c>
      <c r="I16" s="9">
        <v>0</v>
      </c>
      <c r="J16" s="9">
        <v>0</v>
      </c>
      <c r="K16" s="9">
        <v>0</v>
      </c>
      <c r="L16" s="9">
        <f t="shared" si="1"/>
        <v>0</v>
      </c>
      <c r="M16" s="9">
        <f t="shared" si="1"/>
        <v>0</v>
      </c>
    </row>
    <row r="17" spans="2:17">
      <c r="B17" s="10"/>
      <c r="C17" s="12"/>
      <c r="D17" s="8" t="s">
        <v>16</v>
      </c>
      <c r="E17" s="8"/>
      <c r="F17" s="9">
        <v>0</v>
      </c>
      <c r="G17" s="9">
        <v>0</v>
      </c>
      <c r="H17" s="9">
        <v>0</v>
      </c>
      <c r="I17" s="9">
        <v>0</v>
      </c>
      <c r="J17" s="9">
        <v>0</v>
      </c>
      <c r="K17" s="9">
        <v>0</v>
      </c>
      <c r="L17" s="9">
        <f t="shared" si="1"/>
        <v>0</v>
      </c>
      <c r="M17" s="9">
        <f t="shared" si="1"/>
        <v>0</v>
      </c>
    </row>
    <row r="18" spans="2:17">
      <c r="B18" s="10"/>
      <c r="C18" s="12"/>
      <c r="D18" s="8" t="s">
        <v>17</v>
      </c>
      <c r="E18" s="8"/>
      <c r="F18" s="9">
        <v>0</v>
      </c>
      <c r="G18" s="9">
        <v>0</v>
      </c>
      <c r="H18" s="9">
        <v>0</v>
      </c>
      <c r="I18" s="9">
        <v>0</v>
      </c>
      <c r="J18" s="9">
        <v>0</v>
      </c>
      <c r="K18" s="9">
        <v>0</v>
      </c>
      <c r="L18" s="9">
        <f t="shared" si="1"/>
        <v>0</v>
      </c>
      <c r="M18" s="9">
        <f t="shared" si="1"/>
        <v>0</v>
      </c>
    </row>
    <row r="19" spans="2:17">
      <c r="B19" s="10"/>
      <c r="C19" s="12"/>
      <c r="D19" s="8" t="s">
        <v>18</v>
      </c>
      <c r="E19" s="8"/>
      <c r="F19" s="9">
        <v>0</v>
      </c>
      <c r="G19" s="9">
        <v>0</v>
      </c>
      <c r="H19" s="9">
        <v>0</v>
      </c>
      <c r="I19" s="9">
        <v>0</v>
      </c>
      <c r="J19" s="9">
        <v>0</v>
      </c>
      <c r="K19" s="9">
        <v>0</v>
      </c>
      <c r="L19" s="9">
        <f t="shared" si="1"/>
        <v>0</v>
      </c>
      <c r="M19" s="9">
        <f t="shared" si="1"/>
        <v>0</v>
      </c>
    </row>
    <row r="20" spans="2:17">
      <c r="B20" s="10"/>
      <c r="C20" s="12"/>
      <c r="D20" s="8" t="s">
        <v>19</v>
      </c>
      <c r="E20" s="8"/>
      <c r="F20" s="13"/>
      <c r="G20" s="13"/>
      <c r="H20" s="13"/>
      <c r="I20" s="13"/>
      <c r="J20" s="13"/>
      <c r="K20" s="13"/>
      <c r="L20" s="13" t="s">
        <v>46</v>
      </c>
      <c r="M20" s="13"/>
    </row>
    <row r="21" spans="2:17">
      <c r="B21" s="10"/>
      <c r="C21" s="12"/>
      <c r="D21" s="11"/>
      <c r="E21" s="8" t="s">
        <v>20</v>
      </c>
      <c r="F21" s="9">
        <v>0</v>
      </c>
      <c r="G21" s="9">
        <v>0</v>
      </c>
      <c r="H21" s="9">
        <v>0</v>
      </c>
      <c r="I21" s="9">
        <v>0</v>
      </c>
      <c r="J21" s="9">
        <v>0</v>
      </c>
      <c r="K21" s="9">
        <v>0</v>
      </c>
      <c r="L21" s="9">
        <f t="shared" ref="L21:M22" si="2">F21+H21+J21</f>
        <v>0</v>
      </c>
      <c r="M21" s="9">
        <f t="shared" si="2"/>
        <v>0</v>
      </c>
    </row>
    <row r="22" spans="2:17">
      <c r="B22" s="10"/>
      <c r="C22" s="12"/>
      <c r="D22" s="11"/>
      <c r="E22" s="8" t="s">
        <v>21</v>
      </c>
      <c r="F22" s="9">
        <v>0</v>
      </c>
      <c r="G22" s="9">
        <v>0</v>
      </c>
      <c r="H22" s="9">
        <v>0</v>
      </c>
      <c r="I22" s="9">
        <v>0</v>
      </c>
      <c r="J22" s="9">
        <v>0</v>
      </c>
      <c r="K22" s="9">
        <v>0</v>
      </c>
      <c r="L22" s="9">
        <f t="shared" si="2"/>
        <v>0</v>
      </c>
      <c r="M22" s="9">
        <f t="shared" si="2"/>
        <v>0</v>
      </c>
    </row>
    <row r="23" spans="2:17" ht="14.25">
      <c r="B23" s="10"/>
      <c r="C23" s="6" t="s">
        <v>22</v>
      </c>
      <c r="D23" s="11"/>
      <c r="E23" s="8"/>
      <c r="F23" s="13"/>
      <c r="G23" s="13"/>
      <c r="H23" s="13"/>
      <c r="I23" s="13"/>
      <c r="J23" s="13"/>
      <c r="K23" s="13"/>
      <c r="L23" s="13"/>
      <c r="M23" s="13"/>
    </row>
    <row r="24" spans="2:17" ht="14.25">
      <c r="B24" s="10"/>
      <c r="C24" s="6" t="s">
        <v>23</v>
      </c>
      <c r="D24" s="11"/>
      <c r="E24" s="8"/>
      <c r="F24" s="13"/>
      <c r="G24" s="13"/>
      <c r="H24" s="13"/>
      <c r="I24" s="13"/>
      <c r="J24" s="13"/>
      <c r="K24" s="13"/>
      <c r="L24" s="13"/>
      <c r="M24" s="13"/>
    </row>
    <row r="25" spans="2:17" ht="15" thickBot="1">
      <c r="B25" s="5" t="s">
        <v>24</v>
      </c>
      <c r="C25" s="12"/>
      <c r="D25" s="11"/>
      <c r="E25" s="8"/>
      <c r="F25" s="15">
        <f t="shared" ref="F25:M25" si="3">+SUM(F10:F24)</f>
        <v>14669500</v>
      </c>
      <c r="G25" s="15">
        <f t="shared" si="3"/>
        <v>18675000</v>
      </c>
      <c r="H25" s="15">
        <f t="shared" si="3"/>
        <v>600000</v>
      </c>
      <c r="I25" s="15">
        <f t="shared" si="3"/>
        <v>375000</v>
      </c>
      <c r="J25" s="15">
        <f t="shared" si="3"/>
        <v>2724000</v>
      </c>
      <c r="K25" s="15">
        <f t="shared" si="3"/>
        <v>3427000</v>
      </c>
      <c r="L25" s="15">
        <f t="shared" si="3"/>
        <v>17993500</v>
      </c>
      <c r="M25" s="15">
        <f t="shared" si="3"/>
        <v>22477000</v>
      </c>
    </row>
    <row r="26" spans="2:17" ht="14.25" thickTop="1">
      <c r="B26" s="16"/>
      <c r="C26" s="12"/>
      <c r="D26" s="11"/>
      <c r="E26" s="8"/>
      <c r="F26" s="13"/>
      <c r="G26" s="13"/>
      <c r="H26" s="13"/>
      <c r="I26" s="13"/>
      <c r="J26" s="13"/>
      <c r="K26" s="13"/>
      <c r="L26" s="13"/>
      <c r="M26" s="13"/>
    </row>
    <row r="27" spans="2:17" ht="14.25">
      <c r="B27" s="17" t="s">
        <v>25</v>
      </c>
      <c r="C27" s="18"/>
      <c r="D27" s="11"/>
      <c r="E27" s="8"/>
      <c r="F27" s="13"/>
      <c r="G27" s="13"/>
      <c r="H27" s="13"/>
      <c r="I27" s="13"/>
      <c r="J27" s="13"/>
      <c r="K27" s="13"/>
      <c r="L27" s="13"/>
      <c r="M27" s="13"/>
    </row>
    <row r="28" spans="2:17" ht="14.25">
      <c r="B28" s="17"/>
      <c r="C28" s="18" t="s">
        <v>26</v>
      </c>
      <c r="D28" s="19"/>
      <c r="E28" s="8"/>
      <c r="F28" s="41"/>
      <c r="G28" s="41"/>
      <c r="H28" s="41"/>
      <c r="I28" s="41"/>
      <c r="J28" s="9"/>
      <c r="K28" s="9"/>
      <c r="L28" s="9"/>
      <c r="M28" s="9"/>
    </row>
    <row r="29" spans="2:17" ht="14.25">
      <c r="B29" s="17"/>
      <c r="C29" s="19"/>
      <c r="D29" s="20" t="s">
        <v>27</v>
      </c>
      <c r="E29" s="21"/>
      <c r="F29" s="9">
        <v>6846135.7454909822</v>
      </c>
      <c r="G29" s="9">
        <v>7897385.6793893129</v>
      </c>
      <c r="H29" s="9">
        <v>143000.22444889779</v>
      </c>
      <c r="I29" s="9">
        <v>257308.30534351146</v>
      </c>
      <c r="J29" s="9">
        <v>1930503.0300601202</v>
      </c>
      <c r="K29" s="9">
        <v>2216810.0152671756</v>
      </c>
      <c r="L29" s="9">
        <f t="shared" ref="L29:M29" si="4">F29+H29+J29</f>
        <v>8919639</v>
      </c>
      <c r="M29" s="9">
        <f t="shared" si="4"/>
        <v>10371504</v>
      </c>
      <c r="N29" s="42"/>
      <c r="O29" s="42"/>
      <c r="P29" s="42"/>
      <c r="Q29" s="42"/>
    </row>
    <row r="30" spans="2:17" ht="14.25">
      <c r="B30" s="17"/>
      <c r="C30" s="19"/>
      <c r="D30" s="21"/>
      <c r="E30" s="21" t="s">
        <v>28</v>
      </c>
      <c r="F30" s="13"/>
      <c r="G30" s="13"/>
      <c r="H30" s="13"/>
      <c r="I30" s="13"/>
      <c r="J30" s="13"/>
      <c r="K30" s="13"/>
      <c r="L30" s="13"/>
      <c r="M30" s="13"/>
    </row>
    <row r="31" spans="2:17" ht="14.25">
      <c r="B31" s="17"/>
      <c r="C31" s="19"/>
      <c r="D31" s="20" t="s">
        <v>29</v>
      </c>
      <c r="E31" s="21"/>
      <c r="F31" s="9">
        <v>0</v>
      </c>
      <c r="G31" s="9">
        <v>0</v>
      </c>
      <c r="H31" s="9">
        <v>0</v>
      </c>
      <c r="I31" s="9">
        <v>0</v>
      </c>
      <c r="J31" s="9">
        <v>0</v>
      </c>
      <c r="K31" s="9">
        <v>0</v>
      </c>
      <c r="L31" s="9">
        <f t="shared" ref="L31:M31" si="5">F31+H31+J31</f>
        <v>0</v>
      </c>
      <c r="M31" s="9">
        <f t="shared" si="5"/>
        <v>0</v>
      </c>
      <c r="N31" s="42"/>
      <c r="O31" s="42"/>
      <c r="P31" s="42"/>
      <c r="Q31" s="42"/>
    </row>
    <row r="32" spans="2:17" ht="14.25">
      <c r="B32" s="17"/>
      <c r="C32" s="19"/>
      <c r="D32" s="21"/>
      <c r="E32" s="21" t="s">
        <v>28</v>
      </c>
      <c r="F32" s="13"/>
      <c r="G32" s="13"/>
      <c r="H32" s="13"/>
      <c r="I32" s="13"/>
      <c r="J32" s="13"/>
      <c r="K32" s="13"/>
      <c r="L32" s="13"/>
      <c r="M32" s="13"/>
    </row>
    <row r="33" spans="2:17" ht="14.25">
      <c r="B33" s="17"/>
      <c r="C33" s="19"/>
      <c r="D33" s="20" t="s">
        <v>30</v>
      </c>
      <c r="E33" s="21"/>
      <c r="F33" s="9">
        <v>8273335.7394789578</v>
      </c>
      <c r="G33" s="9">
        <v>8277127.0763358781</v>
      </c>
      <c r="H33" s="9">
        <v>172811.19038076152</v>
      </c>
      <c r="I33" s="9">
        <v>269680.83206106868</v>
      </c>
      <c r="J33" s="9">
        <v>2332951.0701402808</v>
      </c>
      <c r="K33" s="9">
        <v>2323404.0916030533</v>
      </c>
      <c r="L33" s="9">
        <f t="shared" ref="L33:M33" si="6">F33+H33+J33</f>
        <v>10779098</v>
      </c>
      <c r="M33" s="9">
        <f t="shared" si="6"/>
        <v>10870212</v>
      </c>
      <c r="N33" s="42"/>
      <c r="O33" s="42"/>
      <c r="P33" s="42"/>
      <c r="Q33" s="42"/>
    </row>
    <row r="34" spans="2:17" ht="14.25">
      <c r="B34" s="17"/>
      <c r="C34" s="19"/>
      <c r="D34" s="21"/>
      <c r="E34" s="21" t="s">
        <v>28</v>
      </c>
      <c r="F34" s="13"/>
      <c r="G34" s="13"/>
      <c r="H34" s="13"/>
      <c r="I34" s="13"/>
      <c r="J34" s="13"/>
      <c r="K34" s="13"/>
      <c r="L34" s="13"/>
      <c r="M34" s="13"/>
      <c r="N34" s="42"/>
      <c r="O34" s="42"/>
      <c r="P34" s="42"/>
      <c r="Q34" s="42"/>
    </row>
    <row r="35" spans="2:17" ht="14.25">
      <c r="B35" s="10"/>
      <c r="C35" s="22"/>
      <c r="D35" s="21"/>
      <c r="E35" s="21"/>
      <c r="F35" s="13"/>
      <c r="G35" s="13"/>
      <c r="H35" s="13"/>
      <c r="I35" s="13"/>
      <c r="J35" s="13"/>
      <c r="K35" s="13"/>
      <c r="L35" s="13"/>
      <c r="M35" s="13"/>
    </row>
    <row r="36" spans="2:17" ht="14.25">
      <c r="B36" s="10"/>
      <c r="C36" s="6" t="s">
        <v>31</v>
      </c>
      <c r="D36" s="8"/>
      <c r="E36" s="8"/>
      <c r="F36" s="9">
        <v>0</v>
      </c>
      <c r="G36" s="9">
        <v>0</v>
      </c>
      <c r="H36" s="9">
        <v>0</v>
      </c>
      <c r="I36" s="9">
        <v>0</v>
      </c>
      <c r="J36" s="9">
        <v>0</v>
      </c>
      <c r="K36" s="9">
        <v>0</v>
      </c>
      <c r="L36" s="9">
        <f t="shared" ref="L36:M39" si="7">F36+H36+J36</f>
        <v>0</v>
      </c>
      <c r="M36" s="9">
        <f t="shared" si="7"/>
        <v>0</v>
      </c>
    </row>
    <row r="37" spans="2:17" ht="14.25">
      <c r="B37" s="10"/>
      <c r="C37" s="23" t="s">
        <v>32</v>
      </c>
      <c r="D37" s="8"/>
      <c r="E37" s="8"/>
      <c r="F37" s="9">
        <v>0</v>
      </c>
      <c r="G37" s="9">
        <v>0</v>
      </c>
      <c r="H37" s="9">
        <v>0</v>
      </c>
      <c r="I37" s="9">
        <v>0</v>
      </c>
      <c r="J37" s="9">
        <v>0</v>
      </c>
      <c r="K37" s="9">
        <v>0</v>
      </c>
      <c r="L37" s="9">
        <f t="shared" si="7"/>
        <v>0</v>
      </c>
      <c r="M37" s="9">
        <f t="shared" si="7"/>
        <v>0</v>
      </c>
      <c r="O37" s="43"/>
      <c r="P37" s="43"/>
    </row>
    <row r="38" spans="2:17" ht="14.25">
      <c r="B38" s="10"/>
      <c r="C38" s="23" t="s">
        <v>33</v>
      </c>
      <c r="D38" s="22"/>
      <c r="E38" s="8"/>
      <c r="F38" s="9">
        <v>280869.34177920193</v>
      </c>
      <c r="G38" s="9">
        <v>278642.73024126963</v>
      </c>
      <c r="H38" s="9">
        <v>5866.7225436909011</v>
      </c>
      <c r="I38" s="9">
        <v>9078.5851958308376</v>
      </c>
      <c r="J38" s="9">
        <v>79200.754339827181</v>
      </c>
      <c r="K38" s="9">
        <v>78215.503225619541</v>
      </c>
      <c r="L38" s="9">
        <f t="shared" si="7"/>
        <v>365936.81866271998</v>
      </c>
      <c r="M38" s="9">
        <f t="shared" si="7"/>
        <v>365936.81866272003</v>
      </c>
    </row>
    <row r="39" spans="2:17" ht="15" thickBot="1">
      <c r="B39" s="10"/>
      <c r="C39" s="23" t="s">
        <v>34</v>
      </c>
      <c r="D39" s="22"/>
      <c r="E39" s="8"/>
      <c r="F39" s="9">
        <v>0</v>
      </c>
      <c r="G39" s="9">
        <v>0</v>
      </c>
      <c r="H39" s="9">
        <v>0</v>
      </c>
      <c r="I39" s="9">
        <v>0</v>
      </c>
      <c r="J39" s="9">
        <v>0</v>
      </c>
      <c r="K39" s="9">
        <v>0</v>
      </c>
      <c r="L39" s="9">
        <f t="shared" si="7"/>
        <v>0</v>
      </c>
      <c r="M39" s="9">
        <f t="shared" si="7"/>
        <v>0</v>
      </c>
    </row>
    <row r="40" spans="2:17" ht="15.75" thickTop="1" thickBot="1">
      <c r="B40" s="24" t="s">
        <v>35</v>
      </c>
      <c r="C40" s="25"/>
      <c r="D40" s="26"/>
      <c r="E40" s="27"/>
      <c r="F40" s="28">
        <f t="shared" ref="F40:M40" si="8">+SUM(F27:F39)</f>
        <v>15400340.826749142</v>
      </c>
      <c r="G40" s="28">
        <f t="shared" si="8"/>
        <v>16453155.485966459</v>
      </c>
      <c r="H40" s="28">
        <f t="shared" si="8"/>
        <v>321678.13737335015</v>
      </c>
      <c r="I40" s="28">
        <f t="shared" si="8"/>
        <v>536067.72260041093</v>
      </c>
      <c r="J40" s="28">
        <f t="shared" si="8"/>
        <v>4342654.8545402279</v>
      </c>
      <c r="K40" s="28">
        <f t="shared" si="8"/>
        <v>4618429.6100958483</v>
      </c>
      <c r="L40" s="28">
        <f t="shared" si="8"/>
        <v>20064673.818662722</v>
      </c>
      <c r="M40" s="28">
        <f t="shared" si="8"/>
        <v>21607652.818662722</v>
      </c>
    </row>
    <row r="41" spans="2:17" s="3" customFormat="1" ht="15" thickTop="1">
      <c r="B41" s="44"/>
      <c r="C41" s="23" t="s">
        <v>36</v>
      </c>
      <c r="D41" s="19"/>
      <c r="E41" s="22"/>
      <c r="F41" s="45">
        <f>F25-F40</f>
        <v>-730840.82674914226</v>
      </c>
      <c r="G41" s="45">
        <f t="shared" ref="G41:M41" si="9">G25-G40</f>
        <v>2221844.5140335411</v>
      </c>
      <c r="H41" s="45">
        <f t="shared" si="9"/>
        <v>278321.86262664985</v>
      </c>
      <c r="I41" s="45">
        <f t="shared" si="9"/>
        <v>-161067.72260041093</v>
      </c>
      <c r="J41" s="45">
        <f t="shared" si="9"/>
        <v>-1618654.8545402279</v>
      </c>
      <c r="K41" s="45">
        <f t="shared" si="9"/>
        <v>-1191429.6100958483</v>
      </c>
      <c r="L41" s="45">
        <f t="shared" si="9"/>
        <v>-2071173.8186627217</v>
      </c>
      <c r="M41" s="45">
        <f t="shared" si="9"/>
        <v>869347.18133727834</v>
      </c>
    </row>
    <row r="42" spans="2:17" s="3" customFormat="1" ht="15" thickBot="1">
      <c r="B42" s="17" t="s">
        <v>37</v>
      </c>
      <c r="C42" s="29"/>
      <c r="D42" s="22"/>
      <c r="E42" s="46"/>
      <c r="F42" s="45">
        <v>383</v>
      </c>
      <c r="G42" s="45">
        <v>399</v>
      </c>
      <c r="H42" s="45">
        <v>8</v>
      </c>
      <c r="I42" s="45">
        <v>13</v>
      </c>
      <c r="J42" s="45">
        <v>108</v>
      </c>
      <c r="K42" s="45">
        <v>112</v>
      </c>
      <c r="L42" s="45">
        <v>499</v>
      </c>
      <c r="M42" s="45">
        <v>524</v>
      </c>
    </row>
    <row r="43" spans="2:17" ht="15.75" thickTop="1" thickBot="1">
      <c r="B43" s="31" t="s">
        <v>38</v>
      </c>
      <c r="C43" s="32"/>
      <c r="D43" s="33"/>
      <c r="E43" s="34"/>
      <c r="F43" s="35">
        <f>F40/F42</f>
        <v>40209.767171668776</v>
      </c>
      <c r="G43" s="35">
        <f>G40/G42</f>
        <v>41235.978661570072</v>
      </c>
      <c r="H43" s="35">
        <f t="shared" ref="H43:M43" si="10">H40/H42</f>
        <v>40209.767171668769</v>
      </c>
      <c r="I43" s="35">
        <f t="shared" si="10"/>
        <v>41235.978661570072</v>
      </c>
      <c r="J43" s="35">
        <f t="shared" si="10"/>
        <v>40209.767171668776</v>
      </c>
      <c r="K43" s="35">
        <f t="shared" si="10"/>
        <v>41235.978661570072</v>
      </c>
      <c r="L43" s="35">
        <f t="shared" si="10"/>
        <v>40209.767171668784</v>
      </c>
      <c r="M43" s="35">
        <f t="shared" si="10"/>
        <v>41235.97866157008</v>
      </c>
    </row>
    <row r="44" spans="2:17" ht="15" thickTop="1">
      <c r="C44" s="3"/>
      <c r="D44" s="19"/>
    </row>
    <row r="45" spans="2:17" ht="14.25">
      <c r="C45" s="3"/>
      <c r="D45" s="19"/>
      <c r="J45" s="43"/>
      <c r="L45" s="43"/>
      <c r="M45" s="43"/>
    </row>
    <row r="46" spans="2:17">
      <c r="F46" s="43"/>
      <c r="G46" s="43"/>
      <c r="H46" s="43"/>
      <c r="I46" s="43"/>
      <c r="J46" s="43"/>
      <c r="K46" s="43"/>
      <c r="L46" s="43"/>
      <c r="M46" s="43"/>
    </row>
  </sheetData>
  <mergeCells count="6">
    <mergeCell ref="B4:M4"/>
    <mergeCell ref="B5:E6"/>
    <mergeCell ref="F5:G5"/>
    <mergeCell ref="H5:I5"/>
    <mergeCell ref="J5:K5"/>
    <mergeCell ref="L5:M5"/>
  </mergeCells>
  <printOptions horizontalCentered="1"/>
  <pageMargins left="0.15748031496062992" right="0.15748031496062992" top="0.19685039370078741" bottom="7.874015748031496E-2" header="0.15748031496062992" footer="0.15748031496062992"/>
  <pageSetup paperSize="5" scale="87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B1:O45"/>
  <sheetViews>
    <sheetView showGridLines="0" view="pageBreakPreview" topLeftCell="A21" zoomScaleSheetLayoutView="100" workbookViewId="0">
      <selection activeCell="J45" sqref="J45"/>
    </sheetView>
  </sheetViews>
  <sheetFormatPr defaultRowHeight="13.5"/>
  <cols>
    <col min="1" max="1" width="3.140625" style="1" customWidth="1"/>
    <col min="2" max="2" width="3" style="1" customWidth="1"/>
    <col min="3" max="3" width="3.5703125" style="1" customWidth="1"/>
    <col min="4" max="4" width="2.42578125" style="1" customWidth="1"/>
    <col min="5" max="5" width="31.85546875" style="1" customWidth="1"/>
    <col min="6" max="6" width="13.5703125" style="1" customWidth="1"/>
    <col min="7" max="7" width="13.42578125" style="1" customWidth="1"/>
    <col min="8" max="8" width="15.42578125" style="1" customWidth="1"/>
    <col min="9" max="9" width="14.140625" style="1" customWidth="1"/>
    <col min="10" max="10" width="15.5703125" style="1" customWidth="1"/>
    <col min="11" max="11" width="14" style="1" customWidth="1"/>
    <col min="12" max="13" width="17.28515625" style="1" bestFit="1" customWidth="1"/>
    <col min="14" max="14" width="16" style="1" bestFit="1" customWidth="1"/>
    <col min="15" max="15" width="14.28515625" style="1" bestFit="1" customWidth="1"/>
    <col min="16" max="234" width="9.140625" style="1"/>
    <col min="235" max="235" width="3.140625" style="1" customWidth="1"/>
    <col min="236" max="236" width="3" style="1" customWidth="1"/>
    <col min="237" max="237" width="3.5703125" style="1" customWidth="1"/>
    <col min="238" max="238" width="2.42578125" style="1" customWidth="1"/>
    <col min="239" max="239" width="43.85546875" style="1" customWidth="1"/>
    <col min="240" max="240" width="21.28515625" style="1" customWidth="1"/>
    <col min="241" max="241" width="20.42578125" style="1" customWidth="1"/>
    <col min="242" max="242" width="11.28515625" style="1" bestFit="1" customWidth="1"/>
    <col min="243" max="243" width="11.5703125" style="1" bestFit="1" customWidth="1"/>
    <col min="244" max="490" width="9.140625" style="1"/>
    <col min="491" max="491" width="3.140625" style="1" customWidth="1"/>
    <col min="492" max="492" width="3" style="1" customWidth="1"/>
    <col min="493" max="493" width="3.5703125" style="1" customWidth="1"/>
    <col min="494" max="494" width="2.42578125" style="1" customWidth="1"/>
    <col min="495" max="495" width="43.85546875" style="1" customWidth="1"/>
    <col min="496" max="496" width="21.28515625" style="1" customWidth="1"/>
    <col min="497" max="497" width="20.42578125" style="1" customWidth="1"/>
    <col min="498" max="498" width="11.28515625" style="1" bestFit="1" customWidth="1"/>
    <col min="499" max="499" width="11.5703125" style="1" bestFit="1" customWidth="1"/>
    <col min="500" max="746" width="9.140625" style="1"/>
    <col min="747" max="747" width="3.140625" style="1" customWidth="1"/>
    <col min="748" max="748" width="3" style="1" customWidth="1"/>
    <col min="749" max="749" width="3.5703125" style="1" customWidth="1"/>
    <col min="750" max="750" width="2.42578125" style="1" customWidth="1"/>
    <col min="751" max="751" width="43.85546875" style="1" customWidth="1"/>
    <col min="752" max="752" width="21.28515625" style="1" customWidth="1"/>
    <col min="753" max="753" width="20.42578125" style="1" customWidth="1"/>
    <col min="754" max="754" width="11.28515625" style="1" bestFit="1" customWidth="1"/>
    <col min="755" max="755" width="11.5703125" style="1" bestFit="1" customWidth="1"/>
    <col min="756" max="1002" width="9.140625" style="1"/>
    <col min="1003" max="1003" width="3.140625" style="1" customWidth="1"/>
    <col min="1004" max="1004" width="3" style="1" customWidth="1"/>
    <col min="1005" max="1005" width="3.5703125" style="1" customWidth="1"/>
    <col min="1006" max="1006" width="2.42578125" style="1" customWidth="1"/>
    <col min="1007" max="1007" width="43.85546875" style="1" customWidth="1"/>
    <col min="1008" max="1008" width="21.28515625" style="1" customWidth="1"/>
    <col min="1009" max="1009" width="20.42578125" style="1" customWidth="1"/>
    <col min="1010" max="1010" width="11.28515625" style="1" bestFit="1" customWidth="1"/>
    <col min="1011" max="1011" width="11.5703125" style="1" bestFit="1" customWidth="1"/>
    <col min="1012" max="1258" width="9.140625" style="1"/>
    <col min="1259" max="1259" width="3.140625" style="1" customWidth="1"/>
    <col min="1260" max="1260" width="3" style="1" customWidth="1"/>
    <col min="1261" max="1261" width="3.5703125" style="1" customWidth="1"/>
    <col min="1262" max="1262" width="2.42578125" style="1" customWidth="1"/>
    <col min="1263" max="1263" width="43.85546875" style="1" customWidth="1"/>
    <col min="1264" max="1264" width="21.28515625" style="1" customWidth="1"/>
    <col min="1265" max="1265" width="20.42578125" style="1" customWidth="1"/>
    <col min="1266" max="1266" width="11.28515625" style="1" bestFit="1" customWidth="1"/>
    <col min="1267" max="1267" width="11.5703125" style="1" bestFit="1" customWidth="1"/>
    <col min="1268" max="1514" width="9.140625" style="1"/>
    <col min="1515" max="1515" width="3.140625" style="1" customWidth="1"/>
    <col min="1516" max="1516" width="3" style="1" customWidth="1"/>
    <col min="1517" max="1517" width="3.5703125" style="1" customWidth="1"/>
    <col min="1518" max="1518" width="2.42578125" style="1" customWidth="1"/>
    <col min="1519" max="1519" width="43.85546875" style="1" customWidth="1"/>
    <col min="1520" max="1520" width="21.28515625" style="1" customWidth="1"/>
    <col min="1521" max="1521" width="20.42578125" style="1" customWidth="1"/>
    <col min="1522" max="1522" width="11.28515625" style="1" bestFit="1" customWidth="1"/>
    <col min="1523" max="1523" width="11.5703125" style="1" bestFit="1" customWidth="1"/>
    <col min="1524" max="1770" width="9.140625" style="1"/>
    <col min="1771" max="1771" width="3.140625" style="1" customWidth="1"/>
    <col min="1772" max="1772" width="3" style="1" customWidth="1"/>
    <col min="1773" max="1773" width="3.5703125" style="1" customWidth="1"/>
    <col min="1774" max="1774" width="2.42578125" style="1" customWidth="1"/>
    <col min="1775" max="1775" width="43.85546875" style="1" customWidth="1"/>
    <col min="1776" max="1776" width="21.28515625" style="1" customWidth="1"/>
    <col min="1777" max="1777" width="20.42578125" style="1" customWidth="1"/>
    <col min="1778" max="1778" width="11.28515625" style="1" bestFit="1" customWidth="1"/>
    <col min="1779" max="1779" width="11.5703125" style="1" bestFit="1" customWidth="1"/>
    <col min="1780" max="2026" width="9.140625" style="1"/>
    <col min="2027" max="2027" width="3.140625" style="1" customWidth="1"/>
    <col min="2028" max="2028" width="3" style="1" customWidth="1"/>
    <col min="2029" max="2029" width="3.5703125" style="1" customWidth="1"/>
    <col min="2030" max="2030" width="2.42578125" style="1" customWidth="1"/>
    <col min="2031" max="2031" width="43.85546875" style="1" customWidth="1"/>
    <col min="2032" max="2032" width="21.28515625" style="1" customWidth="1"/>
    <col min="2033" max="2033" width="20.42578125" style="1" customWidth="1"/>
    <col min="2034" max="2034" width="11.28515625" style="1" bestFit="1" customWidth="1"/>
    <col min="2035" max="2035" width="11.5703125" style="1" bestFit="1" customWidth="1"/>
    <col min="2036" max="2282" width="9.140625" style="1"/>
    <col min="2283" max="2283" width="3.140625" style="1" customWidth="1"/>
    <col min="2284" max="2284" width="3" style="1" customWidth="1"/>
    <col min="2285" max="2285" width="3.5703125" style="1" customWidth="1"/>
    <col min="2286" max="2286" width="2.42578125" style="1" customWidth="1"/>
    <col min="2287" max="2287" width="43.85546875" style="1" customWidth="1"/>
    <col min="2288" max="2288" width="21.28515625" style="1" customWidth="1"/>
    <col min="2289" max="2289" width="20.42578125" style="1" customWidth="1"/>
    <col min="2290" max="2290" width="11.28515625" style="1" bestFit="1" customWidth="1"/>
    <col min="2291" max="2291" width="11.5703125" style="1" bestFit="1" customWidth="1"/>
    <col min="2292" max="2538" width="9.140625" style="1"/>
    <col min="2539" max="2539" width="3.140625" style="1" customWidth="1"/>
    <col min="2540" max="2540" width="3" style="1" customWidth="1"/>
    <col min="2541" max="2541" width="3.5703125" style="1" customWidth="1"/>
    <col min="2542" max="2542" width="2.42578125" style="1" customWidth="1"/>
    <col min="2543" max="2543" width="43.85546875" style="1" customWidth="1"/>
    <col min="2544" max="2544" width="21.28515625" style="1" customWidth="1"/>
    <col min="2545" max="2545" width="20.42578125" style="1" customWidth="1"/>
    <col min="2546" max="2546" width="11.28515625" style="1" bestFit="1" customWidth="1"/>
    <col min="2547" max="2547" width="11.5703125" style="1" bestFit="1" customWidth="1"/>
    <col min="2548" max="2794" width="9.140625" style="1"/>
    <col min="2795" max="2795" width="3.140625" style="1" customWidth="1"/>
    <col min="2796" max="2796" width="3" style="1" customWidth="1"/>
    <col min="2797" max="2797" width="3.5703125" style="1" customWidth="1"/>
    <col min="2798" max="2798" width="2.42578125" style="1" customWidth="1"/>
    <col min="2799" max="2799" width="43.85546875" style="1" customWidth="1"/>
    <col min="2800" max="2800" width="21.28515625" style="1" customWidth="1"/>
    <col min="2801" max="2801" width="20.42578125" style="1" customWidth="1"/>
    <col min="2802" max="2802" width="11.28515625" style="1" bestFit="1" customWidth="1"/>
    <col min="2803" max="2803" width="11.5703125" style="1" bestFit="1" customWidth="1"/>
    <col min="2804" max="3050" width="9.140625" style="1"/>
    <col min="3051" max="3051" width="3.140625" style="1" customWidth="1"/>
    <col min="3052" max="3052" width="3" style="1" customWidth="1"/>
    <col min="3053" max="3053" width="3.5703125" style="1" customWidth="1"/>
    <col min="3054" max="3054" width="2.42578125" style="1" customWidth="1"/>
    <col min="3055" max="3055" width="43.85546875" style="1" customWidth="1"/>
    <col min="3056" max="3056" width="21.28515625" style="1" customWidth="1"/>
    <col min="3057" max="3057" width="20.42578125" style="1" customWidth="1"/>
    <col min="3058" max="3058" width="11.28515625" style="1" bestFit="1" customWidth="1"/>
    <col min="3059" max="3059" width="11.5703125" style="1" bestFit="1" customWidth="1"/>
    <col min="3060" max="3306" width="9.140625" style="1"/>
    <col min="3307" max="3307" width="3.140625" style="1" customWidth="1"/>
    <col min="3308" max="3308" width="3" style="1" customWidth="1"/>
    <col min="3309" max="3309" width="3.5703125" style="1" customWidth="1"/>
    <col min="3310" max="3310" width="2.42578125" style="1" customWidth="1"/>
    <col min="3311" max="3311" width="43.85546875" style="1" customWidth="1"/>
    <col min="3312" max="3312" width="21.28515625" style="1" customWidth="1"/>
    <col min="3313" max="3313" width="20.42578125" style="1" customWidth="1"/>
    <col min="3314" max="3314" width="11.28515625" style="1" bestFit="1" customWidth="1"/>
    <col min="3315" max="3315" width="11.5703125" style="1" bestFit="1" customWidth="1"/>
    <col min="3316" max="3562" width="9.140625" style="1"/>
    <col min="3563" max="3563" width="3.140625" style="1" customWidth="1"/>
    <col min="3564" max="3564" width="3" style="1" customWidth="1"/>
    <col min="3565" max="3565" width="3.5703125" style="1" customWidth="1"/>
    <col min="3566" max="3566" width="2.42578125" style="1" customWidth="1"/>
    <col min="3567" max="3567" width="43.85546875" style="1" customWidth="1"/>
    <col min="3568" max="3568" width="21.28515625" style="1" customWidth="1"/>
    <col min="3569" max="3569" width="20.42578125" style="1" customWidth="1"/>
    <col min="3570" max="3570" width="11.28515625" style="1" bestFit="1" customWidth="1"/>
    <col min="3571" max="3571" width="11.5703125" style="1" bestFit="1" customWidth="1"/>
    <col min="3572" max="3818" width="9.140625" style="1"/>
    <col min="3819" max="3819" width="3.140625" style="1" customWidth="1"/>
    <col min="3820" max="3820" width="3" style="1" customWidth="1"/>
    <col min="3821" max="3821" width="3.5703125" style="1" customWidth="1"/>
    <col min="3822" max="3822" width="2.42578125" style="1" customWidth="1"/>
    <col min="3823" max="3823" width="43.85546875" style="1" customWidth="1"/>
    <col min="3824" max="3824" width="21.28515625" style="1" customWidth="1"/>
    <col min="3825" max="3825" width="20.42578125" style="1" customWidth="1"/>
    <col min="3826" max="3826" width="11.28515625" style="1" bestFit="1" customWidth="1"/>
    <col min="3827" max="3827" width="11.5703125" style="1" bestFit="1" customWidth="1"/>
    <col min="3828" max="4074" width="9.140625" style="1"/>
    <col min="4075" max="4075" width="3.140625" style="1" customWidth="1"/>
    <col min="4076" max="4076" width="3" style="1" customWidth="1"/>
    <col min="4077" max="4077" width="3.5703125" style="1" customWidth="1"/>
    <col min="4078" max="4078" width="2.42578125" style="1" customWidth="1"/>
    <col min="4079" max="4079" width="43.85546875" style="1" customWidth="1"/>
    <col min="4080" max="4080" width="21.28515625" style="1" customWidth="1"/>
    <col min="4081" max="4081" width="20.42578125" style="1" customWidth="1"/>
    <col min="4082" max="4082" width="11.28515625" style="1" bestFit="1" customWidth="1"/>
    <col min="4083" max="4083" width="11.5703125" style="1" bestFit="1" customWidth="1"/>
    <col min="4084" max="4330" width="9.140625" style="1"/>
    <col min="4331" max="4331" width="3.140625" style="1" customWidth="1"/>
    <col min="4332" max="4332" width="3" style="1" customWidth="1"/>
    <col min="4333" max="4333" width="3.5703125" style="1" customWidth="1"/>
    <col min="4334" max="4334" width="2.42578125" style="1" customWidth="1"/>
    <col min="4335" max="4335" width="43.85546875" style="1" customWidth="1"/>
    <col min="4336" max="4336" width="21.28515625" style="1" customWidth="1"/>
    <col min="4337" max="4337" width="20.42578125" style="1" customWidth="1"/>
    <col min="4338" max="4338" width="11.28515625" style="1" bestFit="1" customWidth="1"/>
    <col min="4339" max="4339" width="11.5703125" style="1" bestFit="1" customWidth="1"/>
    <col min="4340" max="4586" width="9.140625" style="1"/>
    <col min="4587" max="4587" width="3.140625" style="1" customWidth="1"/>
    <col min="4588" max="4588" width="3" style="1" customWidth="1"/>
    <col min="4589" max="4589" width="3.5703125" style="1" customWidth="1"/>
    <col min="4590" max="4590" width="2.42578125" style="1" customWidth="1"/>
    <col min="4591" max="4591" width="43.85546875" style="1" customWidth="1"/>
    <col min="4592" max="4592" width="21.28515625" style="1" customWidth="1"/>
    <col min="4593" max="4593" width="20.42578125" style="1" customWidth="1"/>
    <col min="4594" max="4594" width="11.28515625" style="1" bestFit="1" customWidth="1"/>
    <col min="4595" max="4595" width="11.5703125" style="1" bestFit="1" customWidth="1"/>
    <col min="4596" max="4842" width="9.140625" style="1"/>
    <col min="4843" max="4843" width="3.140625" style="1" customWidth="1"/>
    <col min="4844" max="4844" width="3" style="1" customWidth="1"/>
    <col min="4845" max="4845" width="3.5703125" style="1" customWidth="1"/>
    <col min="4846" max="4846" width="2.42578125" style="1" customWidth="1"/>
    <col min="4847" max="4847" width="43.85546875" style="1" customWidth="1"/>
    <col min="4848" max="4848" width="21.28515625" style="1" customWidth="1"/>
    <col min="4849" max="4849" width="20.42578125" style="1" customWidth="1"/>
    <col min="4850" max="4850" width="11.28515625" style="1" bestFit="1" customWidth="1"/>
    <col min="4851" max="4851" width="11.5703125" style="1" bestFit="1" customWidth="1"/>
    <col min="4852" max="5098" width="9.140625" style="1"/>
    <col min="5099" max="5099" width="3.140625" style="1" customWidth="1"/>
    <col min="5100" max="5100" width="3" style="1" customWidth="1"/>
    <col min="5101" max="5101" width="3.5703125" style="1" customWidth="1"/>
    <col min="5102" max="5102" width="2.42578125" style="1" customWidth="1"/>
    <col min="5103" max="5103" width="43.85546875" style="1" customWidth="1"/>
    <col min="5104" max="5104" width="21.28515625" style="1" customWidth="1"/>
    <col min="5105" max="5105" width="20.42578125" style="1" customWidth="1"/>
    <col min="5106" max="5106" width="11.28515625" style="1" bestFit="1" customWidth="1"/>
    <col min="5107" max="5107" width="11.5703125" style="1" bestFit="1" customWidth="1"/>
    <col min="5108" max="5354" width="9.140625" style="1"/>
    <col min="5355" max="5355" width="3.140625" style="1" customWidth="1"/>
    <col min="5356" max="5356" width="3" style="1" customWidth="1"/>
    <col min="5357" max="5357" width="3.5703125" style="1" customWidth="1"/>
    <col min="5358" max="5358" width="2.42578125" style="1" customWidth="1"/>
    <col min="5359" max="5359" width="43.85546875" style="1" customWidth="1"/>
    <col min="5360" max="5360" width="21.28515625" style="1" customWidth="1"/>
    <col min="5361" max="5361" width="20.42578125" style="1" customWidth="1"/>
    <col min="5362" max="5362" width="11.28515625" style="1" bestFit="1" customWidth="1"/>
    <col min="5363" max="5363" width="11.5703125" style="1" bestFit="1" customWidth="1"/>
    <col min="5364" max="5610" width="9.140625" style="1"/>
    <col min="5611" max="5611" width="3.140625" style="1" customWidth="1"/>
    <col min="5612" max="5612" width="3" style="1" customWidth="1"/>
    <col min="5613" max="5613" width="3.5703125" style="1" customWidth="1"/>
    <col min="5614" max="5614" width="2.42578125" style="1" customWidth="1"/>
    <col min="5615" max="5615" width="43.85546875" style="1" customWidth="1"/>
    <col min="5616" max="5616" width="21.28515625" style="1" customWidth="1"/>
    <col min="5617" max="5617" width="20.42578125" style="1" customWidth="1"/>
    <col min="5618" max="5618" width="11.28515625" style="1" bestFit="1" customWidth="1"/>
    <col min="5619" max="5619" width="11.5703125" style="1" bestFit="1" customWidth="1"/>
    <col min="5620" max="5866" width="9.140625" style="1"/>
    <col min="5867" max="5867" width="3.140625" style="1" customWidth="1"/>
    <col min="5868" max="5868" width="3" style="1" customWidth="1"/>
    <col min="5869" max="5869" width="3.5703125" style="1" customWidth="1"/>
    <col min="5870" max="5870" width="2.42578125" style="1" customWidth="1"/>
    <col min="5871" max="5871" width="43.85546875" style="1" customWidth="1"/>
    <col min="5872" max="5872" width="21.28515625" style="1" customWidth="1"/>
    <col min="5873" max="5873" width="20.42578125" style="1" customWidth="1"/>
    <col min="5874" max="5874" width="11.28515625" style="1" bestFit="1" customWidth="1"/>
    <col min="5875" max="5875" width="11.5703125" style="1" bestFit="1" customWidth="1"/>
    <col min="5876" max="6122" width="9.140625" style="1"/>
    <col min="6123" max="6123" width="3.140625" style="1" customWidth="1"/>
    <col min="6124" max="6124" width="3" style="1" customWidth="1"/>
    <col min="6125" max="6125" width="3.5703125" style="1" customWidth="1"/>
    <col min="6126" max="6126" width="2.42578125" style="1" customWidth="1"/>
    <col min="6127" max="6127" width="43.85546875" style="1" customWidth="1"/>
    <col min="6128" max="6128" width="21.28515625" style="1" customWidth="1"/>
    <col min="6129" max="6129" width="20.42578125" style="1" customWidth="1"/>
    <col min="6130" max="6130" width="11.28515625" style="1" bestFit="1" customWidth="1"/>
    <col min="6131" max="6131" width="11.5703125" style="1" bestFit="1" customWidth="1"/>
    <col min="6132" max="6378" width="9.140625" style="1"/>
    <col min="6379" max="6379" width="3.140625" style="1" customWidth="1"/>
    <col min="6380" max="6380" width="3" style="1" customWidth="1"/>
    <col min="6381" max="6381" width="3.5703125" style="1" customWidth="1"/>
    <col min="6382" max="6382" width="2.42578125" style="1" customWidth="1"/>
    <col min="6383" max="6383" width="43.85546875" style="1" customWidth="1"/>
    <col min="6384" max="6384" width="21.28515625" style="1" customWidth="1"/>
    <col min="6385" max="6385" width="20.42578125" style="1" customWidth="1"/>
    <col min="6386" max="6386" width="11.28515625" style="1" bestFit="1" customWidth="1"/>
    <col min="6387" max="6387" width="11.5703125" style="1" bestFit="1" customWidth="1"/>
    <col min="6388" max="6634" width="9.140625" style="1"/>
    <col min="6635" max="6635" width="3.140625" style="1" customWidth="1"/>
    <col min="6636" max="6636" width="3" style="1" customWidth="1"/>
    <col min="6637" max="6637" width="3.5703125" style="1" customWidth="1"/>
    <col min="6638" max="6638" width="2.42578125" style="1" customWidth="1"/>
    <col min="6639" max="6639" width="43.85546875" style="1" customWidth="1"/>
    <col min="6640" max="6640" width="21.28515625" style="1" customWidth="1"/>
    <col min="6641" max="6641" width="20.42578125" style="1" customWidth="1"/>
    <col min="6642" max="6642" width="11.28515625" style="1" bestFit="1" customWidth="1"/>
    <col min="6643" max="6643" width="11.5703125" style="1" bestFit="1" customWidth="1"/>
    <col min="6644" max="6890" width="9.140625" style="1"/>
    <col min="6891" max="6891" width="3.140625" style="1" customWidth="1"/>
    <col min="6892" max="6892" width="3" style="1" customWidth="1"/>
    <col min="6893" max="6893" width="3.5703125" style="1" customWidth="1"/>
    <col min="6894" max="6894" width="2.42578125" style="1" customWidth="1"/>
    <col min="6895" max="6895" width="43.85546875" style="1" customWidth="1"/>
    <col min="6896" max="6896" width="21.28515625" style="1" customWidth="1"/>
    <col min="6897" max="6897" width="20.42578125" style="1" customWidth="1"/>
    <col min="6898" max="6898" width="11.28515625" style="1" bestFit="1" customWidth="1"/>
    <col min="6899" max="6899" width="11.5703125" style="1" bestFit="1" customWidth="1"/>
    <col min="6900" max="7146" width="9.140625" style="1"/>
    <col min="7147" max="7147" width="3.140625" style="1" customWidth="1"/>
    <col min="7148" max="7148" width="3" style="1" customWidth="1"/>
    <col min="7149" max="7149" width="3.5703125" style="1" customWidth="1"/>
    <col min="7150" max="7150" width="2.42578125" style="1" customWidth="1"/>
    <col min="7151" max="7151" width="43.85546875" style="1" customWidth="1"/>
    <col min="7152" max="7152" width="21.28515625" style="1" customWidth="1"/>
    <col min="7153" max="7153" width="20.42578125" style="1" customWidth="1"/>
    <col min="7154" max="7154" width="11.28515625" style="1" bestFit="1" customWidth="1"/>
    <col min="7155" max="7155" width="11.5703125" style="1" bestFit="1" customWidth="1"/>
    <col min="7156" max="7402" width="9.140625" style="1"/>
    <col min="7403" max="7403" width="3.140625" style="1" customWidth="1"/>
    <col min="7404" max="7404" width="3" style="1" customWidth="1"/>
    <col min="7405" max="7405" width="3.5703125" style="1" customWidth="1"/>
    <col min="7406" max="7406" width="2.42578125" style="1" customWidth="1"/>
    <col min="7407" max="7407" width="43.85546875" style="1" customWidth="1"/>
    <col min="7408" max="7408" width="21.28515625" style="1" customWidth="1"/>
    <col min="7409" max="7409" width="20.42578125" style="1" customWidth="1"/>
    <col min="7410" max="7410" width="11.28515625" style="1" bestFit="1" customWidth="1"/>
    <col min="7411" max="7411" width="11.5703125" style="1" bestFit="1" customWidth="1"/>
    <col min="7412" max="7658" width="9.140625" style="1"/>
    <col min="7659" max="7659" width="3.140625" style="1" customWidth="1"/>
    <col min="7660" max="7660" width="3" style="1" customWidth="1"/>
    <col min="7661" max="7661" width="3.5703125" style="1" customWidth="1"/>
    <col min="7662" max="7662" width="2.42578125" style="1" customWidth="1"/>
    <col min="7663" max="7663" width="43.85546875" style="1" customWidth="1"/>
    <col min="7664" max="7664" width="21.28515625" style="1" customWidth="1"/>
    <col min="7665" max="7665" width="20.42578125" style="1" customWidth="1"/>
    <col min="7666" max="7666" width="11.28515625" style="1" bestFit="1" customWidth="1"/>
    <col min="7667" max="7667" width="11.5703125" style="1" bestFit="1" customWidth="1"/>
    <col min="7668" max="7914" width="9.140625" style="1"/>
    <col min="7915" max="7915" width="3.140625" style="1" customWidth="1"/>
    <col min="7916" max="7916" width="3" style="1" customWidth="1"/>
    <col min="7917" max="7917" width="3.5703125" style="1" customWidth="1"/>
    <col min="7918" max="7918" width="2.42578125" style="1" customWidth="1"/>
    <col min="7919" max="7919" width="43.85546875" style="1" customWidth="1"/>
    <col min="7920" max="7920" width="21.28515625" style="1" customWidth="1"/>
    <col min="7921" max="7921" width="20.42578125" style="1" customWidth="1"/>
    <col min="7922" max="7922" width="11.28515625" style="1" bestFit="1" customWidth="1"/>
    <col min="7923" max="7923" width="11.5703125" style="1" bestFit="1" customWidth="1"/>
    <col min="7924" max="8170" width="9.140625" style="1"/>
    <col min="8171" max="8171" width="3.140625" style="1" customWidth="1"/>
    <col min="8172" max="8172" width="3" style="1" customWidth="1"/>
    <col min="8173" max="8173" width="3.5703125" style="1" customWidth="1"/>
    <col min="8174" max="8174" width="2.42578125" style="1" customWidth="1"/>
    <col min="8175" max="8175" width="43.85546875" style="1" customWidth="1"/>
    <col min="8176" max="8176" width="21.28515625" style="1" customWidth="1"/>
    <col min="8177" max="8177" width="20.42578125" style="1" customWidth="1"/>
    <col min="8178" max="8178" width="11.28515625" style="1" bestFit="1" customWidth="1"/>
    <col min="8179" max="8179" width="11.5703125" style="1" bestFit="1" customWidth="1"/>
    <col min="8180" max="8426" width="9.140625" style="1"/>
    <col min="8427" max="8427" width="3.140625" style="1" customWidth="1"/>
    <col min="8428" max="8428" width="3" style="1" customWidth="1"/>
    <col min="8429" max="8429" width="3.5703125" style="1" customWidth="1"/>
    <col min="8430" max="8430" width="2.42578125" style="1" customWidth="1"/>
    <col min="8431" max="8431" width="43.85546875" style="1" customWidth="1"/>
    <col min="8432" max="8432" width="21.28515625" style="1" customWidth="1"/>
    <col min="8433" max="8433" width="20.42578125" style="1" customWidth="1"/>
    <col min="8434" max="8434" width="11.28515625" style="1" bestFit="1" customWidth="1"/>
    <col min="8435" max="8435" width="11.5703125" style="1" bestFit="1" customWidth="1"/>
    <col min="8436" max="8682" width="9.140625" style="1"/>
    <col min="8683" max="8683" width="3.140625" style="1" customWidth="1"/>
    <col min="8684" max="8684" width="3" style="1" customWidth="1"/>
    <col min="8685" max="8685" width="3.5703125" style="1" customWidth="1"/>
    <col min="8686" max="8686" width="2.42578125" style="1" customWidth="1"/>
    <col min="8687" max="8687" width="43.85546875" style="1" customWidth="1"/>
    <col min="8688" max="8688" width="21.28515625" style="1" customWidth="1"/>
    <col min="8689" max="8689" width="20.42578125" style="1" customWidth="1"/>
    <col min="8690" max="8690" width="11.28515625" style="1" bestFit="1" customWidth="1"/>
    <col min="8691" max="8691" width="11.5703125" style="1" bestFit="1" customWidth="1"/>
    <col min="8692" max="8938" width="9.140625" style="1"/>
    <col min="8939" max="8939" width="3.140625" style="1" customWidth="1"/>
    <col min="8940" max="8940" width="3" style="1" customWidth="1"/>
    <col min="8941" max="8941" width="3.5703125" style="1" customWidth="1"/>
    <col min="8942" max="8942" width="2.42578125" style="1" customWidth="1"/>
    <col min="8943" max="8943" width="43.85546875" style="1" customWidth="1"/>
    <col min="8944" max="8944" width="21.28515625" style="1" customWidth="1"/>
    <col min="8945" max="8945" width="20.42578125" style="1" customWidth="1"/>
    <col min="8946" max="8946" width="11.28515625" style="1" bestFit="1" customWidth="1"/>
    <col min="8947" max="8947" width="11.5703125" style="1" bestFit="1" customWidth="1"/>
    <col min="8948" max="9194" width="9.140625" style="1"/>
    <col min="9195" max="9195" width="3.140625" style="1" customWidth="1"/>
    <col min="9196" max="9196" width="3" style="1" customWidth="1"/>
    <col min="9197" max="9197" width="3.5703125" style="1" customWidth="1"/>
    <col min="9198" max="9198" width="2.42578125" style="1" customWidth="1"/>
    <col min="9199" max="9199" width="43.85546875" style="1" customWidth="1"/>
    <col min="9200" max="9200" width="21.28515625" style="1" customWidth="1"/>
    <col min="9201" max="9201" width="20.42578125" style="1" customWidth="1"/>
    <col min="9202" max="9202" width="11.28515625" style="1" bestFit="1" customWidth="1"/>
    <col min="9203" max="9203" width="11.5703125" style="1" bestFit="1" customWidth="1"/>
    <col min="9204" max="9450" width="9.140625" style="1"/>
    <col min="9451" max="9451" width="3.140625" style="1" customWidth="1"/>
    <col min="9452" max="9452" width="3" style="1" customWidth="1"/>
    <col min="9453" max="9453" width="3.5703125" style="1" customWidth="1"/>
    <col min="9454" max="9454" width="2.42578125" style="1" customWidth="1"/>
    <col min="9455" max="9455" width="43.85546875" style="1" customWidth="1"/>
    <col min="9456" max="9456" width="21.28515625" style="1" customWidth="1"/>
    <col min="9457" max="9457" width="20.42578125" style="1" customWidth="1"/>
    <col min="9458" max="9458" width="11.28515625" style="1" bestFit="1" customWidth="1"/>
    <col min="9459" max="9459" width="11.5703125" style="1" bestFit="1" customWidth="1"/>
    <col min="9460" max="9706" width="9.140625" style="1"/>
    <col min="9707" max="9707" width="3.140625" style="1" customWidth="1"/>
    <col min="9708" max="9708" width="3" style="1" customWidth="1"/>
    <col min="9709" max="9709" width="3.5703125" style="1" customWidth="1"/>
    <col min="9710" max="9710" width="2.42578125" style="1" customWidth="1"/>
    <col min="9711" max="9711" width="43.85546875" style="1" customWidth="1"/>
    <col min="9712" max="9712" width="21.28515625" style="1" customWidth="1"/>
    <col min="9713" max="9713" width="20.42578125" style="1" customWidth="1"/>
    <col min="9714" max="9714" width="11.28515625" style="1" bestFit="1" customWidth="1"/>
    <col min="9715" max="9715" width="11.5703125" style="1" bestFit="1" customWidth="1"/>
    <col min="9716" max="9962" width="9.140625" style="1"/>
    <col min="9963" max="9963" width="3.140625" style="1" customWidth="1"/>
    <col min="9964" max="9964" width="3" style="1" customWidth="1"/>
    <col min="9965" max="9965" width="3.5703125" style="1" customWidth="1"/>
    <col min="9966" max="9966" width="2.42578125" style="1" customWidth="1"/>
    <col min="9967" max="9967" width="43.85546875" style="1" customWidth="1"/>
    <col min="9968" max="9968" width="21.28515625" style="1" customWidth="1"/>
    <col min="9969" max="9969" width="20.42578125" style="1" customWidth="1"/>
    <col min="9970" max="9970" width="11.28515625" style="1" bestFit="1" customWidth="1"/>
    <col min="9971" max="9971" width="11.5703125" style="1" bestFit="1" customWidth="1"/>
    <col min="9972" max="10218" width="9.140625" style="1"/>
    <col min="10219" max="10219" width="3.140625" style="1" customWidth="1"/>
    <col min="10220" max="10220" width="3" style="1" customWidth="1"/>
    <col min="10221" max="10221" width="3.5703125" style="1" customWidth="1"/>
    <col min="10222" max="10222" width="2.42578125" style="1" customWidth="1"/>
    <col min="10223" max="10223" width="43.85546875" style="1" customWidth="1"/>
    <col min="10224" max="10224" width="21.28515625" style="1" customWidth="1"/>
    <col min="10225" max="10225" width="20.42578125" style="1" customWidth="1"/>
    <col min="10226" max="10226" width="11.28515625" style="1" bestFit="1" customWidth="1"/>
    <col min="10227" max="10227" width="11.5703125" style="1" bestFit="1" customWidth="1"/>
    <col min="10228" max="10474" width="9.140625" style="1"/>
    <col min="10475" max="10475" width="3.140625" style="1" customWidth="1"/>
    <col min="10476" max="10476" width="3" style="1" customWidth="1"/>
    <col min="10477" max="10477" width="3.5703125" style="1" customWidth="1"/>
    <col min="10478" max="10478" width="2.42578125" style="1" customWidth="1"/>
    <col min="10479" max="10479" width="43.85546875" style="1" customWidth="1"/>
    <col min="10480" max="10480" width="21.28515625" style="1" customWidth="1"/>
    <col min="10481" max="10481" width="20.42578125" style="1" customWidth="1"/>
    <col min="10482" max="10482" width="11.28515625" style="1" bestFit="1" customWidth="1"/>
    <col min="10483" max="10483" width="11.5703125" style="1" bestFit="1" customWidth="1"/>
    <col min="10484" max="10730" width="9.140625" style="1"/>
    <col min="10731" max="10731" width="3.140625" style="1" customWidth="1"/>
    <col min="10732" max="10732" width="3" style="1" customWidth="1"/>
    <col min="10733" max="10733" width="3.5703125" style="1" customWidth="1"/>
    <col min="10734" max="10734" width="2.42578125" style="1" customWidth="1"/>
    <col min="10735" max="10735" width="43.85546875" style="1" customWidth="1"/>
    <col min="10736" max="10736" width="21.28515625" style="1" customWidth="1"/>
    <col min="10737" max="10737" width="20.42578125" style="1" customWidth="1"/>
    <col min="10738" max="10738" width="11.28515625" style="1" bestFit="1" customWidth="1"/>
    <col min="10739" max="10739" width="11.5703125" style="1" bestFit="1" customWidth="1"/>
    <col min="10740" max="10986" width="9.140625" style="1"/>
    <col min="10987" max="10987" width="3.140625" style="1" customWidth="1"/>
    <col min="10988" max="10988" width="3" style="1" customWidth="1"/>
    <col min="10989" max="10989" width="3.5703125" style="1" customWidth="1"/>
    <col min="10990" max="10990" width="2.42578125" style="1" customWidth="1"/>
    <col min="10991" max="10991" width="43.85546875" style="1" customWidth="1"/>
    <col min="10992" max="10992" width="21.28515625" style="1" customWidth="1"/>
    <col min="10993" max="10993" width="20.42578125" style="1" customWidth="1"/>
    <col min="10994" max="10994" width="11.28515625" style="1" bestFit="1" customWidth="1"/>
    <col min="10995" max="10995" width="11.5703125" style="1" bestFit="1" customWidth="1"/>
    <col min="10996" max="11242" width="9.140625" style="1"/>
    <col min="11243" max="11243" width="3.140625" style="1" customWidth="1"/>
    <col min="11244" max="11244" width="3" style="1" customWidth="1"/>
    <col min="11245" max="11245" width="3.5703125" style="1" customWidth="1"/>
    <col min="11246" max="11246" width="2.42578125" style="1" customWidth="1"/>
    <col min="11247" max="11247" width="43.85546875" style="1" customWidth="1"/>
    <col min="11248" max="11248" width="21.28515625" style="1" customWidth="1"/>
    <col min="11249" max="11249" width="20.42578125" style="1" customWidth="1"/>
    <col min="11250" max="11250" width="11.28515625" style="1" bestFit="1" customWidth="1"/>
    <col min="11251" max="11251" width="11.5703125" style="1" bestFit="1" customWidth="1"/>
    <col min="11252" max="11498" width="9.140625" style="1"/>
    <col min="11499" max="11499" width="3.140625" style="1" customWidth="1"/>
    <col min="11500" max="11500" width="3" style="1" customWidth="1"/>
    <col min="11501" max="11501" width="3.5703125" style="1" customWidth="1"/>
    <col min="11502" max="11502" width="2.42578125" style="1" customWidth="1"/>
    <col min="11503" max="11503" width="43.85546875" style="1" customWidth="1"/>
    <col min="11504" max="11504" width="21.28515625" style="1" customWidth="1"/>
    <col min="11505" max="11505" width="20.42578125" style="1" customWidth="1"/>
    <col min="11506" max="11506" width="11.28515625" style="1" bestFit="1" customWidth="1"/>
    <col min="11507" max="11507" width="11.5703125" style="1" bestFit="1" customWidth="1"/>
    <col min="11508" max="11754" width="9.140625" style="1"/>
    <col min="11755" max="11755" width="3.140625" style="1" customWidth="1"/>
    <col min="11756" max="11756" width="3" style="1" customWidth="1"/>
    <col min="11757" max="11757" width="3.5703125" style="1" customWidth="1"/>
    <col min="11758" max="11758" width="2.42578125" style="1" customWidth="1"/>
    <col min="11759" max="11759" width="43.85546875" style="1" customWidth="1"/>
    <col min="11760" max="11760" width="21.28515625" style="1" customWidth="1"/>
    <col min="11761" max="11761" width="20.42578125" style="1" customWidth="1"/>
    <col min="11762" max="11762" width="11.28515625" style="1" bestFit="1" customWidth="1"/>
    <col min="11763" max="11763" width="11.5703125" style="1" bestFit="1" customWidth="1"/>
    <col min="11764" max="12010" width="9.140625" style="1"/>
    <col min="12011" max="12011" width="3.140625" style="1" customWidth="1"/>
    <col min="12012" max="12012" width="3" style="1" customWidth="1"/>
    <col min="12013" max="12013" width="3.5703125" style="1" customWidth="1"/>
    <col min="12014" max="12014" width="2.42578125" style="1" customWidth="1"/>
    <col min="12015" max="12015" width="43.85546875" style="1" customWidth="1"/>
    <col min="12016" max="12016" width="21.28515625" style="1" customWidth="1"/>
    <col min="12017" max="12017" width="20.42578125" style="1" customWidth="1"/>
    <col min="12018" max="12018" width="11.28515625" style="1" bestFit="1" customWidth="1"/>
    <col min="12019" max="12019" width="11.5703125" style="1" bestFit="1" customWidth="1"/>
    <col min="12020" max="12266" width="9.140625" style="1"/>
    <col min="12267" max="12267" width="3.140625" style="1" customWidth="1"/>
    <col min="12268" max="12268" width="3" style="1" customWidth="1"/>
    <col min="12269" max="12269" width="3.5703125" style="1" customWidth="1"/>
    <col min="12270" max="12270" width="2.42578125" style="1" customWidth="1"/>
    <col min="12271" max="12271" width="43.85546875" style="1" customWidth="1"/>
    <col min="12272" max="12272" width="21.28515625" style="1" customWidth="1"/>
    <col min="12273" max="12273" width="20.42578125" style="1" customWidth="1"/>
    <col min="12274" max="12274" width="11.28515625" style="1" bestFit="1" customWidth="1"/>
    <col min="12275" max="12275" width="11.5703125" style="1" bestFit="1" customWidth="1"/>
    <col min="12276" max="12522" width="9.140625" style="1"/>
    <col min="12523" max="12523" width="3.140625" style="1" customWidth="1"/>
    <col min="12524" max="12524" width="3" style="1" customWidth="1"/>
    <col min="12525" max="12525" width="3.5703125" style="1" customWidth="1"/>
    <col min="12526" max="12526" width="2.42578125" style="1" customWidth="1"/>
    <col min="12527" max="12527" width="43.85546875" style="1" customWidth="1"/>
    <col min="12528" max="12528" width="21.28515625" style="1" customWidth="1"/>
    <col min="12529" max="12529" width="20.42578125" style="1" customWidth="1"/>
    <col min="12530" max="12530" width="11.28515625" style="1" bestFit="1" customWidth="1"/>
    <col min="12531" max="12531" width="11.5703125" style="1" bestFit="1" customWidth="1"/>
    <col min="12532" max="12778" width="9.140625" style="1"/>
    <col min="12779" max="12779" width="3.140625" style="1" customWidth="1"/>
    <col min="12780" max="12780" width="3" style="1" customWidth="1"/>
    <col min="12781" max="12781" width="3.5703125" style="1" customWidth="1"/>
    <col min="12782" max="12782" width="2.42578125" style="1" customWidth="1"/>
    <col min="12783" max="12783" width="43.85546875" style="1" customWidth="1"/>
    <col min="12784" max="12784" width="21.28515625" style="1" customWidth="1"/>
    <col min="12785" max="12785" width="20.42578125" style="1" customWidth="1"/>
    <col min="12786" max="12786" width="11.28515625" style="1" bestFit="1" customWidth="1"/>
    <col min="12787" max="12787" width="11.5703125" style="1" bestFit="1" customWidth="1"/>
    <col min="12788" max="13034" width="9.140625" style="1"/>
    <col min="13035" max="13035" width="3.140625" style="1" customWidth="1"/>
    <col min="13036" max="13036" width="3" style="1" customWidth="1"/>
    <col min="13037" max="13037" width="3.5703125" style="1" customWidth="1"/>
    <col min="13038" max="13038" width="2.42578125" style="1" customWidth="1"/>
    <col min="13039" max="13039" width="43.85546875" style="1" customWidth="1"/>
    <col min="13040" max="13040" width="21.28515625" style="1" customWidth="1"/>
    <col min="13041" max="13041" width="20.42578125" style="1" customWidth="1"/>
    <col min="13042" max="13042" width="11.28515625" style="1" bestFit="1" customWidth="1"/>
    <col min="13043" max="13043" width="11.5703125" style="1" bestFit="1" customWidth="1"/>
    <col min="13044" max="13290" width="9.140625" style="1"/>
    <col min="13291" max="13291" width="3.140625" style="1" customWidth="1"/>
    <col min="13292" max="13292" width="3" style="1" customWidth="1"/>
    <col min="13293" max="13293" width="3.5703125" style="1" customWidth="1"/>
    <col min="13294" max="13294" width="2.42578125" style="1" customWidth="1"/>
    <col min="13295" max="13295" width="43.85546875" style="1" customWidth="1"/>
    <col min="13296" max="13296" width="21.28515625" style="1" customWidth="1"/>
    <col min="13297" max="13297" width="20.42578125" style="1" customWidth="1"/>
    <col min="13298" max="13298" width="11.28515625" style="1" bestFit="1" customWidth="1"/>
    <col min="13299" max="13299" width="11.5703125" style="1" bestFit="1" customWidth="1"/>
    <col min="13300" max="13546" width="9.140625" style="1"/>
    <col min="13547" max="13547" width="3.140625" style="1" customWidth="1"/>
    <col min="13548" max="13548" width="3" style="1" customWidth="1"/>
    <col min="13549" max="13549" width="3.5703125" style="1" customWidth="1"/>
    <col min="13550" max="13550" width="2.42578125" style="1" customWidth="1"/>
    <col min="13551" max="13551" width="43.85546875" style="1" customWidth="1"/>
    <col min="13552" max="13552" width="21.28515625" style="1" customWidth="1"/>
    <col min="13553" max="13553" width="20.42578125" style="1" customWidth="1"/>
    <col min="13554" max="13554" width="11.28515625" style="1" bestFit="1" customWidth="1"/>
    <col min="13555" max="13555" width="11.5703125" style="1" bestFit="1" customWidth="1"/>
    <col min="13556" max="13802" width="9.140625" style="1"/>
    <col min="13803" max="13803" width="3.140625" style="1" customWidth="1"/>
    <col min="13804" max="13804" width="3" style="1" customWidth="1"/>
    <col min="13805" max="13805" width="3.5703125" style="1" customWidth="1"/>
    <col min="13806" max="13806" width="2.42578125" style="1" customWidth="1"/>
    <col min="13807" max="13807" width="43.85546875" style="1" customWidth="1"/>
    <col min="13808" max="13808" width="21.28515625" style="1" customWidth="1"/>
    <col min="13809" max="13809" width="20.42578125" style="1" customWidth="1"/>
    <col min="13810" max="13810" width="11.28515625" style="1" bestFit="1" customWidth="1"/>
    <col min="13811" max="13811" width="11.5703125" style="1" bestFit="1" customWidth="1"/>
    <col min="13812" max="14058" width="9.140625" style="1"/>
    <col min="14059" max="14059" width="3.140625" style="1" customWidth="1"/>
    <col min="14060" max="14060" width="3" style="1" customWidth="1"/>
    <col min="14061" max="14061" width="3.5703125" style="1" customWidth="1"/>
    <col min="14062" max="14062" width="2.42578125" style="1" customWidth="1"/>
    <col min="14063" max="14063" width="43.85546875" style="1" customWidth="1"/>
    <col min="14064" max="14064" width="21.28515625" style="1" customWidth="1"/>
    <col min="14065" max="14065" width="20.42578125" style="1" customWidth="1"/>
    <col min="14066" max="14066" width="11.28515625" style="1" bestFit="1" customWidth="1"/>
    <col min="14067" max="14067" width="11.5703125" style="1" bestFit="1" customWidth="1"/>
    <col min="14068" max="14314" width="9.140625" style="1"/>
    <col min="14315" max="14315" width="3.140625" style="1" customWidth="1"/>
    <col min="14316" max="14316" width="3" style="1" customWidth="1"/>
    <col min="14317" max="14317" width="3.5703125" style="1" customWidth="1"/>
    <col min="14318" max="14318" width="2.42578125" style="1" customWidth="1"/>
    <col min="14319" max="14319" width="43.85546875" style="1" customWidth="1"/>
    <col min="14320" max="14320" width="21.28515625" style="1" customWidth="1"/>
    <col min="14321" max="14321" width="20.42578125" style="1" customWidth="1"/>
    <col min="14322" max="14322" width="11.28515625" style="1" bestFit="1" customWidth="1"/>
    <col min="14323" max="14323" width="11.5703125" style="1" bestFit="1" customWidth="1"/>
    <col min="14324" max="14570" width="9.140625" style="1"/>
    <col min="14571" max="14571" width="3.140625" style="1" customWidth="1"/>
    <col min="14572" max="14572" width="3" style="1" customWidth="1"/>
    <col min="14573" max="14573" width="3.5703125" style="1" customWidth="1"/>
    <col min="14574" max="14574" width="2.42578125" style="1" customWidth="1"/>
    <col min="14575" max="14575" width="43.85546875" style="1" customWidth="1"/>
    <col min="14576" max="14576" width="21.28515625" style="1" customWidth="1"/>
    <col min="14577" max="14577" width="20.42578125" style="1" customWidth="1"/>
    <col min="14578" max="14578" width="11.28515625" style="1" bestFit="1" customWidth="1"/>
    <col min="14579" max="14579" width="11.5703125" style="1" bestFit="1" customWidth="1"/>
    <col min="14580" max="14826" width="9.140625" style="1"/>
    <col min="14827" max="14827" width="3.140625" style="1" customWidth="1"/>
    <col min="14828" max="14828" width="3" style="1" customWidth="1"/>
    <col min="14829" max="14829" width="3.5703125" style="1" customWidth="1"/>
    <col min="14830" max="14830" width="2.42578125" style="1" customWidth="1"/>
    <col min="14831" max="14831" width="43.85546875" style="1" customWidth="1"/>
    <col min="14832" max="14832" width="21.28515625" style="1" customWidth="1"/>
    <col min="14833" max="14833" width="20.42578125" style="1" customWidth="1"/>
    <col min="14834" max="14834" width="11.28515625" style="1" bestFit="1" customWidth="1"/>
    <col min="14835" max="14835" width="11.5703125" style="1" bestFit="1" customWidth="1"/>
    <col min="14836" max="15082" width="9.140625" style="1"/>
    <col min="15083" max="15083" width="3.140625" style="1" customWidth="1"/>
    <col min="15084" max="15084" width="3" style="1" customWidth="1"/>
    <col min="15085" max="15085" width="3.5703125" style="1" customWidth="1"/>
    <col min="15086" max="15086" width="2.42578125" style="1" customWidth="1"/>
    <col min="15087" max="15087" width="43.85546875" style="1" customWidth="1"/>
    <col min="15088" max="15088" width="21.28515625" style="1" customWidth="1"/>
    <col min="15089" max="15089" width="20.42578125" style="1" customWidth="1"/>
    <col min="15090" max="15090" width="11.28515625" style="1" bestFit="1" customWidth="1"/>
    <col min="15091" max="15091" width="11.5703125" style="1" bestFit="1" customWidth="1"/>
    <col min="15092" max="15338" width="9.140625" style="1"/>
    <col min="15339" max="15339" width="3.140625" style="1" customWidth="1"/>
    <col min="15340" max="15340" width="3" style="1" customWidth="1"/>
    <col min="15341" max="15341" width="3.5703125" style="1" customWidth="1"/>
    <col min="15342" max="15342" width="2.42578125" style="1" customWidth="1"/>
    <col min="15343" max="15343" width="43.85546875" style="1" customWidth="1"/>
    <col min="15344" max="15344" width="21.28515625" style="1" customWidth="1"/>
    <col min="15345" max="15345" width="20.42578125" style="1" customWidth="1"/>
    <col min="15346" max="15346" width="11.28515625" style="1" bestFit="1" customWidth="1"/>
    <col min="15347" max="15347" width="11.5703125" style="1" bestFit="1" customWidth="1"/>
    <col min="15348" max="15594" width="9.140625" style="1"/>
    <col min="15595" max="15595" width="3.140625" style="1" customWidth="1"/>
    <col min="15596" max="15596" width="3" style="1" customWidth="1"/>
    <col min="15597" max="15597" width="3.5703125" style="1" customWidth="1"/>
    <col min="15598" max="15598" width="2.42578125" style="1" customWidth="1"/>
    <col min="15599" max="15599" width="43.85546875" style="1" customWidth="1"/>
    <col min="15600" max="15600" width="21.28515625" style="1" customWidth="1"/>
    <col min="15601" max="15601" width="20.42578125" style="1" customWidth="1"/>
    <col min="15602" max="15602" width="11.28515625" style="1" bestFit="1" customWidth="1"/>
    <col min="15603" max="15603" width="11.5703125" style="1" bestFit="1" customWidth="1"/>
    <col min="15604" max="15850" width="9.140625" style="1"/>
    <col min="15851" max="15851" width="3.140625" style="1" customWidth="1"/>
    <col min="15852" max="15852" width="3" style="1" customWidth="1"/>
    <col min="15853" max="15853" width="3.5703125" style="1" customWidth="1"/>
    <col min="15854" max="15854" width="2.42578125" style="1" customWidth="1"/>
    <col min="15855" max="15855" width="43.85546875" style="1" customWidth="1"/>
    <col min="15856" max="15856" width="21.28515625" style="1" customWidth="1"/>
    <col min="15857" max="15857" width="20.42578125" style="1" customWidth="1"/>
    <col min="15858" max="15858" width="11.28515625" style="1" bestFit="1" customWidth="1"/>
    <col min="15859" max="15859" width="11.5703125" style="1" bestFit="1" customWidth="1"/>
    <col min="15860" max="16106" width="9.140625" style="1"/>
    <col min="16107" max="16107" width="3.140625" style="1" customWidth="1"/>
    <col min="16108" max="16108" width="3" style="1" customWidth="1"/>
    <col min="16109" max="16109" width="3.5703125" style="1" customWidth="1"/>
    <col min="16110" max="16110" width="2.42578125" style="1" customWidth="1"/>
    <col min="16111" max="16111" width="43.85546875" style="1" customWidth="1"/>
    <col min="16112" max="16112" width="21.28515625" style="1" customWidth="1"/>
    <col min="16113" max="16113" width="20.42578125" style="1" customWidth="1"/>
    <col min="16114" max="16114" width="11.28515625" style="1" bestFit="1" customWidth="1"/>
    <col min="16115" max="16115" width="11.5703125" style="1" bestFit="1" customWidth="1"/>
    <col min="16116" max="16384" width="9.140625" style="1"/>
  </cols>
  <sheetData>
    <row r="1" spans="2:12" ht="14.25" thickBot="1"/>
    <row r="2" spans="2:12" ht="15" thickTop="1">
      <c r="B2" s="36" t="s">
        <v>47</v>
      </c>
      <c r="C2" s="2"/>
      <c r="D2" s="2"/>
      <c r="E2" s="2"/>
      <c r="F2" s="47" t="s">
        <v>405</v>
      </c>
      <c r="G2" s="2"/>
      <c r="H2" s="37"/>
      <c r="I2" s="37"/>
      <c r="J2" s="37"/>
      <c r="K2" s="743"/>
    </row>
    <row r="3" spans="2:12" ht="14.25">
      <c r="B3" s="771"/>
      <c r="C3" s="772"/>
      <c r="D3" s="772"/>
      <c r="E3" s="772"/>
      <c r="F3" s="772"/>
      <c r="G3" s="772"/>
      <c r="H3" s="22" t="s">
        <v>48</v>
      </c>
      <c r="I3" s="8"/>
      <c r="J3" s="8"/>
      <c r="K3" s="14"/>
    </row>
    <row r="4" spans="2:12" ht="14.25">
      <c r="B4" s="957" t="s">
        <v>49</v>
      </c>
      <c r="C4" s="958"/>
      <c r="D4" s="958"/>
      <c r="E4" s="958"/>
      <c r="F4" s="958"/>
      <c r="G4" s="958"/>
      <c r="H4" s="8"/>
      <c r="I4" s="8"/>
      <c r="J4" s="22" t="s">
        <v>885</v>
      </c>
      <c r="K4" s="14"/>
    </row>
    <row r="5" spans="2:12" ht="45.75" customHeight="1">
      <c r="B5" s="951" t="s">
        <v>2</v>
      </c>
      <c r="C5" s="952"/>
      <c r="D5" s="952"/>
      <c r="E5" s="952"/>
      <c r="F5" s="955" t="s">
        <v>50</v>
      </c>
      <c r="G5" s="955"/>
      <c r="H5" s="954" t="s">
        <v>39</v>
      </c>
      <c r="I5" s="953"/>
      <c r="J5" s="955" t="s">
        <v>51</v>
      </c>
      <c r="K5" s="956"/>
    </row>
    <row r="6" spans="2:12" ht="72" customHeight="1">
      <c r="B6" s="951"/>
      <c r="C6" s="952"/>
      <c r="D6" s="952"/>
      <c r="E6" s="952"/>
      <c r="F6" s="759" t="s">
        <v>4</v>
      </c>
      <c r="G6" s="759" t="s">
        <v>5</v>
      </c>
      <c r="H6" s="759" t="s">
        <v>4</v>
      </c>
      <c r="I6" s="759" t="s">
        <v>5</v>
      </c>
      <c r="J6" s="759" t="s">
        <v>4</v>
      </c>
      <c r="K6" s="770" t="s">
        <v>5</v>
      </c>
    </row>
    <row r="7" spans="2:12" ht="14.25">
      <c r="B7" s="5" t="s">
        <v>6</v>
      </c>
      <c r="C7" s="6"/>
      <c r="D7" s="7"/>
      <c r="E7" s="8"/>
      <c r="F7" s="9"/>
      <c r="G7" s="9"/>
      <c r="H7" s="9"/>
      <c r="I7" s="9"/>
      <c r="J7" s="9"/>
      <c r="K7" s="745"/>
    </row>
    <row r="8" spans="2:12" ht="14.25">
      <c r="B8" s="10"/>
      <c r="C8" s="6" t="s">
        <v>7</v>
      </c>
      <c r="D8" s="11"/>
      <c r="E8" s="8"/>
      <c r="F8" s="9">
        <v>1132356825</v>
      </c>
      <c r="G8" s="9">
        <v>1335340600</v>
      </c>
      <c r="H8" s="9">
        <v>17993500</v>
      </c>
      <c r="I8" s="9">
        <v>22477000</v>
      </c>
      <c r="J8" s="9">
        <f t="shared" ref="J8:K11" si="0">F8-H8</f>
        <v>1114363325</v>
      </c>
      <c r="K8" s="745">
        <f t="shared" si="0"/>
        <v>1312863600</v>
      </c>
      <c r="L8" s="1">
        <f>23076986</f>
        <v>23076986</v>
      </c>
    </row>
    <row r="9" spans="2:12">
      <c r="B9" s="10"/>
      <c r="C9" s="12"/>
      <c r="D9" s="11"/>
      <c r="E9" s="8" t="s">
        <v>8</v>
      </c>
      <c r="F9" s="9">
        <v>0</v>
      </c>
      <c r="G9" s="9">
        <v>0</v>
      </c>
      <c r="H9" s="9">
        <v>0</v>
      </c>
      <c r="I9" s="9">
        <v>0</v>
      </c>
      <c r="J9" s="9">
        <f t="shared" si="0"/>
        <v>0</v>
      </c>
      <c r="K9" s="745">
        <f t="shared" si="0"/>
        <v>0</v>
      </c>
      <c r="L9" s="43">
        <f>L8-I8</f>
        <v>599986</v>
      </c>
    </row>
    <row r="10" spans="2:12" ht="28.5">
      <c r="B10" s="10"/>
      <c r="C10" s="12"/>
      <c r="D10" s="11"/>
      <c r="E10" s="40" t="s">
        <v>9</v>
      </c>
      <c r="F10" s="9">
        <v>1132356825</v>
      </c>
      <c r="G10" s="9">
        <v>1335340600</v>
      </c>
      <c r="H10" s="9">
        <v>17993500</v>
      </c>
      <c r="I10" s="9">
        <v>22477000</v>
      </c>
      <c r="J10" s="9">
        <f t="shared" si="0"/>
        <v>1114363325</v>
      </c>
      <c r="K10" s="745">
        <f t="shared" si="0"/>
        <v>1312863600</v>
      </c>
    </row>
    <row r="11" spans="2:12">
      <c r="B11" s="10"/>
      <c r="C11" s="12"/>
      <c r="D11" s="11"/>
      <c r="E11" s="8" t="s">
        <v>10</v>
      </c>
      <c r="F11" s="9">
        <v>0</v>
      </c>
      <c r="G11" s="9">
        <v>0</v>
      </c>
      <c r="H11" s="9">
        <v>0</v>
      </c>
      <c r="I11" s="9">
        <v>0</v>
      </c>
      <c r="J11" s="9">
        <f t="shared" si="0"/>
        <v>0</v>
      </c>
      <c r="K11" s="745">
        <f t="shared" si="0"/>
        <v>0</v>
      </c>
    </row>
    <row r="12" spans="2:12" ht="14.25">
      <c r="B12" s="10"/>
      <c r="C12" s="6" t="s">
        <v>11</v>
      </c>
      <c r="D12" s="7"/>
      <c r="E12" s="8"/>
      <c r="F12" s="13"/>
      <c r="G12" s="13"/>
      <c r="H12" s="13"/>
      <c r="I12" s="13"/>
      <c r="J12" s="13"/>
      <c r="K12" s="747"/>
    </row>
    <row r="13" spans="2:12" ht="14.25">
      <c r="B13" s="10"/>
      <c r="C13" s="6"/>
      <c r="D13" s="11" t="s">
        <v>12</v>
      </c>
      <c r="E13" s="8"/>
      <c r="F13" s="9">
        <v>226691779.82000002</v>
      </c>
      <c r="G13" s="9">
        <v>264590932.12999997</v>
      </c>
      <c r="H13" s="9">
        <v>0</v>
      </c>
      <c r="I13" s="9">
        <v>0</v>
      </c>
      <c r="J13" s="9">
        <f t="shared" ref="J13:K19" si="1">F13-H13</f>
        <v>226691779.82000002</v>
      </c>
      <c r="K13" s="745">
        <f t="shared" si="1"/>
        <v>264590932.12999997</v>
      </c>
    </row>
    <row r="14" spans="2:12">
      <c r="B14" s="10"/>
      <c r="C14" s="12"/>
      <c r="D14" s="14" t="s">
        <v>13</v>
      </c>
      <c r="E14" s="8"/>
      <c r="F14" s="9">
        <v>0</v>
      </c>
      <c r="G14" s="9">
        <v>0</v>
      </c>
      <c r="H14" s="9">
        <v>0</v>
      </c>
      <c r="I14" s="9">
        <v>0</v>
      </c>
      <c r="J14" s="9">
        <f t="shared" si="1"/>
        <v>0</v>
      </c>
      <c r="K14" s="745">
        <f t="shared" si="1"/>
        <v>0</v>
      </c>
    </row>
    <row r="15" spans="2:12">
      <c r="B15" s="10"/>
      <c r="C15" s="12"/>
      <c r="D15" s="14" t="s">
        <v>14</v>
      </c>
      <c r="E15" s="8"/>
      <c r="F15" s="9">
        <v>0</v>
      </c>
      <c r="G15" s="9">
        <v>0</v>
      </c>
      <c r="H15" s="9">
        <v>0</v>
      </c>
      <c r="I15" s="9">
        <v>0</v>
      </c>
      <c r="J15" s="9">
        <f t="shared" si="1"/>
        <v>0</v>
      </c>
      <c r="K15" s="745">
        <f t="shared" si="1"/>
        <v>0</v>
      </c>
    </row>
    <row r="16" spans="2:12">
      <c r="B16" s="10"/>
      <c r="C16" s="12"/>
      <c r="D16" s="8" t="s">
        <v>15</v>
      </c>
      <c r="E16" s="8"/>
      <c r="F16" s="9">
        <v>29693262</v>
      </c>
      <c r="G16" s="9">
        <v>32480235</v>
      </c>
      <c r="H16" s="9">
        <v>0</v>
      </c>
      <c r="I16" s="9">
        <v>0</v>
      </c>
      <c r="J16" s="9">
        <f t="shared" si="1"/>
        <v>29693262</v>
      </c>
      <c r="K16" s="745">
        <f t="shared" si="1"/>
        <v>32480235</v>
      </c>
    </row>
    <row r="17" spans="2:15">
      <c r="B17" s="10"/>
      <c r="C17" s="12"/>
      <c r="D17" s="8" t="s">
        <v>16</v>
      </c>
      <c r="E17" s="8"/>
      <c r="F17" s="9">
        <v>32609</v>
      </c>
      <c r="G17" s="9">
        <v>845281</v>
      </c>
      <c r="H17" s="9">
        <v>0</v>
      </c>
      <c r="I17" s="9">
        <v>0</v>
      </c>
      <c r="J17" s="9">
        <f t="shared" si="1"/>
        <v>32609</v>
      </c>
      <c r="K17" s="745">
        <f t="shared" si="1"/>
        <v>845281</v>
      </c>
    </row>
    <row r="18" spans="2:15">
      <c r="B18" s="10"/>
      <c r="C18" s="12"/>
      <c r="D18" s="8" t="s">
        <v>17</v>
      </c>
      <c r="E18" s="8"/>
      <c r="F18" s="9">
        <v>0</v>
      </c>
      <c r="G18" s="9">
        <v>0</v>
      </c>
      <c r="H18" s="9">
        <v>0</v>
      </c>
      <c r="I18" s="9">
        <v>0</v>
      </c>
      <c r="J18" s="9">
        <f t="shared" si="1"/>
        <v>0</v>
      </c>
      <c r="K18" s="745">
        <f t="shared" si="1"/>
        <v>0</v>
      </c>
    </row>
    <row r="19" spans="2:15">
      <c r="B19" s="10"/>
      <c r="C19" s="12"/>
      <c r="D19" s="8" t="s">
        <v>18</v>
      </c>
      <c r="E19" s="8"/>
      <c r="F19" s="9">
        <v>31138051.869999997</v>
      </c>
      <c r="G19" s="9">
        <v>1891964.06</v>
      </c>
      <c r="H19" s="9">
        <v>0</v>
      </c>
      <c r="I19" s="9">
        <v>0</v>
      </c>
      <c r="J19" s="9">
        <f t="shared" si="1"/>
        <v>31138051.869999997</v>
      </c>
      <c r="K19" s="745">
        <f t="shared" si="1"/>
        <v>1891964.06</v>
      </c>
    </row>
    <row r="20" spans="2:15">
      <c r="B20" s="10"/>
      <c r="C20" s="12"/>
      <c r="D20" s="8" t="s">
        <v>19</v>
      </c>
      <c r="E20" s="8"/>
      <c r="F20" s="13"/>
      <c r="G20" s="13"/>
      <c r="H20" s="13"/>
      <c r="I20" s="13"/>
      <c r="J20" s="13"/>
      <c r="K20" s="747"/>
    </row>
    <row r="21" spans="2:15">
      <c r="B21" s="10"/>
      <c r="C21" s="12"/>
      <c r="D21" s="11"/>
      <c r="E21" s="8" t="s">
        <v>20</v>
      </c>
      <c r="F21" s="9">
        <v>11828454.92</v>
      </c>
      <c r="G21" s="9">
        <v>14880580.069999998</v>
      </c>
      <c r="H21" s="9">
        <v>0</v>
      </c>
      <c r="I21" s="9">
        <v>0</v>
      </c>
      <c r="J21" s="9">
        <f>F21-H21</f>
        <v>11828454.92</v>
      </c>
      <c r="K21" s="745">
        <f>G21-I21</f>
        <v>14880580.069999998</v>
      </c>
    </row>
    <row r="22" spans="2:15">
      <c r="B22" s="10"/>
      <c r="C22" s="12"/>
      <c r="D22" s="11"/>
      <c r="E22" s="8" t="s">
        <v>21</v>
      </c>
      <c r="F22" s="9">
        <v>135589556.03</v>
      </c>
      <c r="G22" s="9">
        <v>145587732.24000001</v>
      </c>
      <c r="H22" s="9">
        <v>0</v>
      </c>
      <c r="I22" s="9">
        <v>0</v>
      </c>
      <c r="J22" s="9">
        <f>F22-H22</f>
        <v>135589556.03</v>
      </c>
      <c r="K22" s="745">
        <f>G22-I22</f>
        <v>145587732.24000001</v>
      </c>
    </row>
    <row r="23" spans="2:15" ht="14.25">
      <c r="B23" s="10"/>
      <c r="C23" s="6" t="s">
        <v>22</v>
      </c>
      <c r="D23" s="11"/>
      <c r="E23" s="8"/>
      <c r="F23" s="13"/>
      <c r="G23" s="13"/>
      <c r="H23" s="13"/>
      <c r="I23" s="13"/>
      <c r="J23" s="13"/>
      <c r="K23" s="747"/>
    </row>
    <row r="24" spans="2:15" ht="14.25">
      <c r="B24" s="10"/>
      <c r="C24" s="6" t="s">
        <v>23</v>
      </c>
      <c r="D24" s="11"/>
      <c r="E24" s="8"/>
      <c r="F24" s="13"/>
      <c r="G24" s="13"/>
      <c r="H24" s="13"/>
      <c r="I24" s="13"/>
      <c r="J24" s="13"/>
      <c r="K24" s="747"/>
    </row>
    <row r="25" spans="2:15" ht="15" thickBot="1">
      <c r="B25" s="5" t="s">
        <v>24</v>
      </c>
      <c r="C25" s="12"/>
      <c r="D25" s="11"/>
      <c r="E25" s="8"/>
      <c r="F25" s="15">
        <f t="shared" ref="F25:K25" si="2">+SUM(F10:F24)</f>
        <v>1567330538.6399999</v>
      </c>
      <c r="G25" s="15">
        <f t="shared" si="2"/>
        <v>1795617324.4999998</v>
      </c>
      <c r="H25" s="15">
        <f t="shared" si="2"/>
        <v>17993500</v>
      </c>
      <c r="I25" s="15">
        <f t="shared" si="2"/>
        <v>22477000</v>
      </c>
      <c r="J25" s="15">
        <f t="shared" si="2"/>
        <v>1549337038.6399999</v>
      </c>
      <c r="K25" s="748">
        <f t="shared" si="2"/>
        <v>1773140324.4999998</v>
      </c>
    </row>
    <row r="26" spans="2:15" ht="14.25" thickTop="1">
      <c r="B26" s="16"/>
      <c r="C26" s="12"/>
      <c r="D26" s="11"/>
      <c r="E26" s="8"/>
      <c r="F26" s="13"/>
      <c r="G26" s="13"/>
      <c r="H26" s="13"/>
      <c r="I26" s="13"/>
      <c r="J26" s="13"/>
      <c r="K26" s="747"/>
    </row>
    <row r="27" spans="2:15" ht="14.25">
      <c r="B27" s="17" t="s">
        <v>25</v>
      </c>
      <c r="C27" s="18"/>
      <c r="D27" s="11"/>
      <c r="E27" s="8"/>
      <c r="F27" s="13"/>
      <c r="G27" s="13"/>
      <c r="H27" s="13"/>
      <c r="I27" s="13"/>
      <c r="J27" s="13"/>
      <c r="K27" s="747"/>
    </row>
    <row r="28" spans="2:15" ht="14.25">
      <c r="B28" s="17"/>
      <c r="C28" s="18" t="s">
        <v>26</v>
      </c>
      <c r="D28" s="19"/>
      <c r="E28" s="8"/>
      <c r="F28" s="41"/>
      <c r="G28" s="41"/>
      <c r="H28" s="9"/>
      <c r="I28" s="9"/>
      <c r="J28" s="9"/>
      <c r="K28" s="745"/>
    </row>
    <row r="29" spans="2:15" ht="14.25">
      <c r="B29" s="17"/>
      <c r="C29" s="19"/>
      <c r="D29" s="20" t="s">
        <v>27</v>
      </c>
      <c r="E29" s="21"/>
      <c r="F29" s="9">
        <v>241498762</v>
      </c>
      <c r="G29" s="9">
        <v>213010978</v>
      </c>
      <c r="H29" s="9">
        <v>8919639</v>
      </c>
      <c r="I29" s="9">
        <v>10371504</v>
      </c>
      <c r="J29" s="9">
        <f>F29-H29</f>
        <v>232579123</v>
      </c>
      <c r="K29" s="745">
        <f>G29-I29</f>
        <v>202639474</v>
      </c>
      <c r="L29" s="42"/>
      <c r="M29" s="42"/>
      <c r="N29" s="42"/>
      <c r="O29" s="42"/>
    </row>
    <row r="30" spans="2:15" ht="14.25">
      <c r="B30" s="17"/>
      <c r="C30" s="19"/>
      <c r="D30" s="21"/>
      <c r="E30" s="21" t="s">
        <v>28</v>
      </c>
      <c r="F30" s="13"/>
      <c r="G30" s="13"/>
      <c r="H30" s="13"/>
      <c r="I30" s="13"/>
      <c r="J30" s="13"/>
      <c r="K30" s="747"/>
    </row>
    <row r="31" spans="2:15" ht="14.25">
      <c r="B31" s="17"/>
      <c r="C31" s="19"/>
      <c r="D31" s="20" t="s">
        <v>29</v>
      </c>
      <c r="E31" s="21"/>
      <c r="F31" s="9">
        <v>78210975</v>
      </c>
      <c r="G31" s="9">
        <v>90924931</v>
      </c>
      <c r="H31" s="9">
        <v>0</v>
      </c>
      <c r="I31" s="9">
        <v>0</v>
      </c>
      <c r="J31" s="9">
        <f>F31-H31</f>
        <v>78210975</v>
      </c>
      <c r="K31" s="745">
        <f>G31-I31</f>
        <v>90924931</v>
      </c>
      <c r="L31" s="42"/>
      <c r="M31" s="42"/>
      <c r="N31" s="42"/>
      <c r="O31" s="42"/>
    </row>
    <row r="32" spans="2:15" ht="14.25">
      <c r="B32" s="17"/>
      <c r="C32" s="19"/>
      <c r="D32" s="21"/>
      <c r="E32" s="21" t="s">
        <v>28</v>
      </c>
      <c r="F32" s="13"/>
      <c r="G32" s="13"/>
      <c r="H32" s="13"/>
      <c r="I32" s="13"/>
      <c r="J32" s="13"/>
      <c r="K32" s="747"/>
    </row>
    <row r="33" spans="2:15" ht="14.25">
      <c r="B33" s="17"/>
      <c r="C33" s="19"/>
      <c r="D33" s="20" t="s">
        <v>30</v>
      </c>
      <c r="E33" s="21"/>
      <c r="F33" s="9">
        <v>121199093</v>
      </c>
      <c r="G33" s="9">
        <v>147603759</v>
      </c>
      <c r="H33" s="9">
        <v>10779098</v>
      </c>
      <c r="I33" s="9">
        <v>10870212</v>
      </c>
      <c r="J33" s="9">
        <f>F33-H33</f>
        <v>110419995</v>
      </c>
      <c r="K33" s="745">
        <f>G33-I33</f>
        <v>136733547</v>
      </c>
      <c r="L33" s="42"/>
      <c r="M33" s="42"/>
      <c r="N33" s="42"/>
      <c r="O33" s="42"/>
    </row>
    <row r="34" spans="2:15" ht="14.25">
      <c r="B34" s="17"/>
      <c r="C34" s="19"/>
      <c r="D34" s="21"/>
      <c r="E34" s="21" t="s">
        <v>28</v>
      </c>
      <c r="F34" s="13"/>
      <c r="G34" s="13"/>
      <c r="H34" s="13"/>
      <c r="I34" s="13"/>
      <c r="J34" s="13"/>
      <c r="K34" s="747"/>
      <c r="L34" s="42"/>
      <c r="M34" s="42"/>
      <c r="N34" s="42"/>
      <c r="O34" s="42"/>
    </row>
    <row r="35" spans="2:15" ht="14.25">
      <c r="B35" s="10"/>
      <c r="C35" s="22"/>
      <c r="D35" s="21"/>
      <c r="E35" s="21"/>
      <c r="F35" s="13"/>
      <c r="G35" s="13"/>
      <c r="H35" s="13"/>
      <c r="I35" s="13"/>
      <c r="J35" s="13"/>
      <c r="K35" s="747"/>
    </row>
    <row r="36" spans="2:15" ht="14.25">
      <c r="B36" s="10"/>
      <c r="C36" s="6" t="s">
        <v>31</v>
      </c>
      <c r="D36" s="8"/>
      <c r="E36" s="8"/>
      <c r="F36" s="9">
        <v>889002534.41000009</v>
      </c>
      <c r="G36" s="9">
        <v>910587330.50000012</v>
      </c>
      <c r="H36" s="9">
        <v>0</v>
      </c>
      <c r="I36" s="9">
        <v>0</v>
      </c>
      <c r="J36" s="9">
        <f t="shared" ref="J36:K39" si="3">F36-H36</f>
        <v>889002534.41000009</v>
      </c>
      <c r="K36" s="745">
        <f t="shared" si="3"/>
        <v>910587330.50000012</v>
      </c>
    </row>
    <row r="37" spans="2:15" ht="14.25">
      <c r="B37" s="10"/>
      <c r="C37" s="23" t="s">
        <v>32</v>
      </c>
      <c r="D37" s="8"/>
      <c r="E37" s="8"/>
      <c r="F37" s="9">
        <v>30890897</v>
      </c>
      <c r="G37" s="9">
        <v>32521821</v>
      </c>
      <c r="H37" s="9">
        <v>0</v>
      </c>
      <c r="I37" s="9">
        <v>0</v>
      </c>
      <c r="J37" s="9">
        <f t="shared" si="3"/>
        <v>30890897</v>
      </c>
      <c r="K37" s="745">
        <f t="shared" si="3"/>
        <v>32521821</v>
      </c>
      <c r="M37" s="43"/>
      <c r="N37" s="43"/>
    </row>
    <row r="38" spans="2:15" ht="14.25">
      <c r="B38" s="10"/>
      <c r="C38" s="23" t="s">
        <v>33</v>
      </c>
      <c r="D38" s="22"/>
      <c r="E38" s="8"/>
      <c r="F38" s="9">
        <v>100069386.00000001</v>
      </c>
      <c r="G38" s="9">
        <v>101897388.00000001</v>
      </c>
      <c r="H38" s="9">
        <v>365936.81866271998</v>
      </c>
      <c r="I38" s="9">
        <v>365936.81866272003</v>
      </c>
      <c r="J38" s="9">
        <f t="shared" si="3"/>
        <v>99703449.181337297</v>
      </c>
      <c r="K38" s="745">
        <f t="shared" si="3"/>
        <v>101531451.1813373</v>
      </c>
    </row>
    <row r="39" spans="2:15" ht="15" thickBot="1">
      <c r="B39" s="10"/>
      <c r="C39" s="23" t="s">
        <v>34</v>
      </c>
      <c r="D39" s="22"/>
      <c r="E39" s="8"/>
      <c r="F39" s="9">
        <v>0</v>
      </c>
      <c r="G39" s="9">
        <v>0</v>
      </c>
      <c r="H39" s="9">
        <v>0</v>
      </c>
      <c r="I39" s="9">
        <v>0</v>
      </c>
      <c r="J39" s="9">
        <f t="shared" si="3"/>
        <v>0</v>
      </c>
      <c r="K39" s="745">
        <f t="shared" si="3"/>
        <v>0</v>
      </c>
    </row>
    <row r="40" spans="2:15" ht="15.75" thickTop="1" thickBot="1">
      <c r="B40" s="24" t="s">
        <v>35</v>
      </c>
      <c r="C40" s="25"/>
      <c r="D40" s="26"/>
      <c r="E40" s="27"/>
      <c r="F40" s="48">
        <f t="shared" ref="F40:K40" si="4">+SUM(F27:F39)</f>
        <v>1460871647.4100001</v>
      </c>
      <c r="G40" s="28">
        <f t="shared" si="4"/>
        <v>1496546207.5</v>
      </c>
      <c r="H40" s="28">
        <f t="shared" si="4"/>
        <v>20064673.818662722</v>
      </c>
      <c r="I40" s="28">
        <f t="shared" si="4"/>
        <v>21607652.818662722</v>
      </c>
      <c r="J40" s="28">
        <f t="shared" si="4"/>
        <v>1440806973.5913374</v>
      </c>
      <c r="K40" s="751">
        <f t="shared" si="4"/>
        <v>1474938554.6813374</v>
      </c>
    </row>
    <row r="41" spans="2:15" ht="15" thickTop="1">
      <c r="B41" s="10"/>
      <c r="C41" s="23" t="s">
        <v>36</v>
      </c>
      <c r="D41" s="19"/>
      <c r="E41" s="8"/>
      <c r="F41" s="45">
        <f t="shared" ref="F41:K41" si="5">F25-F40</f>
        <v>106458891.22999978</v>
      </c>
      <c r="G41" s="45">
        <f t="shared" si="5"/>
        <v>299071116.99999976</v>
      </c>
      <c r="H41" s="45">
        <f t="shared" si="5"/>
        <v>-2071173.8186627217</v>
      </c>
      <c r="I41" s="45">
        <f t="shared" si="5"/>
        <v>869347.18133727834</v>
      </c>
      <c r="J41" s="45">
        <f t="shared" si="5"/>
        <v>108530065.04866242</v>
      </c>
      <c r="K41" s="773">
        <f t="shared" si="5"/>
        <v>298201769.81866241</v>
      </c>
    </row>
    <row r="42" spans="2:15" ht="15" thickBot="1">
      <c r="B42" s="17" t="s">
        <v>37</v>
      </c>
      <c r="C42" s="29"/>
      <c r="D42" s="8"/>
      <c r="E42" s="30"/>
      <c r="F42" s="45">
        <v>2249</v>
      </c>
      <c r="G42" s="45">
        <v>2500</v>
      </c>
      <c r="H42" s="45">
        <v>499</v>
      </c>
      <c r="I42" s="45">
        <v>524</v>
      </c>
      <c r="J42" s="45">
        <v>1750</v>
      </c>
      <c r="K42" s="773">
        <v>1976</v>
      </c>
    </row>
    <row r="43" spans="2:15" ht="15.75" thickTop="1" thickBot="1">
      <c r="B43" s="31" t="s">
        <v>38</v>
      </c>
      <c r="C43" s="32"/>
      <c r="D43" s="33"/>
      <c r="E43" s="34"/>
      <c r="F43" s="49">
        <f>F40/F42</f>
        <v>649564.98328590486</v>
      </c>
      <c r="G43" s="35">
        <f>G40/G42</f>
        <v>598618.48300000001</v>
      </c>
      <c r="H43" s="35">
        <f t="shared" ref="H43:K43" si="6">H40/H42</f>
        <v>40209.767171668784</v>
      </c>
      <c r="I43" s="35">
        <f t="shared" si="6"/>
        <v>41235.97866157008</v>
      </c>
      <c r="J43" s="35">
        <f t="shared" si="6"/>
        <v>823318.27062362141</v>
      </c>
      <c r="K43" s="754">
        <f t="shared" si="6"/>
        <v>746426.39406950271</v>
      </c>
    </row>
    <row r="44" spans="2:15" ht="15" thickTop="1">
      <c r="C44" s="3"/>
      <c r="D44" s="19"/>
    </row>
    <row r="45" spans="2:15" ht="14.25">
      <c r="C45" s="3"/>
      <c r="D45" s="19"/>
      <c r="H45" s="43"/>
      <c r="J45" s="43"/>
      <c r="K45" s="43"/>
    </row>
  </sheetData>
  <mergeCells count="5">
    <mergeCell ref="J5:K5"/>
    <mergeCell ref="B4:G4"/>
    <mergeCell ref="B5:E6"/>
    <mergeCell ref="F5:G5"/>
    <mergeCell ref="H5:I5"/>
  </mergeCells>
  <printOptions horizontalCentered="1"/>
  <pageMargins left="0.15748031496062992" right="0.15748031496062992" top="0.19685039370078741" bottom="7.874015748031496E-2" header="0.15748031496062992" footer="0.15748031496062992"/>
  <pageSetup paperSize="5" scale="8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0070C0"/>
  </sheetPr>
  <dimension ref="B3:Y47"/>
  <sheetViews>
    <sheetView showGridLines="0" view="pageBreakPreview" topLeftCell="A19" zoomScale="60" zoomScaleNormal="106" workbookViewId="0">
      <selection activeCell="F46" sqref="F46:Y47"/>
    </sheetView>
  </sheetViews>
  <sheetFormatPr defaultRowHeight="12.75"/>
  <cols>
    <col min="1" max="1" width="3.7109375" style="182" customWidth="1"/>
    <col min="2" max="2" width="6.140625" style="182" customWidth="1"/>
    <col min="3" max="3" width="5.85546875" style="340" bestFit="1" customWidth="1"/>
    <col min="4" max="4" width="12.42578125" style="182" customWidth="1"/>
    <col min="5" max="5" width="14.85546875" style="182" customWidth="1"/>
    <col min="6" max="6" width="9.28515625" style="182" customWidth="1"/>
    <col min="7" max="7" width="9.5703125" style="182" customWidth="1"/>
    <col min="8" max="8" width="9.140625" style="182" customWidth="1"/>
    <col min="9" max="9" width="11.7109375" style="335" customWidth="1"/>
    <col min="10" max="10" width="12.5703125" style="182" customWidth="1"/>
    <col min="11" max="11" width="8" style="182" customWidth="1"/>
    <col min="12" max="12" width="8.85546875" style="182" customWidth="1"/>
    <col min="13" max="13" width="10.5703125" style="182" bestFit="1" customWidth="1"/>
    <col min="14" max="14" width="12.42578125" style="335" bestFit="1" customWidth="1"/>
    <col min="15" max="15" width="16.85546875" style="182" bestFit="1" customWidth="1"/>
    <col min="16" max="16" width="9.28515625" style="182" bestFit="1" customWidth="1"/>
    <col min="17" max="17" width="7.42578125" style="182" customWidth="1"/>
    <col min="18" max="18" width="10.42578125" style="182" customWidth="1"/>
    <col min="19" max="19" width="10.7109375" style="182" customWidth="1"/>
    <col min="20" max="20" width="12.5703125" style="182" customWidth="1"/>
    <col min="21" max="21" width="9" style="182" customWidth="1"/>
    <col min="22" max="22" width="7.42578125" style="182" customWidth="1"/>
    <col min="23" max="23" width="8.7109375" style="182" customWidth="1"/>
    <col min="24" max="25" width="12.28515625" style="182" bestFit="1" customWidth="1"/>
    <col min="26" max="16384" width="9.140625" style="182"/>
  </cols>
  <sheetData>
    <row r="3" spans="3:25" ht="15.75">
      <c r="C3" s="334" t="s">
        <v>587</v>
      </c>
      <c r="D3" s="334"/>
      <c r="E3" s="334"/>
      <c r="F3" s="334"/>
      <c r="H3" s="187" t="s">
        <v>882</v>
      </c>
      <c r="J3" s="183"/>
    </row>
    <row r="4" spans="3:25">
      <c r="C4" s="336"/>
      <c r="N4" s="337"/>
    </row>
    <row r="5" spans="3:25" ht="15.75">
      <c r="C5" s="186" t="s">
        <v>588</v>
      </c>
      <c r="E5" s="186"/>
      <c r="F5" s="186"/>
      <c r="G5" s="183"/>
      <c r="H5" s="994"/>
      <c r="I5" s="994"/>
      <c r="K5" s="183"/>
      <c r="L5" s="994" t="s">
        <v>589</v>
      </c>
      <c r="M5" s="994"/>
      <c r="N5" s="994"/>
    </row>
    <row r="6" spans="3:25" ht="15.75">
      <c r="C6" s="336"/>
      <c r="G6" s="183"/>
      <c r="K6" s="183"/>
      <c r="N6" s="338"/>
    </row>
    <row r="7" spans="3:25" ht="45" customHeight="1">
      <c r="C7" s="995" t="s">
        <v>590</v>
      </c>
      <c r="D7" s="995"/>
      <c r="E7" s="995"/>
      <c r="F7" s="995"/>
      <c r="G7" s="995"/>
      <c r="H7" s="995"/>
      <c r="I7" s="995"/>
      <c r="J7" s="995"/>
      <c r="K7" s="995"/>
      <c r="L7" s="995"/>
      <c r="M7" s="995"/>
      <c r="N7" s="995"/>
      <c r="O7" s="339"/>
    </row>
    <row r="8" spans="3:25" ht="13.5" thickBot="1">
      <c r="I8" s="977" t="s">
        <v>591</v>
      </c>
      <c r="J8" s="977"/>
      <c r="N8" s="182"/>
      <c r="V8" s="977" t="s">
        <v>60</v>
      </c>
      <c r="W8" s="977"/>
      <c r="X8" s="977"/>
    </row>
    <row r="9" spans="3:25" ht="15.75" customHeight="1" thickTop="1">
      <c r="C9" s="973" t="s">
        <v>417</v>
      </c>
      <c r="D9" s="975" t="s">
        <v>592</v>
      </c>
      <c r="E9" s="975" t="s">
        <v>362</v>
      </c>
      <c r="F9" s="975" t="s">
        <v>593</v>
      </c>
      <c r="G9" s="987" t="s">
        <v>594</v>
      </c>
      <c r="H9" s="985"/>
      <c r="I9" s="985"/>
      <c r="J9" s="986"/>
      <c r="K9" s="984" t="s">
        <v>560</v>
      </c>
      <c r="L9" s="985" t="s">
        <v>594</v>
      </c>
      <c r="M9" s="985"/>
      <c r="N9" s="985"/>
      <c r="O9" s="985"/>
      <c r="P9" s="984" t="s">
        <v>560</v>
      </c>
      <c r="Q9" s="985" t="s">
        <v>594</v>
      </c>
      <c r="R9" s="985"/>
      <c r="S9" s="985"/>
      <c r="T9" s="986"/>
      <c r="U9" s="984" t="s">
        <v>560</v>
      </c>
      <c r="V9" s="985" t="s">
        <v>594</v>
      </c>
      <c r="W9" s="985"/>
      <c r="X9" s="985"/>
      <c r="Y9" s="986"/>
    </row>
    <row r="10" spans="3:25" ht="25.5" customHeight="1">
      <c r="C10" s="974"/>
      <c r="D10" s="971"/>
      <c r="E10" s="971"/>
      <c r="F10" s="971"/>
      <c r="G10" s="967" t="s">
        <v>565</v>
      </c>
      <c r="H10" s="968" t="s">
        <v>595</v>
      </c>
      <c r="I10" s="969"/>
      <c r="J10" s="970"/>
      <c r="K10" s="967"/>
      <c r="L10" s="341" t="s">
        <v>565</v>
      </c>
      <c r="M10" s="971" t="s">
        <v>596</v>
      </c>
      <c r="N10" s="971"/>
      <c r="O10" s="968"/>
      <c r="P10" s="967"/>
      <c r="Q10" s="341" t="s">
        <v>565</v>
      </c>
      <c r="R10" s="971" t="s">
        <v>597</v>
      </c>
      <c r="S10" s="971"/>
      <c r="T10" s="972"/>
      <c r="U10" s="967"/>
      <c r="V10" s="341" t="s">
        <v>565</v>
      </c>
      <c r="W10" s="971" t="s">
        <v>598</v>
      </c>
      <c r="X10" s="971"/>
      <c r="Y10" s="972"/>
    </row>
    <row r="11" spans="3:25" ht="15" customHeight="1" thickBot="1">
      <c r="C11" s="974"/>
      <c r="D11" s="976"/>
      <c r="E11" s="971"/>
      <c r="F11" s="342" t="s">
        <v>564</v>
      </c>
      <c r="G11" s="967"/>
      <c r="H11" s="980" t="s">
        <v>599</v>
      </c>
      <c r="I11" s="982" t="s">
        <v>600</v>
      </c>
      <c r="J11" s="959" t="s">
        <v>601</v>
      </c>
      <c r="K11" s="343" t="s">
        <v>564</v>
      </c>
      <c r="L11" s="761"/>
      <c r="M11" s="963" t="s">
        <v>599</v>
      </c>
      <c r="N11" s="963" t="s">
        <v>600</v>
      </c>
      <c r="O11" s="959" t="s">
        <v>601</v>
      </c>
      <c r="P11" s="344" t="s">
        <v>564</v>
      </c>
      <c r="Q11" s="760"/>
      <c r="R11" s="963" t="s">
        <v>599</v>
      </c>
      <c r="S11" s="963" t="s">
        <v>600</v>
      </c>
      <c r="T11" s="959" t="s">
        <v>601</v>
      </c>
      <c r="U11" s="344" t="s">
        <v>564</v>
      </c>
      <c r="V11" s="760"/>
      <c r="W11" s="963" t="s">
        <v>599</v>
      </c>
      <c r="X11" s="963" t="s">
        <v>600</v>
      </c>
      <c r="Y11" s="959" t="s">
        <v>601</v>
      </c>
    </row>
    <row r="12" spans="3:25" ht="45" customHeight="1" thickTop="1">
      <c r="C12" s="988" t="s">
        <v>602</v>
      </c>
      <c r="D12" s="989"/>
      <c r="E12" s="990"/>
      <c r="F12" s="345"/>
      <c r="G12" s="346"/>
      <c r="H12" s="981"/>
      <c r="I12" s="983"/>
      <c r="J12" s="960"/>
      <c r="K12" s="347"/>
      <c r="L12" s="761"/>
      <c r="M12" s="964"/>
      <c r="N12" s="964"/>
      <c r="O12" s="960"/>
      <c r="P12" s="348"/>
      <c r="Q12" s="349"/>
      <c r="R12" s="964"/>
      <c r="S12" s="964"/>
      <c r="T12" s="960"/>
      <c r="U12" s="348"/>
      <c r="V12" s="349"/>
      <c r="W12" s="964"/>
      <c r="X12" s="964"/>
      <c r="Y12" s="960"/>
    </row>
    <row r="13" spans="3:25" ht="18" customHeight="1" thickBot="1">
      <c r="C13" s="991"/>
      <c r="D13" s="992"/>
      <c r="E13" s="993"/>
      <c r="F13" s="350"/>
      <c r="G13" s="351"/>
      <c r="H13" s="350"/>
      <c r="I13" s="352">
        <v>1</v>
      </c>
      <c r="J13" s="353" t="s">
        <v>603</v>
      </c>
      <c r="K13" s="354"/>
      <c r="L13" s="354"/>
      <c r="M13" s="354"/>
      <c r="N13" s="354"/>
      <c r="O13" s="354"/>
      <c r="P13" s="355"/>
      <c r="Q13" s="354"/>
      <c r="R13" s="354"/>
      <c r="S13" s="354"/>
      <c r="T13" s="356"/>
      <c r="U13" s="355"/>
      <c r="V13" s="354"/>
      <c r="W13" s="354"/>
      <c r="X13" s="354"/>
      <c r="Y13" s="356"/>
    </row>
    <row r="14" spans="3:25" ht="13.5" thickTop="1">
      <c r="C14" s="357">
        <v>1</v>
      </c>
      <c r="D14" s="358" t="s">
        <v>371</v>
      </c>
      <c r="E14" s="359" t="s">
        <v>582</v>
      </c>
      <c r="F14" s="360">
        <v>60</v>
      </c>
      <c r="G14" s="357" t="s">
        <v>426</v>
      </c>
      <c r="H14" s="361">
        <v>60</v>
      </c>
      <c r="I14" s="362">
        <f>J14/H14</f>
        <v>62927.933333333334</v>
      </c>
      <c r="J14" s="363">
        <v>3775676</v>
      </c>
      <c r="K14" s="360">
        <v>60</v>
      </c>
      <c r="L14" s="364" t="s">
        <v>426</v>
      </c>
      <c r="M14" s="361">
        <v>60</v>
      </c>
      <c r="N14" s="381">
        <f>O14/M14</f>
        <v>24760.566666666666</v>
      </c>
      <c r="O14" s="365">
        <v>1485634</v>
      </c>
      <c r="P14" s="360">
        <v>60</v>
      </c>
      <c r="Q14" s="357" t="s">
        <v>426</v>
      </c>
      <c r="R14" s="361">
        <v>59</v>
      </c>
      <c r="S14" s="366">
        <f>T14/R14</f>
        <v>24542.372881355932</v>
      </c>
      <c r="T14" s="363">
        <v>1448000</v>
      </c>
      <c r="U14" s="360">
        <v>60</v>
      </c>
      <c r="V14" s="364" t="s">
        <v>426</v>
      </c>
      <c r="W14" s="361">
        <v>60</v>
      </c>
      <c r="X14" s="362">
        <f>Y14/W14</f>
        <v>27033.333333333332</v>
      </c>
      <c r="Y14" s="365">
        <v>1622000</v>
      </c>
    </row>
    <row r="15" spans="3:25">
      <c r="C15" s="357"/>
      <c r="D15" s="359"/>
      <c r="E15" s="359"/>
      <c r="F15" s="357">
        <v>40</v>
      </c>
      <c r="G15" s="357" t="s">
        <v>427</v>
      </c>
      <c r="H15" s="361">
        <v>40</v>
      </c>
      <c r="I15" s="362">
        <f>J15/H15</f>
        <v>82958.100000000006</v>
      </c>
      <c r="J15" s="363">
        <v>3318324</v>
      </c>
      <c r="K15" s="357">
        <v>40</v>
      </c>
      <c r="L15" s="364" t="s">
        <v>427</v>
      </c>
      <c r="M15" s="361">
        <v>40</v>
      </c>
      <c r="N15" s="362">
        <f>O15/M15</f>
        <v>69634.149999999994</v>
      </c>
      <c r="O15" s="365">
        <v>2785366</v>
      </c>
      <c r="P15" s="357">
        <v>40</v>
      </c>
      <c r="Q15" s="357" t="s">
        <v>427</v>
      </c>
      <c r="R15" s="361">
        <v>40</v>
      </c>
      <c r="S15" s="358">
        <v>56000</v>
      </c>
      <c r="T15" s="363">
        <f t="shared" ref="T15" si="0">S15*R15</f>
        <v>2240000</v>
      </c>
      <c r="U15" s="357">
        <v>40</v>
      </c>
      <c r="V15" s="364" t="s">
        <v>427</v>
      </c>
      <c r="W15" s="361">
        <v>40</v>
      </c>
      <c r="X15" s="358">
        <v>50000</v>
      </c>
      <c r="Y15" s="365">
        <f>X15*W15</f>
        <v>2000000</v>
      </c>
    </row>
    <row r="16" spans="3:25" ht="13.5" thickBot="1">
      <c r="C16" s="357"/>
      <c r="D16" s="359"/>
      <c r="E16" s="367" t="s">
        <v>571</v>
      </c>
      <c r="F16" s="368">
        <f>SUM(F14:F15)</f>
        <v>100</v>
      </c>
      <c r="G16" s="369" t="s">
        <v>89</v>
      </c>
      <c r="H16" s="368">
        <f>SUM(H14:H15)</f>
        <v>100</v>
      </c>
      <c r="I16" s="370">
        <f>SUM(I14:I15)</f>
        <v>145886.03333333333</v>
      </c>
      <c r="J16" s="370">
        <f>SUM(J14:J15)</f>
        <v>7094000</v>
      </c>
      <c r="K16" s="371">
        <f>SUM(K14:K15)</f>
        <v>100</v>
      </c>
      <c r="L16" s="372" t="s">
        <v>89</v>
      </c>
      <c r="M16" s="371">
        <f>SUM(M14:M15)</f>
        <v>100</v>
      </c>
      <c r="N16" s="373"/>
      <c r="O16" s="374">
        <f>SUM(O14:O15)</f>
        <v>4271000</v>
      </c>
      <c r="P16" s="368">
        <f>SUM(P14:P15)</f>
        <v>100</v>
      </c>
      <c r="Q16" s="369" t="s">
        <v>89</v>
      </c>
      <c r="R16" s="368">
        <f>SUM(R14:R15)</f>
        <v>99</v>
      </c>
      <c r="S16" s="370">
        <f>SUM(S14:S15)</f>
        <v>80542.372881355928</v>
      </c>
      <c r="T16" s="370">
        <f>SUM(T14:T15)</f>
        <v>3688000</v>
      </c>
      <c r="U16" s="371">
        <f>SUM(U14:U15)</f>
        <v>100</v>
      </c>
      <c r="V16" s="372" t="s">
        <v>89</v>
      </c>
      <c r="W16" s="371">
        <f>SUM(W14:W15)</f>
        <v>100</v>
      </c>
      <c r="X16" s="373"/>
      <c r="Y16" s="374">
        <f>SUM(Y14:Y15)</f>
        <v>3622000</v>
      </c>
    </row>
    <row r="17" spans="3:25" ht="13.5" thickTop="1">
      <c r="C17" s="357"/>
      <c r="D17" s="375"/>
      <c r="E17" s="375" t="s">
        <v>572</v>
      </c>
      <c r="F17" s="360">
        <v>60</v>
      </c>
      <c r="G17" s="364" t="s">
        <v>426</v>
      </c>
      <c r="H17" s="361">
        <v>60</v>
      </c>
      <c r="I17" s="362">
        <f>J17/H17</f>
        <v>24760.566666666666</v>
      </c>
      <c r="J17" s="365">
        <v>1485634</v>
      </c>
      <c r="K17" s="360">
        <v>60</v>
      </c>
      <c r="L17" s="357" t="s">
        <v>426</v>
      </c>
      <c r="M17" s="361">
        <v>59</v>
      </c>
      <c r="N17" s="376">
        <f>O17/M17</f>
        <v>24542.372881355932</v>
      </c>
      <c r="O17" s="363">
        <v>1448000</v>
      </c>
      <c r="P17" s="360">
        <v>60</v>
      </c>
      <c r="Q17" s="364" t="s">
        <v>426</v>
      </c>
      <c r="R17" s="361">
        <v>60</v>
      </c>
      <c r="S17" s="366">
        <f>T17/R17</f>
        <v>27033.333333333332</v>
      </c>
      <c r="T17" s="365">
        <v>1622000</v>
      </c>
      <c r="U17" s="360">
        <v>60</v>
      </c>
      <c r="V17" s="364" t="s">
        <v>426</v>
      </c>
      <c r="W17" s="361">
        <v>51</v>
      </c>
      <c r="X17" s="358">
        <v>24000</v>
      </c>
      <c r="Y17" s="365">
        <f>X17*W17</f>
        <v>1224000</v>
      </c>
    </row>
    <row r="18" spans="3:25">
      <c r="C18" s="357"/>
      <c r="D18" s="375"/>
      <c r="E18" s="375"/>
      <c r="F18" s="357">
        <v>40</v>
      </c>
      <c r="G18" s="364" t="s">
        <v>427</v>
      </c>
      <c r="H18" s="361">
        <v>40</v>
      </c>
      <c r="I18" s="362">
        <f>J18/H18</f>
        <v>69634.149999999994</v>
      </c>
      <c r="J18" s="365">
        <v>2785366</v>
      </c>
      <c r="K18" s="357">
        <v>40</v>
      </c>
      <c r="L18" s="357" t="s">
        <v>427</v>
      </c>
      <c r="M18" s="361">
        <v>40</v>
      </c>
      <c r="N18" s="358">
        <v>56000</v>
      </c>
      <c r="O18" s="363">
        <f t="shared" ref="O18" si="1">N18*M18</f>
        <v>2240000</v>
      </c>
      <c r="P18" s="357">
        <v>40</v>
      </c>
      <c r="Q18" s="364" t="s">
        <v>427</v>
      </c>
      <c r="R18" s="361">
        <v>40</v>
      </c>
      <c r="S18" s="362">
        <v>50000</v>
      </c>
      <c r="T18" s="365">
        <f>S18*R18</f>
        <v>2000000</v>
      </c>
      <c r="U18" s="357">
        <v>40</v>
      </c>
      <c r="V18" s="364" t="s">
        <v>427</v>
      </c>
      <c r="W18" s="361">
        <v>33</v>
      </c>
      <c r="X18" s="358">
        <v>56500</v>
      </c>
      <c r="Y18" s="365">
        <f>X18*W18</f>
        <v>1864500</v>
      </c>
    </row>
    <row r="19" spans="3:25" ht="13.5" thickBot="1">
      <c r="C19" s="357"/>
      <c r="D19" s="375"/>
      <c r="E19" s="367" t="s">
        <v>571</v>
      </c>
      <c r="F19" s="371">
        <f>SUM(F17:F18)</f>
        <v>100</v>
      </c>
      <c r="G19" s="372" t="s">
        <v>89</v>
      </c>
      <c r="H19" s="371">
        <f>SUM(H17:H18)</f>
        <v>100</v>
      </c>
      <c r="I19" s="377"/>
      <c r="J19" s="374">
        <f>SUM(J17:J18)</f>
        <v>4271000</v>
      </c>
      <c r="K19" s="368">
        <f>SUM(K17:K18)</f>
        <v>100</v>
      </c>
      <c r="L19" s="369" t="s">
        <v>89</v>
      </c>
      <c r="M19" s="368">
        <f>SUM(M17:M18)</f>
        <v>99</v>
      </c>
      <c r="N19" s="370">
        <f>SUM(N17:N18)</f>
        <v>80542.372881355928</v>
      </c>
      <c r="O19" s="370">
        <f>SUM(O17:O18)</f>
        <v>3688000</v>
      </c>
      <c r="P19" s="371">
        <f>SUM(P17:P18)</f>
        <v>100</v>
      </c>
      <c r="Q19" s="372" t="s">
        <v>89</v>
      </c>
      <c r="R19" s="371">
        <f>SUM(R17:R18)</f>
        <v>100</v>
      </c>
      <c r="S19" s="373"/>
      <c r="T19" s="370">
        <f>SUM(T17:T18)</f>
        <v>3622000</v>
      </c>
      <c r="U19" s="371">
        <f>SUM(U17:U18)</f>
        <v>100</v>
      </c>
      <c r="V19" s="372" t="s">
        <v>89</v>
      </c>
      <c r="W19" s="371">
        <f>SUM(W17:W18)</f>
        <v>84</v>
      </c>
      <c r="X19" s="373"/>
      <c r="Y19" s="374">
        <f>SUM(Y17:Y18)</f>
        <v>3088500</v>
      </c>
    </row>
    <row r="20" spans="3:25" ht="13.5" thickTop="1">
      <c r="C20" s="357"/>
      <c r="D20" s="378"/>
      <c r="E20" s="375" t="s">
        <v>574</v>
      </c>
      <c r="F20" s="360">
        <v>60</v>
      </c>
      <c r="G20" s="357" t="s">
        <v>426</v>
      </c>
      <c r="H20" s="361">
        <v>59</v>
      </c>
      <c r="I20" s="362">
        <f>J20/H20</f>
        <v>24542.372881355932</v>
      </c>
      <c r="J20" s="363">
        <v>1448000</v>
      </c>
      <c r="K20" s="360">
        <v>60</v>
      </c>
      <c r="L20" s="364" t="s">
        <v>426</v>
      </c>
      <c r="M20" s="361">
        <v>60</v>
      </c>
      <c r="N20" s="362">
        <f>O20/M20</f>
        <v>27033.333333333332</v>
      </c>
      <c r="O20" s="363">
        <v>1622000</v>
      </c>
      <c r="P20" s="360">
        <v>60</v>
      </c>
      <c r="Q20" s="364" t="s">
        <v>426</v>
      </c>
      <c r="R20" s="361">
        <v>51</v>
      </c>
      <c r="S20" s="358">
        <v>24000</v>
      </c>
      <c r="T20" s="363">
        <f>S20*R20</f>
        <v>1224000</v>
      </c>
      <c r="U20" s="360">
        <v>60</v>
      </c>
      <c r="V20" s="364" t="s">
        <v>426</v>
      </c>
      <c r="W20" s="361">
        <v>60</v>
      </c>
      <c r="X20" s="358">
        <v>24000</v>
      </c>
      <c r="Y20" s="365">
        <f>X20*W20</f>
        <v>1440000</v>
      </c>
    </row>
    <row r="21" spans="3:25">
      <c r="C21" s="357"/>
      <c r="D21" s="378"/>
      <c r="E21" s="375"/>
      <c r="F21" s="357">
        <v>40</v>
      </c>
      <c r="G21" s="357" t="s">
        <v>427</v>
      </c>
      <c r="H21" s="361">
        <v>40</v>
      </c>
      <c r="I21" s="362">
        <v>56000</v>
      </c>
      <c r="J21" s="363">
        <v>2240000</v>
      </c>
      <c r="K21" s="357">
        <v>40</v>
      </c>
      <c r="L21" s="364" t="s">
        <v>427</v>
      </c>
      <c r="M21" s="361">
        <v>40</v>
      </c>
      <c r="N21" s="358">
        <v>50000</v>
      </c>
      <c r="O21" s="363">
        <f t="shared" ref="O21" si="2">N21*M21</f>
        <v>2000000</v>
      </c>
      <c r="P21" s="357">
        <v>40</v>
      </c>
      <c r="Q21" s="364" t="s">
        <v>427</v>
      </c>
      <c r="R21" s="361">
        <v>33</v>
      </c>
      <c r="S21" s="358">
        <v>56500</v>
      </c>
      <c r="T21" s="363">
        <f>S21*R21</f>
        <v>1864500</v>
      </c>
      <c r="U21" s="357">
        <v>40</v>
      </c>
      <c r="V21" s="364" t="s">
        <v>427</v>
      </c>
      <c r="W21" s="361">
        <v>40</v>
      </c>
      <c r="X21" s="358">
        <v>50000</v>
      </c>
      <c r="Y21" s="365">
        <f>X21*W21</f>
        <v>2000000</v>
      </c>
    </row>
    <row r="22" spans="3:25" ht="13.5" thickBot="1">
      <c r="C22" s="357"/>
      <c r="D22" s="378"/>
      <c r="E22" s="367" t="s">
        <v>571</v>
      </c>
      <c r="F22" s="368">
        <f>SUM(F20:F21)</f>
        <v>100</v>
      </c>
      <c r="G22" s="369" t="s">
        <v>89</v>
      </c>
      <c r="H22" s="368">
        <f>SUM(H20:H21)</f>
        <v>99</v>
      </c>
      <c r="I22" s="370">
        <f>SUM(I20:I21)</f>
        <v>80542.372881355928</v>
      </c>
      <c r="J22" s="370">
        <f>SUM(J20:J21)</f>
        <v>3688000</v>
      </c>
      <c r="K22" s="371">
        <f>SUM(K20:K21)</f>
        <v>100</v>
      </c>
      <c r="L22" s="372" t="s">
        <v>89</v>
      </c>
      <c r="M22" s="371">
        <f>SUM(M20:M21)</f>
        <v>100</v>
      </c>
      <c r="N22" s="373"/>
      <c r="O22" s="370">
        <f>SUM(O20:O21)</f>
        <v>3622000</v>
      </c>
      <c r="P22" s="371">
        <f>SUM(P20:P21)</f>
        <v>100</v>
      </c>
      <c r="Q22" s="372" t="s">
        <v>89</v>
      </c>
      <c r="R22" s="371">
        <f>SUM(R20:R21)</f>
        <v>84</v>
      </c>
      <c r="S22" s="373"/>
      <c r="T22" s="374">
        <f>SUM(T20:T21)</f>
        <v>3088500</v>
      </c>
      <c r="U22" s="371">
        <f>SUM(U20:U21)</f>
        <v>100</v>
      </c>
      <c r="V22" s="372" t="s">
        <v>89</v>
      </c>
      <c r="W22" s="371">
        <f>SUM(W20:W21)</f>
        <v>100</v>
      </c>
      <c r="X22" s="373"/>
      <c r="Y22" s="374">
        <f>SUM(Y20:Y21)</f>
        <v>3440000</v>
      </c>
    </row>
    <row r="23" spans="3:25" ht="13.5" thickTop="1">
      <c r="C23" s="357"/>
      <c r="D23" s="378"/>
      <c r="E23" s="375" t="s">
        <v>576</v>
      </c>
      <c r="F23" s="360">
        <v>60</v>
      </c>
      <c r="G23" s="364" t="s">
        <v>426</v>
      </c>
      <c r="H23" s="361">
        <v>60</v>
      </c>
      <c r="I23" s="362">
        <f>J23/H23</f>
        <v>27033.333333333332</v>
      </c>
      <c r="J23" s="363">
        <v>1622000</v>
      </c>
      <c r="K23" s="360">
        <v>60</v>
      </c>
      <c r="L23" s="364" t="s">
        <v>426</v>
      </c>
      <c r="M23" s="361">
        <v>51</v>
      </c>
      <c r="N23" s="358">
        <v>24000</v>
      </c>
      <c r="O23" s="363">
        <f>N23*M23</f>
        <v>1224000</v>
      </c>
      <c r="P23" s="360">
        <v>60</v>
      </c>
      <c r="Q23" s="364" t="s">
        <v>426</v>
      </c>
      <c r="R23" s="361">
        <v>60</v>
      </c>
      <c r="S23" s="358">
        <v>24000</v>
      </c>
      <c r="T23" s="363">
        <f>S23*R23</f>
        <v>1440000</v>
      </c>
      <c r="U23" s="360">
        <v>60</v>
      </c>
      <c r="V23" s="364" t="s">
        <v>426</v>
      </c>
      <c r="W23" s="361">
        <v>60</v>
      </c>
      <c r="X23" s="358">
        <v>24000</v>
      </c>
      <c r="Y23" s="365">
        <f>X23*W23</f>
        <v>1440000</v>
      </c>
    </row>
    <row r="24" spans="3:25">
      <c r="C24" s="357"/>
      <c r="D24" s="378"/>
      <c r="E24" s="375"/>
      <c r="F24" s="357">
        <v>40</v>
      </c>
      <c r="G24" s="364" t="s">
        <v>427</v>
      </c>
      <c r="H24" s="361">
        <v>40</v>
      </c>
      <c r="I24" s="362">
        <v>50000</v>
      </c>
      <c r="J24" s="363">
        <f t="shared" ref="J24" si="3">I24*H24</f>
        <v>2000000</v>
      </c>
      <c r="K24" s="357">
        <v>40</v>
      </c>
      <c r="L24" s="364" t="s">
        <v>427</v>
      </c>
      <c r="M24" s="361">
        <v>33</v>
      </c>
      <c r="N24" s="358">
        <v>56500</v>
      </c>
      <c r="O24" s="363">
        <f>N24*M24</f>
        <v>1864500</v>
      </c>
      <c r="P24" s="357">
        <v>40</v>
      </c>
      <c r="Q24" s="364" t="s">
        <v>427</v>
      </c>
      <c r="R24" s="361">
        <v>40</v>
      </c>
      <c r="S24" s="358">
        <v>50000</v>
      </c>
      <c r="T24" s="363">
        <f>S24*R24</f>
        <v>2000000</v>
      </c>
      <c r="U24" s="357">
        <v>40</v>
      </c>
      <c r="V24" s="364" t="s">
        <v>427</v>
      </c>
      <c r="W24" s="361">
        <v>39</v>
      </c>
      <c r="X24" s="358">
        <v>40000</v>
      </c>
      <c r="Y24" s="365">
        <f>X24*W24</f>
        <v>1560000</v>
      </c>
    </row>
    <row r="25" spans="3:25" ht="13.5" thickBot="1">
      <c r="C25" s="357"/>
      <c r="D25" s="378"/>
      <c r="E25" s="367" t="s">
        <v>571</v>
      </c>
      <c r="F25" s="371">
        <f>SUM(F23:F24)</f>
        <v>100</v>
      </c>
      <c r="G25" s="372" t="s">
        <v>89</v>
      </c>
      <c r="H25" s="371">
        <f>SUM(H23:H24)</f>
        <v>100</v>
      </c>
      <c r="I25" s="377"/>
      <c r="J25" s="370">
        <f>SUM(J23:J24)</f>
        <v>3622000</v>
      </c>
      <c r="K25" s="371">
        <f>SUM(K23:K24)</f>
        <v>100</v>
      </c>
      <c r="L25" s="372" t="s">
        <v>89</v>
      </c>
      <c r="M25" s="371">
        <f>SUM(M23:M24)</f>
        <v>84</v>
      </c>
      <c r="N25" s="373"/>
      <c r="O25" s="374">
        <f>SUM(O23:O24)</f>
        <v>3088500</v>
      </c>
      <c r="P25" s="371">
        <f>SUM(P23:P24)</f>
        <v>100</v>
      </c>
      <c r="Q25" s="372" t="s">
        <v>89</v>
      </c>
      <c r="R25" s="371">
        <f>SUM(R23:R24)</f>
        <v>100</v>
      </c>
      <c r="S25" s="373"/>
      <c r="T25" s="374">
        <f>SUM(T23:T24)</f>
        <v>3440000</v>
      </c>
      <c r="U25" s="371">
        <f>SUM(U23:U24)</f>
        <v>100</v>
      </c>
      <c r="V25" s="372" t="s">
        <v>89</v>
      </c>
      <c r="W25" s="371">
        <f>SUM(W23:W24)</f>
        <v>99</v>
      </c>
      <c r="X25" s="373"/>
      <c r="Y25" s="374">
        <f>SUM(Y23:Y24)</f>
        <v>3000000</v>
      </c>
    </row>
    <row r="26" spans="3:25" ht="15.75" customHeight="1" thickTop="1" thickBot="1">
      <c r="C26" s="978" t="s">
        <v>604</v>
      </c>
      <c r="D26" s="979"/>
      <c r="E26" s="979"/>
      <c r="F26" s="774">
        <f>F25+F22+F19+F16</f>
        <v>400</v>
      </c>
      <c r="G26" s="369"/>
      <c r="H26" s="774">
        <f>H25+H22+H19+H16</f>
        <v>399</v>
      </c>
      <c r="I26" s="775"/>
      <c r="J26" s="774">
        <f>J25+J22+J19+J16</f>
        <v>18675000</v>
      </c>
      <c r="K26" s="774">
        <f>K25+K22+K19+K16</f>
        <v>400</v>
      </c>
      <c r="L26" s="372"/>
      <c r="M26" s="774">
        <f>M25+M22+M19+M16</f>
        <v>383</v>
      </c>
      <c r="N26" s="776"/>
      <c r="O26" s="774">
        <f>O25+O22+O19+O16</f>
        <v>14669500</v>
      </c>
      <c r="P26" s="774">
        <f>P25+P22+P19+P16</f>
        <v>400</v>
      </c>
      <c r="Q26" s="369"/>
      <c r="R26" s="774">
        <f>R25+R22+R19+R16</f>
        <v>383</v>
      </c>
      <c r="S26" s="776"/>
      <c r="T26" s="774">
        <f>T25+T22+T19+T16</f>
        <v>13838500</v>
      </c>
      <c r="U26" s="774">
        <f>U25+U22+U19+U16</f>
        <v>400</v>
      </c>
      <c r="V26" s="372"/>
      <c r="W26" s="774">
        <f>W25+W22+W19+W16</f>
        <v>383</v>
      </c>
      <c r="X26" s="776"/>
      <c r="Y26" s="774">
        <f>Y25+Y22+Y19+Y16</f>
        <v>13150500</v>
      </c>
    </row>
    <row r="27" spans="3:25" ht="13.5" thickTop="1">
      <c r="C27" s="357">
        <v>1</v>
      </c>
      <c r="D27" s="358" t="s">
        <v>372</v>
      </c>
      <c r="E27" s="359" t="s">
        <v>582</v>
      </c>
      <c r="F27" s="379">
        <v>12</v>
      </c>
      <c r="G27" s="357" t="s">
        <v>426</v>
      </c>
      <c r="H27" s="361">
        <v>8</v>
      </c>
      <c r="I27" s="362">
        <v>75000</v>
      </c>
      <c r="J27" s="363">
        <f>I27*H27</f>
        <v>600000</v>
      </c>
      <c r="K27" s="379">
        <v>12</v>
      </c>
      <c r="L27" s="364" t="s">
        <v>426</v>
      </c>
      <c r="M27" s="361">
        <v>3</v>
      </c>
      <c r="N27" s="358">
        <v>75000</v>
      </c>
      <c r="O27" s="365">
        <f>N27*M27</f>
        <v>225000</v>
      </c>
      <c r="P27" s="379">
        <v>12</v>
      </c>
      <c r="Q27" s="357" t="s">
        <v>426</v>
      </c>
      <c r="R27" s="361">
        <v>3</v>
      </c>
      <c r="S27" s="358">
        <v>75000</v>
      </c>
      <c r="T27" s="363">
        <f>S27*R27</f>
        <v>225000</v>
      </c>
      <c r="U27" s="379">
        <v>12</v>
      </c>
      <c r="V27" s="364" t="s">
        <v>426</v>
      </c>
      <c r="W27" s="361">
        <v>10</v>
      </c>
      <c r="X27" s="358">
        <v>75000</v>
      </c>
      <c r="Y27" s="365">
        <f>X27*W27</f>
        <v>750000</v>
      </c>
    </row>
    <row r="28" spans="3:25">
      <c r="C28" s="357"/>
      <c r="D28" s="359"/>
      <c r="E28" s="359"/>
      <c r="F28" s="379">
        <v>8</v>
      </c>
      <c r="G28" s="357" t="s">
        <v>427</v>
      </c>
      <c r="H28" s="358">
        <v>0</v>
      </c>
      <c r="I28" s="362"/>
      <c r="J28" s="363">
        <f>I28*H28</f>
        <v>0</v>
      </c>
      <c r="K28" s="379">
        <v>8</v>
      </c>
      <c r="L28" s="364" t="s">
        <v>427</v>
      </c>
      <c r="M28" s="361">
        <v>2</v>
      </c>
      <c r="N28" s="358">
        <v>75000</v>
      </c>
      <c r="O28" s="365">
        <f>N28*M28</f>
        <v>150000</v>
      </c>
      <c r="P28" s="379">
        <v>8</v>
      </c>
      <c r="Q28" s="357" t="s">
        <v>427</v>
      </c>
      <c r="R28" s="361">
        <v>0</v>
      </c>
      <c r="S28" s="358"/>
      <c r="T28" s="363">
        <f>S28*R28</f>
        <v>0</v>
      </c>
      <c r="U28" s="379">
        <v>8</v>
      </c>
      <c r="V28" s="364" t="s">
        <v>427</v>
      </c>
      <c r="W28" s="361">
        <v>3</v>
      </c>
      <c r="X28" s="358">
        <v>75000</v>
      </c>
      <c r="Y28" s="365">
        <f>X28*W28</f>
        <v>225000</v>
      </c>
    </row>
    <row r="29" spans="3:25" ht="13.5" thickBot="1">
      <c r="C29" s="357"/>
      <c r="D29" s="359"/>
      <c r="E29" s="367" t="s">
        <v>571</v>
      </c>
      <c r="F29" s="373">
        <f>SUM(F27:F28)</f>
        <v>20</v>
      </c>
      <c r="G29" s="369" t="s">
        <v>89</v>
      </c>
      <c r="H29" s="373">
        <f>SUM(H27:H28)</f>
        <v>8</v>
      </c>
      <c r="I29" s="377"/>
      <c r="J29" s="370">
        <f>SUM(J27:J28)</f>
        <v>600000</v>
      </c>
      <c r="K29" s="374">
        <f>SUM(K27:K28)</f>
        <v>20</v>
      </c>
      <c r="L29" s="372" t="s">
        <v>89</v>
      </c>
      <c r="M29" s="374">
        <f>SUM(M27:M28)</f>
        <v>5</v>
      </c>
      <c r="N29" s="373"/>
      <c r="O29" s="374">
        <f>SUM(O27:O28)</f>
        <v>375000</v>
      </c>
      <c r="P29" s="373">
        <f>SUM(P27:P28)</f>
        <v>20</v>
      </c>
      <c r="Q29" s="369" t="s">
        <v>89</v>
      </c>
      <c r="R29" s="373">
        <f>SUM(R27:R28)</f>
        <v>3</v>
      </c>
      <c r="S29" s="373"/>
      <c r="T29" s="370">
        <f>SUM(T27:T28)</f>
        <v>225000</v>
      </c>
      <c r="U29" s="374">
        <f>SUM(U27:U28)</f>
        <v>20</v>
      </c>
      <c r="V29" s="372" t="s">
        <v>89</v>
      </c>
      <c r="W29" s="374">
        <f>SUM(W27:W28)</f>
        <v>13</v>
      </c>
      <c r="X29" s="373"/>
      <c r="Y29" s="374">
        <f>SUM(Y27:Y28)</f>
        <v>975000</v>
      </c>
    </row>
    <row r="30" spans="3:25" ht="13.5" thickTop="1">
      <c r="C30" s="357"/>
      <c r="D30" s="375"/>
      <c r="E30" s="375" t="s">
        <v>572</v>
      </c>
      <c r="F30" s="379">
        <v>12</v>
      </c>
      <c r="G30" s="364" t="s">
        <v>426</v>
      </c>
      <c r="H30" s="361">
        <v>3</v>
      </c>
      <c r="I30" s="362">
        <v>75000</v>
      </c>
      <c r="J30" s="365">
        <f>I30*H30</f>
        <v>225000</v>
      </c>
      <c r="K30" s="379">
        <v>12</v>
      </c>
      <c r="L30" s="357" t="s">
        <v>426</v>
      </c>
      <c r="M30" s="361">
        <v>3</v>
      </c>
      <c r="N30" s="358">
        <v>75000</v>
      </c>
      <c r="O30" s="363">
        <f>N30*M30</f>
        <v>225000</v>
      </c>
      <c r="P30" s="379">
        <v>12</v>
      </c>
      <c r="Q30" s="357" t="s">
        <v>426</v>
      </c>
      <c r="R30" s="361">
        <v>10</v>
      </c>
      <c r="S30" s="358">
        <v>75000</v>
      </c>
      <c r="T30" s="363">
        <f>S30*R30</f>
        <v>750000</v>
      </c>
      <c r="U30" s="379">
        <v>12</v>
      </c>
      <c r="V30" s="364" t="s">
        <v>426</v>
      </c>
      <c r="W30" s="361">
        <v>7</v>
      </c>
      <c r="X30" s="358">
        <v>75000</v>
      </c>
      <c r="Y30" s="365">
        <f>X30*W30</f>
        <v>525000</v>
      </c>
    </row>
    <row r="31" spans="3:25">
      <c r="C31" s="357"/>
      <c r="D31" s="375"/>
      <c r="E31" s="375"/>
      <c r="F31" s="379">
        <v>8</v>
      </c>
      <c r="G31" s="364" t="s">
        <v>427</v>
      </c>
      <c r="H31" s="361">
        <v>2</v>
      </c>
      <c r="I31" s="362">
        <v>75000</v>
      </c>
      <c r="J31" s="365">
        <f>I31*H31</f>
        <v>150000</v>
      </c>
      <c r="K31" s="379">
        <v>8</v>
      </c>
      <c r="L31" s="357" t="s">
        <v>427</v>
      </c>
      <c r="M31" s="361">
        <v>0</v>
      </c>
      <c r="N31" s="358"/>
      <c r="O31" s="363">
        <f>N31*M31</f>
        <v>0</v>
      </c>
      <c r="P31" s="379">
        <v>8</v>
      </c>
      <c r="Q31" s="357" t="s">
        <v>427</v>
      </c>
      <c r="R31" s="361">
        <v>3</v>
      </c>
      <c r="S31" s="358">
        <v>75000</v>
      </c>
      <c r="T31" s="363">
        <f>S31*R31</f>
        <v>225000</v>
      </c>
      <c r="U31" s="379">
        <v>8</v>
      </c>
      <c r="V31" s="364" t="s">
        <v>427</v>
      </c>
      <c r="W31" s="361">
        <v>1</v>
      </c>
      <c r="X31" s="358">
        <v>75000</v>
      </c>
      <c r="Y31" s="365">
        <f>X31*W31</f>
        <v>75000</v>
      </c>
    </row>
    <row r="32" spans="3:25" ht="13.5" thickBot="1">
      <c r="C32" s="357"/>
      <c r="D32" s="375"/>
      <c r="E32" s="367" t="s">
        <v>571</v>
      </c>
      <c r="F32" s="374">
        <f>SUM(F30:F31)</f>
        <v>20</v>
      </c>
      <c r="G32" s="372" t="s">
        <v>89</v>
      </c>
      <c r="H32" s="374">
        <f>SUM(H30:H31)</f>
        <v>5</v>
      </c>
      <c r="I32" s="377"/>
      <c r="J32" s="374">
        <f>SUM(J30:J31)</f>
        <v>375000</v>
      </c>
      <c r="K32" s="373">
        <f>SUM(K30:K31)</f>
        <v>20</v>
      </c>
      <c r="L32" s="369" t="s">
        <v>89</v>
      </c>
      <c r="M32" s="373">
        <f>SUM(M30:M31)</f>
        <v>3</v>
      </c>
      <c r="N32" s="373"/>
      <c r="O32" s="370">
        <f>SUM(O30:O31)</f>
        <v>225000</v>
      </c>
      <c r="P32" s="374">
        <f>SUM(P30:P31)</f>
        <v>20</v>
      </c>
      <c r="Q32" s="369" t="s">
        <v>89</v>
      </c>
      <c r="R32" s="374">
        <f>SUM(R30:R31)</f>
        <v>13</v>
      </c>
      <c r="S32" s="373"/>
      <c r="T32" s="370">
        <f>SUM(T30:T31)</f>
        <v>975000</v>
      </c>
      <c r="U32" s="371">
        <f>SUM(U30:U31)</f>
        <v>20</v>
      </c>
      <c r="V32" s="372" t="s">
        <v>89</v>
      </c>
      <c r="W32" s="371">
        <f>SUM(W30:W31)</f>
        <v>8</v>
      </c>
      <c r="X32" s="373"/>
      <c r="Y32" s="374">
        <f>SUM(Y30:Y31)</f>
        <v>600000</v>
      </c>
    </row>
    <row r="33" spans="2:25" ht="15.75" customHeight="1" thickTop="1" thickBot="1">
      <c r="C33" s="978" t="s">
        <v>604</v>
      </c>
      <c r="D33" s="979"/>
      <c r="E33" s="979"/>
      <c r="F33" s="774">
        <f>F32+F29</f>
        <v>40</v>
      </c>
      <c r="G33" s="369"/>
      <c r="H33" s="774">
        <f>H32+H29</f>
        <v>13</v>
      </c>
      <c r="I33" s="775"/>
      <c r="J33" s="774">
        <f>J32+J29</f>
        <v>975000</v>
      </c>
      <c r="K33" s="774">
        <f>K32+K29</f>
        <v>40</v>
      </c>
      <c r="L33" s="372"/>
      <c r="M33" s="774">
        <f>M32+M29</f>
        <v>8</v>
      </c>
      <c r="N33" s="776"/>
      <c r="O33" s="774">
        <f>O32+O29</f>
        <v>600000</v>
      </c>
      <c r="P33" s="774">
        <f>P32+P29</f>
        <v>40</v>
      </c>
      <c r="Q33" s="369"/>
      <c r="R33" s="774">
        <f>R32+R29</f>
        <v>16</v>
      </c>
      <c r="S33" s="776"/>
      <c r="T33" s="774">
        <f>T32+T29</f>
        <v>1200000</v>
      </c>
      <c r="U33" s="774">
        <f>U32+U29</f>
        <v>40</v>
      </c>
      <c r="V33" s="372"/>
      <c r="W33" s="774">
        <f>W32+W29</f>
        <v>21</v>
      </c>
      <c r="X33" s="776"/>
      <c r="Y33" s="774">
        <f>Y32+Y29</f>
        <v>1575000</v>
      </c>
    </row>
    <row r="34" spans="2:25" ht="13.5" thickTop="1">
      <c r="C34" s="357">
        <v>1</v>
      </c>
      <c r="D34" s="358" t="s">
        <v>43</v>
      </c>
      <c r="E34" s="359" t="s">
        <v>582</v>
      </c>
      <c r="F34" s="379">
        <v>24</v>
      </c>
      <c r="G34" s="357" t="s">
        <v>426</v>
      </c>
      <c r="H34" s="380">
        <v>24</v>
      </c>
      <c r="I34" s="362">
        <v>30000</v>
      </c>
      <c r="J34" s="363">
        <f>I34*H34</f>
        <v>720000</v>
      </c>
      <c r="K34" s="379">
        <v>24</v>
      </c>
      <c r="L34" s="364" t="s">
        <v>426</v>
      </c>
      <c r="M34" s="361">
        <v>24</v>
      </c>
      <c r="N34" s="358">
        <v>21000</v>
      </c>
      <c r="O34" s="365">
        <f>N34*M34</f>
        <v>504000</v>
      </c>
      <c r="P34" s="379">
        <v>24</v>
      </c>
      <c r="Q34" s="357" t="s">
        <v>426</v>
      </c>
      <c r="R34" s="380">
        <v>24</v>
      </c>
      <c r="S34" s="358">
        <v>21000</v>
      </c>
      <c r="T34" s="363">
        <f>S34*R34</f>
        <v>504000</v>
      </c>
      <c r="U34" s="379">
        <v>24</v>
      </c>
      <c r="V34" s="364" t="s">
        <v>426</v>
      </c>
      <c r="W34" s="361">
        <v>24</v>
      </c>
      <c r="X34" s="358">
        <v>21000</v>
      </c>
      <c r="Y34" s="365">
        <f>X34*W34</f>
        <v>504000</v>
      </c>
    </row>
    <row r="35" spans="2:25">
      <c r="C35" s="357"/>
      <c r="D35" s="359"/>
      <c r="E35" s="359"/>
      <c r="F35" s="379">
        <v>16</v>
      </c>
      <c r="G35" s="357" t="s">
        <v>427</v>
      </c>
      <c r="H35" s="380">
        <v>16</v>
      </c>
      <c r="I35" s="362">
        <f>J35/H35</f>
        <v>52437.5</v>
      </c>
      <c r="J35" s="363">
        <v>839000</v>
      </c>
      <c r="K35" s="379">
        <v>16</v>
      </c>
      <c r="L35" s="364" t="s">
        <v>427</v>
      </c>
      <c r="M35" s="361">
        <v>16</v>
      </c>
      <c r="N35" s="381">
        <f>O35/M35</f>
        <v>33750</v>
      </c>
      <c r="O35" s="365">
        <v>540000</v>
      </c>
      <c r="P35" s="379">
        <v>16</v>
      </c>
      <c r="Q35" s="357" t="s">
        <v>427</v>
      </c>
      <c r="R35" s="380">
        <v>8</v>
      </c>
      <c r="S35" s="358">
        <v>40000</v>
      </c>
      <c r="T35" s="363">
        <f>S35*R35</f>
        <v>320000</v>
      </c>
      <c r="U35" s="379">
        <v>16</v>
      </c>
      <c r="V35" s="364" t="s">
        <v>427</v>
      </c>
      <c r="W35" s="361">
        <v>12</v>
      </c>
      <c r="X35" s="362">
        <f>Y35/W35</f>
        <v>32666.666666666668</v>
      </c>
      <c r="Y35" s="365">
        <v>392000</v>
      </c>
    </row>
    <row r="36" spans="2:25" ht="13.5" thickBot="1">
      <c r="C36" s="357"/>
      <c r="D36" s="359"/>
      <c r="E36" s="367" t="s">
        <v>571</v>
      </c>
      <c r="F36" s="382">
        <f>SUM(F34:F35)</f>
        <v>40</v>
      </c>
      <c r="G36" s="369" t="s">
        <v>89</v>
      </c>
      <c r="H36" s="382">
        <f>SUM(H34:H35)</f>
        <v>40</v>
      </c>
      <c r="I36" s="377"/>
      <c r="J36" s="370">
        <f>SUM(J34:J35)</f>
        <v>1559000</v>
      </c>
      <c r="K36" s="374">
        <f>SUM(K34:K35)</f>
        <v>40</v>
      </c>
      <c r="L36" s="372" t="s">
        <v>89</v>
      </c>
      <c r="M36" s="374">
        <f>SUM(M34:M35)</f>
        <v>40</v>
      </c>
      <c r="N36" s="373"/>
      <c r="O36" s="374">
        <f>SUM(O34:O35)</f>
        <v>1044000</v>
      </c>
      <c r="P36" s="382">
        <f>SUM(P34:P35)</f>
        <v>40</v>
      </c>
      <c r="Q36" s="369" t="s">
        <v>89</v>
      </c>
      <c r="R36" s="382">
        <f>SUM(R34:R35)</f>
        <v>32</v>
      </c>
      <c r="S36" s="373"/>
      <c r="T36" s="370">
        <f>SUM(T34:T35)</f>
        <v>824000</v>
      </c>
      <c r="U36" s="374">
        <f>SUM(U34:U35)</f>
        <v>40</v>
      </c>
      <c r="V36" s="372" t="s">
        <v>89</v>
      </c>
      <c r="W36" s="374">
        <f>SUM(W34:W35)</f>
        <v>36</v>
      </c>
      <c r="X36" s="373"/>
      <c r="Y36" s="374">
        <f>SUM(Y34:Y35)</f>
        <v>896000</v>
      </c>
    </row>
    <row r="37" spans="2:25" ht="13.5" thickTop="1">
      <c r="C37" s="357"/>
      <c r="D37" s="375"/>
      <c r="E37" s="375" t="s">
        <v>572</v>
      </c>
      <c r="F37" s="379">
        <v>24</v>
      </c>
      <c r="G37" s="364" t="s">
        <v>426</v>
      </c>
      <c r="H37" s="361">
        <v>24</v>
      </c>
      <c r="I37" s="362">
        <v>21000</v>
      </c>
      <c r="J37" s="365">
        <f>I37*H37</f>
        <v>504000</v>
      </c>
      <c r="K37" s="379">
        <v>24</v>
      </c>
      <c r="L37" s="357" t="s">
        <v>426</v>
      </c>
      <c r="M37" s="380">
        <v>24</v>
      </c>
      <c r="N37" s="358">
        <v>21000</v>
      </c>
      <c r="O37" s="363">
        <f>N37*M37</f>
        <v>504000</v>
      </c>
      <c r="P37" s="379">
        <v>24</v>
      </c>
      <c r="Q37" s="357" t="s">
        <v>426</v>
      </c>
      <c r="R37" s="361">
        <v>24</v>
      </c>
      <c r="S37" s="358">
        <v>21000</v>
      </c>
      <c r="T37" s="363">
        <f>S37*R37</f>
        <v>504000</v>
      </c>
      <c r="U37" s="379">
        <v>24</v>
      </c>
      <c r="V37" s="364" t="s">
        <v>426</v>
      </c>
      <c r="W37" s="361">
        <v>24</v>
      </c>
      <c r="X37" s="358">
        <v>21000</v>
      </c>
      <c r="Y37" s="365">
        <f>X37*W37</f>
        <v>504000</v>
      </c>
    </row>
    <row r="38" spans="2:25">
      <c r="C38" s="357"/>
      <c r="D38" s="375"/>
      <c r="E38" s="375"/>
      <c r="F38" s="379">
        <v>16</v>
      </c>
      <c r="G38" s="364" t="s">
        <v>427</v>
      </c>
      <c r="H38" s="361">
        <v>16</v>
      </c>
      <c r="I38" s="362">
        <f>J38/H38</f>
        <v>33750</v>
      </c>
      <c r="J38" s="365">
        <v>540000</v>
      </c>
      <c r="K38" s="379">
        <v>16</v>
      </c>
      <c r="L38" s="357" t="s">
        <v>427</v>
      </c>
      <c r="M38" s="380">
        <v>8</v>
      </c>
      <c r="N38" s="358">
        <v>40000</v>
      </c>
      <c r="O38" s="363">
        <f>N38*M38</f>
        <v>320000</v>
      </c>
      <c r="P38" s="379">
        <v>16</v>
      </c>
      <c r="Q38" s="357" t="s">
        <v>427</v>
      </c>
      <c r="R38" s="361">
        <v>12</v>
      </c>
      <c r="S38" s="381">
        <f>T38/R38</f>
        <v>29333.333333333332</v>
      </c>
      <c r="T38" s="363">
        <v>352000</v>
      </c>
      <c r="U38" s="379">
        <v>16</v>
      </c>
      <c r="V38" s="364" t="s">
        <v>427</v>
      </c>
      <c r="W38" s="361">
        <v>1</v>
      </c>
      <c r="X38" s="358">
        <v>40000</v>
      </c>
      <c r="Y38" s="365">
        <f>X38*W38</f>
        <v>40000</v>
      </c>
    </row>
    <row r="39" spans="2:25" ht="13.5" thickBot="1">
      <c r="C39" s="357"/>
      <c r="D39" s="375"/>
      <c r="E39" s="367" t="s">
        <v>571</v>
      </c>
      <c r="F39" s="374">
        <f>SUM(F37:F38)</f>
        <v>40</v>
      </c>
      <c r="G39" s="372" t="s">
        <v>89</v>
      </c>
      <c r="H39" s="374">
        <f>SUM(H37:H38)</f>
        <v>40</v>
      </c>
      <c r="I39" s="377"/>
      <c r="J39" s="374">
        <f>SUM(J37:J38)</f>
        <v>1044000</v>
      </c>
      <c r="K39" s="382">
        <f>SUM(K37:K38)</f>
        <v>40</v>
      </c>
      <c r="L39" s="369" t="s">
        <v>89</v>
      </c>
      <c r="M39" s="382">
        <f>SUM(M37:M38)</f>
        <v>32</v>
      </c>
      <c r="N39" s="373"/>
      <c r="O39" s="370">
        <f>SUM(O37:O38)</f>
        <v>824000</v>
      </c>
      <c r="P39" s="374">
        <f>SUM(P37:P38)</f>
        <v>40</v>
      </c>
      <c r="Q39" s="369" t="s">
        <v>89</v>
      </c>
      <c r="R39" s="374">
        <f>SUM(R37:R38)</f>
        <v>36</v>
      </c>
      <c r="S39" s="367"/>
      <c r="T39" s="370">
        <f>SUM(T37:T38)</f>
        <v>856000</v>
      </c>
      <c r="U39" s="371">
        <f>SUM(U37:U38)</f>
        <v>40</v>
      </c>
      <c r="V39" s="372" t="s">
        <v>89</v>
      </c>
      <c r="W39" s="371">
        <f>SUM(W37:W38)</f>
        <v>25</v>
      </c>
      <c r="X39" s="373"/>
      <c r="Y39" s="374">
        <f>SUM(Y37:Y38)</f>
        <v>544000</v>
      </c>
    </row>
    <row r="40" spans="2:25" ht="13.5" thickTop="1">
      <c r="C40" s="357"/>
      <c r="D40" s="378"/>
      <c r="E40" s="375" t="s">
        <v>574</v>
      </c>
      <c r="F40" s="379">
        <v>24</v>
      </c>
      <c r="G40" s="357" t="s">
        <v>426</v>
      </c>
      <c r="H40" s="380">
        <v>24</v>
      </c>
      <c r="I40" s="362">
        <v>21000</v>
      </c>
      <c r="J40" s="363">
        <f>I40*H40</f>
        <v>504000</v>
      </c>
      <c r="K40" s="379">
        <v>24</v>
      </c>
      <c r="L40" s="357" t="s">
        <v>426</v>
      </c>
      <c r="M40" s="361">
        <v>24</v>
      </c>
      <c r="N40" s="358">
        <v>21000</v>
      </c>
      <c r="O40" s="363">
        <f>N40*M40</f>
        <v>504000</v>
      </c>
      <c r="P40" s="379">
        <v>24</v>
      </c>
      <c r="Q40" s="357" t="s">
        <v>426</v>
      </c>
      <c r="R40" s="361">
        <v>24</v>
      </c>
      <c r="S40" s="358">
        <v>21000</v>
      </c>
      <c r="T40" s="363">
        <f>S40*R40</f>
        <v>504000</v>
      </c>
      <c r="U40" s="379">
        <v>24</v>
      </c>
      <c r="V40" s="364" t="s">
        <v>426</v>
      </c>
      <c r="W40" s="361">
        <v>24</v>
      </c>
      <c r="X40" s="358">
        <v>21000</v>
      </c>
      <c r="Y40" s="365">
        <f>X40*W40</f>
        <v>504000</v>
      </c>
    </row>
    <row r="41" spans="2:25">
      <c r="C41" s="357"/>
      <c r="D41" s="378"/>
      <c r="E41" s="375"/>
      <c r="F41" s="379">
        <v>16</v>
      </c>
      <c r="G41" s="357" t="s">
        <v>427</v>
      </c>
      <c r="H41" s="380">
        <v>8</v>
      </c>
      <c r="I41" s="362">
        <v>40000</v>
      </c>
      <c r="J41" s="363">
        <f>I41*H41</f>
        <v>320000</v>
      </c>
      <c r="K41" s="379">
        <v>16</v>
      </c>
      <c r="L41" s="357" t="s">
        <v>427</v>
      </c>
      <c r="M41" s="361">
        <v>12</v>
      </c>
      <c r="N41" s="381">
        <f>O41/M41</f>
        <v>29333.333333333332</v>
      </c>
      <c r="O41" s="363">
        <v>352000</v>
      </c>
      <c r="P41" s="379">
        <v>16</v>
      </c>
      <c r="Q41" s="357" t="s">
        <v>427</v>
      </c>
      <c r="R41" s="361">
        <v>1</v>
      </c>
      <c r="S41" s="358">
        <v>40000</v>
      </c>
      <c r="T41" s="363">
        <f>S41*R41</f>
        <v>40000</v>
      </c>
      <c r="U41" s="379">
        <v>16</v>
      </c>
      <c r="V41" s="364" t="s">
        <v>427</v>
      </c>
      <c r="W41" s="361">
        <v>7</v>
      </c>
      <c r="X41" s="358">
        <v>35000</v>
      </c>
      <c r="Y41" s="365">
        <f>X41*W41</f>
        <v>245000</v>
      </c>
    </row>
    <row r="42" spans="2:25" ht="13.5" thickBot="1">
      <c r="C42" s="357"/>
      <c r="D42" s="378"/>
      <c r="E42" s="367" t="s">
        <v>571</v>
      </c>
      <c r="F42" s="382">
        <f>SUM(F40:F41)</f>
        <v>40</v>
      </c>
      <c r="G42" s="369" t="s">
        <v>89</v>
      </c>
      <c r="H42" s="382">
        <f>SUM(H40:H41)</f>
        <v>32</v>
      </c>
      <c r="I42" s="377"/>
      <c r="J42" s="370">
        <f>SUM(J40:J41)</f>
        <v>824000</v>
      </c>
      <c r="K42" s="374">
        <f>SUM(K40:K41)</f>
        <v>40</v>
      </c>
      <c r="L42" s="369" t="s">
        <v>89</v>
      </c>
      <c r="M42" s="374">
        <f>SUM(M40:M41)</f>
        <v>36</v>
      </c>
      <c r="N42" s="367"/>
      <c r="O42" s="370">
        <f>SUM(O40:O41)</f>
        <v>856000</v>
      </c>
      <c r="P42" s="371">
        <f>SUM(P40:P41)</f>
        <v>40</v>
      </c>
      <c r="Q42" s="369" t="s">
        <v>89</v>
      </c>
      <c r="R42" s="371">
        <f>SUM(R40:R41)</f>
        <v>25</v>
      </c>
      <c r="S42" s="367"/>
      <c r="T42" s="383">
        <f>SUM(T40:T41)</f>
        <v>544000</v>
      </c>
      <c r="U42" s="371">
        <f>SUM(U40:U41)</f>
        <v>40</v>
      </c>
      <c r="V42" s="372" t="s">
        <v>89</v>
      </c>
      <c r="W42" s="371">
        <f>SUM(W40:W41)</f>
        <v>31</v>
      </c>
      <c r="X42" s="373"/>
      <c r="Y42" s="374">
        <f>SUM(Y40:Y41)</f>
        <v>749000</v>
      </c>
    </row>
    <row r="43" spans="2:25" ht="15.75" customHeight="1" thickTop="1" thickBot="1">
      <c r="C43" s="961" t="s">
        <v>604</v>
      </c>
      <c r="D43" s="962"/>
      <c r="E43" s="962"/>
      <c r="F43" s="774">
        <f>F42+F39+F36</f>
        <v>120</v>
      </c>
      <c r="G43" s="777"/>
      <c r="H43" s="774">
        <f>H42+H39+H36</f>
        <v>112</v>
      </c>
      <c r="I43" s="778"/>
      <c r="J43" s="774">
        <f>J42+J39+J36</f>
        <v>3427000</v>
      </c>
      <c r="K43" s="774">
        <f>K42+K39+K36</f>
        <v>120</v>
      </c>
      <c r="L43" s="779"/>
      <c r="M43" s="774">
        <f>M42+M39+M36</f>
        <v>108</v>
      </c>
      <c r="N43" s="780"/>
      <c r="O43" s="774">
        <f>O42+O39+O36</f>
        <v>2724000</v>
      </c>
      <c r="P43" s="774">
        <f>P42+P39+P36</f>
        <v>120</v>
      </c>
      <c r="Q43" s="777"/>
      <c r="R43" s="774">
        <f>R42+R39+R36</f>
        <v>93</v>
      </c>
      <c r="S43" s="780"/>
      <c r="T43" s="774">
        <f>T42+T39+T36</f>
        <v>2224000</v>
      </c>
      <c r="U43" s="774">
        <f>U42+U39+U36</f>
        <v>120</v>
      </c>
      <c r="V43" s="779"/>
      <c r="W43" s="774">
        <f>W42+W39+W36</f>
        <v>92</v>
      </c>
      <c r="X43" s="780"/>
      <c r="Y43" s="774">
        <f>Y42+Y39+Y36</f>
        <v>2189000</v>
      </c>
    </row>
    <row r="44" spans="2:25" ht="15.75" customHeight="1" thickTop="1" thickBot="1">
      <c r="B44" s="384"/>
      <c r="C44" s="965" t="s">
        <v>469</v>
      </c>
      <c r="D44" s="966"/>
      <c r="E44" s="385"/>
      <c r="F44" s="386">
        <f>F43+F33+F26</f>
        <v>560</v>
      </c>
      <c r="G44" s="387"/>
      <c r="H44" s="386">
        <f>H43+H33+H26</f>
        <v>524</v>
      </c>
      <c r="I44" s="388"/>
      <c r="J44" s="386">
        <f>J43+J33+J26</f>
        <v>23077000</v>
      </c>
      <c r="K44" s="386">
        <f>K43+K33+K26</f>
        <v>560</v>
      </c>
      <c r="L44" s="386">
        <f>L43+L33+L26</f>
        <v>0</v>
      </c>
      <c r="M44" s="386">
        <f>M43+M33+M26</f>
        <v>499</v>
      </c>
      <c r="N44" s="389"/>
      <c r="O44" s="386">
        <f>O43+O33+O26</f>
        <v>17993500</v>
      </c>
      <c r="P44" s="386">
        <f>P43+P33+P26</f>
        <v>560</v>
      </c>
      <c r="Q44" s="387"/>
      <c r="R44" s="386">
        <f>R43+R33+R26</f>
        <v>492</v>
      </c>
      <c r="S44" s="389"/>
      <c r="T44" s="386">
        <f>T43+T33+T26</f>
        <v>17262500</v>
      </c>
      <c r="U44" s="386">
        <f>U43+U33+U26</f>
        <v>560</v>
      </c>
      <c r="V44" s="390"/>
      <c r="W44" s="386">
        <f>W43+W33+W26</f>
        <v>496</v>
      </c>
      <c r="X44" s="389"/>
      <c r="Y44" s="386">
        <f>Y43+Y33+Y26</f>
        <v>16914500</v>
      </c>
    </row>
    <row r="45" spans="2:25" ht="13.5" thickTop="1"/>
    <row r="47" spans="2:25">
      <c r="F47" s="391"/>
      <c r="H47" s="391"/>
      <c r="J47" s="391"/>
      <c r="K47" s="391"/>
      <c r="M47" s="391"/>
      <c r="O47" s="391"/>
      <c r="P47" s="391"/>
      <c r="R47" s="391"/>
      <c r="S47" s="335"/>
      <c r="T47" s="391"/>
      <c r="U47" s="391"/>
      <c r="W47" s="391"/>
      <c r="Y47" s="391"/>
    </row>
  </sheetData>
  <mergeCells count="38">
    <mergeCell ref="C12:E13"/>
    <mergeCell ref="H5:I5"/>
    <mergeCell ref="L5:N5"/>
    <mergeCell ref="C7:N7"/>
    <mergeCell ref="I8:J8"/>
    <mergeCell ref="F9:F10"/>
    <mergeCell ref="V8:X8"/>
    <mergeCell ref="C26:E26"/>
    <mergeCell ref="C33:E33"/>
    <mergeCell ref="W10:Y10"/>
    <mergeCell ref="H11:H12"/>
    <mergeCell ref="I11:I12"/>
    <mergeCell ref="J11:J12"/>
    <mergeCell ref="M11:M12"/>
    <mergeCell ref="N11:N12"/>
    <mergeCell ref="K9:K10"/>
    <mergeCell ref="L9:O9"/>
    <mergeCell ref="P9:P10"/>
    <mergeCell ref="Q9:T9"/>
    <mergeCell ref="U9:U10"/>
    <mergeCell ref="V9:Y9"/>
    <mergeCell ref="G9:J9"/>
    <mergeCell ref="Y11:Y12"/>
    <mergeCell ref="C43:E43"/>
    <mergeCell ref="W11:W12"/>
    <mergeCell ref="X11:X12"/>
    <mergeCell ref="C44:D44"/>
    <mergeCell ref="O11:O12"/>
    <mergeCell ref="R11:R12"/>
    <mergeCell ref="S11:S12"/>
    <mergeCell ref="T11:T12"/>
    <mergeCell ref="G10:G11"/>
    <mergeCell ref="H10:J10"/>
    <mergeCell ref="M10:O10"/>
    <mergeCell ref="R10:T10"/>
    <mergeCell ref="C9:C11"/>
    <mergeCell ref="D9:D11"/>
    <mergeCell ref="E9:E11"/>
  </mergeCells>
  <pageMargins left="0.15748031496062992" right="0.15748031496062992" top="0.62992125984251968" bottom="0.27559055118110237" header="0.23622047244094491" footer="0.15748031496062992"/>
  <pageSetup paperSize="5" scale="7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C00000"/>
  </sheetPr>
  <dimension ref="A2:P32"/>
  <sheetViews>
    <sheetView view="pageBreakPreview" topLeftCell="A4" zoomScaleNormal="85" zoomScaleSheetLayoutView="100" workbookViewId="0">
      <selection activeCell="H13" sqref="H13"/>
    </sheetView>
  </sheetViews>
  <sheetFormatPr defaultRowHeight="12.75"/>
  <cols>
    <col min="1" max="1" width="4" style="182" customWidth="1"/>
    <col min="2" max="2" width="6.140625" style="187" customWidth="1"/>
    <col min="3" max="3" width="3.42578125" style="182" customWidth="1"/>
    <col min="4" max="4" width="3.140625" style="182" customWidth="1"/>
    <col min="5" max="5" width="49.7109375" style="182" customWidth="1"/>
    <col min="6" max="6" width="16.42578125" style="182" customWidth="1"/>
    <col min="7" max="7" width="12.7109375" style="182" customWidth="1"/>
    <col min="8" max="8" width="14.7109375" style="182" customWidth="1"/>
    <col min="9" max="9" width="15.85546875" style="182" customWidth="1"/>
    <col min="10" max="10" width="14.5703125" style="182" customWidth="1"/>
    <col min="11" max="11" width="15.7109375" style="182" customWidth="1"/>
    <col min="12" max="12" width="2.28515625" style="182" customWidth="1"/>
    <col min="13" max="250" width="9.140625" style="182"/>
    <col min="251" max="251" width="4" style="182" customWidth="1"/>
    <col min="252" max="252" width="6.140625" style="182" customWidth="1"/>
    <col min="253" max="253" width="3.42578125" style="182" customWidth="1"/>
    <col min="254" max="254" width="3.140625" style="182" customWidth="1"/>
    <col min="255" max="255" width="49.7109375" style="182" customWidth="1"/>
    <col min="256" max="256" width="17.42578125" style="182" customWidth="1"/>
    <col min="257" max="258" width="15.85546875" style="182" customWidth="1"/>
    <col min="259" max="259" width="16" style="182" customWidth="1"/>
    <col min="260" max="260" width="17.42578125" style="182" customWidth="1"/>
    <col min="261" max="262" width="15.85546875" style="182" customWidth="1"/>
    <col min="263" max="263" width="16" style="182" customWidth="1"/>
    <col min="264" max="264" width="15.42578125" style="182" customWidth="1"/>
    <col min="265" max="265" width="18.85546875" style="182" customWidth="1"/>
    <col min="266" max="266" width="18" style="182" customWidth="1"/>
    <col min="267" max="267" width="15.85546875" style="182" customWidth="1"/>
    <col min="268" max="268" width="2.28515625" style="182" customWidth="1"/>
    <col min="269" max="506" width="9.140625" style="182"/>
    <col min="507" max="507" width="4" style="182" customWidth="1"/>
    <col min="508" max="508" width="6.140625" style="182" customWidth="1"/>
    <col min="509" max="509" width="3.42578125" style="182" customWidth="1"/>
    <col min="510" max="510" width="3.140625" style="182" customWidth="1"/>
    <col min="511" max="511" width="49.7109375" style="182" customWidth="1"/>
    <col min="512" max="512" width="17.42578125" style="182" customWidth="1"/>
    <col min="513" max="514" width="15.85546875" style="182" customWidth="1"/>
    <col min="515" max="515" width="16" style="182" customWidth="1"/>
    <col min="516" max="516" width="17.42578125" style="182" customWidth="1"/>
    <col min="517" max="518" width="15.85546875" style="182" customWidth="1"/>
    <col min="519" max="519" width="16" style="182" customWidth="1"/>
    <col min="520" max="520" width="15.42578125" style="182" customWidth="1"/>
    <col min="521" max="521" width="18.85546875" style="182" customWidth="1"/>
    <col min="522" max="522" width="18" style="182" customWidth="1"/>
    <col min="523" max="523" width="15.85546875" style="182" customWidth="1"/>
    <col min="524" max="524" width="2.28515625" style="182" customWidth="1"/>
    <col min="525" max="762" width="9.140625" style="182"/>
    <col min="763" max="763" width="4" style="182" customWidth="1"/>
    <col min="764" max="764" width="6.140625" style="182" customWidth="1"/>
    <col min="765" max="765" width="3.42578125" style="182" customWidth="1"/>
    <col min="766" max="766" width="3.140625" style="182" customWidth="1"/>
    <col min="767" max="767" width="49.7109375" style="182" customWidth="1"/>
    <col min="768" max="768" width="17.42578125" style="182" customWidth="1"/>
    <col min="769" max="770" width="15.85546875" style="182" customWidth="1"/>
    <col min="771" max="771" width="16" style="182" customWidth="1"/>
    <col min="772" max="772" width="17.42578125" style="182" customWidth="1"/>
    <col min="773" max="774" width="15.85546875" style="182" customWidth="1"/>
    <col min="775" max="775" width="16" style="182" customWidth="1"/>
    <col min="776" max="776" width="15.42578125" style="182" customWidth="1"/>
    <col min="777" max="777" width="18.85546875" style="182" customWidth="1"/>
    <col min="778" max="778" width="18" style="182" customWidth="1"/>
    <col min="779" max="779" width="15.85546875" style="182" customWidth="1"/>
    <col min="780" max="780" width="2.28515625" style="182" customWidth="1"/>
    <col min="781" max="1018" width="9.140625" style="182"/>
    <col min="1019" max="1019" width="4" style="182" customWidth="1"/>
    <col min="1020" max="1020" width="6.140625" style="182" customWidth="1"/>
    <col min="1021" max="1021" width="3.42578125" style="182" customWidth="1"/>
    <col min="1022" max="1022" width="3.140625" style="182" customWidth="1"/>
    <col min="1023" max="1023" width="49.7109375" style="182" customWidth="1"/>
    <col min="1024" max="1024" width="17.42578125" style="182" customWidth="1"/>
    <col min="1025" max="1026" width="15.85546875" style="182" customWidth="1"/>
    <col min="1027" max="1027" width="16" style="182" customWidth="1"/>
    <col min="1028" max="1028" width="17.42578125" style="182" customWidth="1"/>
    <col min="1029" max="1030" width="15.85546875" style="182" customWidth="1"/>
    <col min="1031" max="1031" width="16" style="182" customWidth="1"/>
    <col min="1032" max="1032" width="15.42578125" style="182" customWidth="1"/>
    <col min="1033" max="1033" width="18.85546875" style="182" customWidth="1"/>
    <col min="1034" max="1034" width="18" style="182" customWidth="1"/>
    <col min="1035" max="1035" width="15.85546875" style="182" customWidth="1"/>
    <col min="1036" max="1036" width="2.28515625" style="182" customWidth="1"/>
    <col min="1037" max="1274" width="9.140625" style="182"/>
    <col min="1275" max="1275" width="4" style="182" customWidth="1"/>
    <col min="1276" max="1276" width="6.140625" style="182" customWidth="1"/>
    <col min="1277" max="1277" width="3.42578125" style="182" customWidth="1"/>
    <col min="1278" max="1278" width="3.140625" style="182" customWidth="1"/>
    <col min="1279" max="1279" width="49.7109375" style="182" customWidth="1"/>
    <col min="1280" max="1280" width="17.42578125" style="182" customWidth="1"/>
    <col min="1281" max="1282" width="15.85546875" style="182" customWidth="1"/>
    <col min="1283" max="1283" width="16" style="182" customWidth="1"/>
    <col min="1284" max="1284" width="17.42578125" style="182" customWidth="1"/>
    <col min="1285" max="1286" width="15.85546875" style="182" customWidth="1"/>
    <col min="1287" max="1287" width="16" style="182" customWidth="1"/>
    <col min="1288" max="1288" width="15.42578125" style="182" customWidth="1"/>
    <col min="1289" max="1289" width="18.85546875" style="182" customWidth="1"/>
    <col min="1290" max="1290" width="18" style="182" customWidth="1"/>
    <col min="1291" max="1291" width="15.85546875" style="182" customWidth="1"/>
    <col min="1292" max="1292" width="2.28515625" style="182" customWidth="1"/>
    <col min="1293" max="1530" width="9.140625" style="182"/>
    <col min="1531" max="1531" width="4" style="182" customWidth="1"/>
    <col min="1532" max="1532" width="6.140625" style="182" customWidth="1"/>
    <col min="1533" max="1533" width="3.42578125" style="182" customWidth="1"/>
    <col min="1534" max="1534" width="3.140625" style="182" customWidth="1"/>
    <col min="1535" max="1535" width="49.7109375" style="182" customWidth="1"/>
    <col min="1536" max="1536" width="17.42578125" style="182" customWidth="1"/>
    <col min="1537" max="1538" width="15.85546875" style="182" customWidth="1"/>
    <col min="1539" max="1539" width="16" style="182" customWidth="1"/>
    <col min="1540" max="1540" width="17.42578125" style="182" customWidth="1"/>
    <col min="1541" max="1542" width="15.85546875" style="182" customWidth="1"/>
    <col min="1543" max="1543" width="16" style="182" customWidth="1"/>
    <col min="1544" max="1544" width="15.42578125" style="182" customWidth="1"/>
    <col min="1545" max="1545" width="18.85546875" style="182" customWidth="1"/>
    <col min="1546" max="1546" width="18" style="182" customWidth="1"/>
    <col min="1547" max="1547" width="15.85546875" style="182" customWidth="1"/>
    <col min="1548" max="1548" width="2.28515625" style="182" customWidth="1"/>
    <col min="1549" max="1786" width="9.140625" style="182"/>
    <col min="1787" max="1787" width="4" style="182" customWidth="1"/>
    <col min="1788" max="1788" width="6.140625" style="182" customWidth="1"/>
    <col min="1789" max="1789" width="3.42578125" style="182" customWidth="1"/>
    <col min="1790" max="1790" width="3.140625" style="182" customWidth="1"/>
    <col min="1791" max="1791" width="49.7109375" style="182" customWidth="1"/>
    <col min="1792" max="1792" width="17.42578125" style="182" customWidth="1"/>
    <col min="1793" max="1794" width="15.85546875" style="182" customWidth="1"/>
    <col min="1795" max="1795" width="16" style="182" customWidth="1"/>
    <col min="1796" max="1796" width="17.42578125" style="182" customWidth="1"/>
    <col min="1797" max="1798" width="15.85546875" style="182" customWidth="1"/>
    <col min="1799" max="1799" width="16" style="182" customWidth="1"/>
    <col min="1800" max="1800" width="15.42578125" style="182" customWidth="1"/>
    <col min="1801" max="1801" width="18.85546875" style="182" customWidth="1"/>
    <col min="1802" max="1802" width="18" style="182" customWidth="1"/>
    <col min="1803" max="1803" width="15.85546875" style="182" customWidth="1"/>
    <col min="1804" max="1804" width="2.28515625" style="182" customWidth="1"/>
    <col min="1805" max="2042" width="9.140625" style="182"/>
    <col min="2043" max="2043" width="4" style="182" customWidth="1"/>
    <col min="2044" max="2044" width="6.140625" style="182" customWidth="1"/>
    <col min="2045" max="2045" width="3.42578125" style="182" customWidth="1"/>
    <col min="2046" max="2046" width="3.140625" style="182" customWidth="1"/>
    <col min="2047" max="2047" width="49.7109375" style="182" customWidth="1"/>
    <col min="2048" max="2048" width="17.42578125" style="182" customWidth="1"/>
    <col min="2049" max="2050" width="15.85546875" style="182" customWidth="1"/>
    <col min="2051" max="2051" width="16" style="182" customWidth="1"/>
    <col min="2052" max="2052" width="17.42578125" style="182" customWidth="1"/>
    <col min="2053" max="2054" width="15.85546875" style="182" customWidth="1"/>
    <col min="2055" max="2055" width="16" style="182" customWidth="1"/>
    <col min="2056" max="2056" width="15.42578125" style="182" customWidth="1"/>
    <col min="2057" max="2057" width="18.85546875" style="182" customWidth="1"/>
    <col min="2058" max="2058" width="18" style="182" customWidth="1"/>
    <col min="2059" max="2059" width="15.85546875" style="182" customWidth="1"/>
    <col min="2060" max="2060" width="2.28515625" style="182" customWidth="1"/>
    <col min="2061" max="2298" width="9.140625" style="182"/>
    <col min="2299" max="2299" width="4" style="182" customWidth="1"/>
    <col min="2300" max="2300" width="6.140625" style="182" customWidth="1"/>
    <col min="2301" max="2301" width="3.42578125" style="182" customWidth="1"/>
    <col min="2302" max="2302" width="3.140625" style="182" customWidth="1"/>
    <col min="2303" max="2303" width="49.7109375" style="182" customWidth="1"/>
    <col min="2304" max="2304" width="17.42578125" style="182" customWidth="1"/>
    <col min="2305" max="2306" width="15.85546875" style="182" customWidth="1"/>
    <col min="2307" max="2307" width="16" style="182" customWidth="1"/>
    <col min="2308" max="2308" width="17.42578125" style="182" customWidth="1"/>
    <col min="2309" max="2310" width="15.85546875" style="182" customWidth="1"/>
    <col min="2311" max="2311" width="16" style="182" customWidth="1"/>
    <col min="2312" max="2312" width="15.42578125" style="182" customWidth="1"/>
    <col min="2313" max="2313" width="18.85546875" style="182" customWidth="1"/>
    <col min="2314" max="2314" width="18" style="182" customWidth="1"/>
    <col min="2315" max="2315" width="15.85546875" style="182" customWidth="1"/>
    <col min="2316" max="2316" width="2.28515625" style="182" customWidth="1"/>
    <col min="2317" max="2554" width="9.140625" style="182"/>
    <col min="2555" max="2555" width="4" style="182" customWidth="1"/>
    <col min="2556" max="2556" width="6.140625" style="182" customWidth="1"/>
    <col min="2557" max="2557" width="3.42578125" style="182" customWidth="1"/>
    <col min="2558" max="2558" width="3.140625" style="182" customWidth="1"/>
    <col min="2559" max="2559" width="49.7109375" style="182" customWidth="1"/>
    <col min="2560" max="2560" width="17.42578125" style="182" customWidth="1"/>
    <col min="2561" max="2562" width="15.85546875" style="182" customWidth="1"/>
    <col min="2563" max="2563" width="16" style="182" customWidth="1"/>
    <col min="2564" max="2564" width="17.42578125" style="182" customWidth="1"/>
    <col min="2565" max="2566" width="15.85546875" style="182" customWidth="1"/>
    <col min="2567" max="2567" width="16" style="182" customWidth="1"/>
    <col min="2568" max="2568" width="15.42578125" style="182" customWidth="1"/>
    <col min="2569" max="2569" width="18.85546875" style="182" customWidth="1"/>
    <col min="2570" max="2570" width="18" style="182" customWidth="1"/>
    <col min="2571" max="2571" width="15.85546875" style="182" customWidth="1"/>
    <col min="2572" max="2572" width="2.28515625" style="182" customWidth="1"/>
    <col min="2573" max="2810" width="9.140625" style="182"/>
    <col min="2811" max="2811" width="4" style="182" customWidth="1"/>
    <col min="2812" max="2812" width="6.140625" style="182" customWidth="1"/>
    <col min="2813" max="2813" width="3.42578125" style="182" customWidth="1"/>
    <col min="2814" max="2814" width="3.140625" style="182" customWidth="1"/>
    <col min="2815" max="2815" width="49.7109375" style="182" customWidth="1"/>
    <col min="2816" max="2816" width="17.42578125" style="182" customWidth="1"/>
    <col min="2817" max="2818" width="15.85546875" style="182" customWidth="1"/>
    <col min="2819" max="2819" width="16" style="182" customWidth="1"/>
    <col min="2820" max="2820" width="17.42578125" style="182" customWidth="1"/>
    <col min="2821" max="2822" width="15.85546875" style="182" customWidth="1"/>
    <col min="2823" max="2823" width="16" style="182" customWidth="1"/>
    <col min="2824" max="2824" width="15.42578125" style="182" customWidth="1"/>
    <col min="2825" max="2825" width="18.85546875" style="182" customWidth="1"/>
    <col min="2826" max="2826" width="18" style="182" customWidth="1"/>
    <col min="2827" max="2827" width="15.85546875" style="182" customWidth="1"/>
    <col min="2828" max="2828" width="2.28515625" style="182" customWidth="1"/>
    <col min="2829" max="3066" width="9.140625" style="182"/>
    <col min="3067" max="3067" width="4" style="182" customWidth="1"/>
    <col min="3068" max="3068" width="6.140625" style="182" customWidth="1"/>
    <col min="3069" max="3069" width="3.42578125" style="182" customWidth="1"/>
    <col min="3070" max="3070" width="3.140625" style="182" customWidth="1"/>
    <col min="3071" max="3071" width="49.7109375" style="182" customWidth="1"/>
    <col min="3072" max="3072" width="17.42578125" style="182" customWidth="1"/>
    <col min="3073" max="3074" width="15.85546875" style="182" customWidth="1"/>
    <col min="3075" max="3075" width="16" style="182" customWidth="1"/>
    <col min="3076" max="3076" width="17.42578125" style="182" customWidth="1"/>
    <col min="3077" max="3078" width="15.85546875" style="182" customWidth="1"/>
    <col min="3079" max="3079" width="16" style="182" customWidth="1"/>
    <col min="3080" max="3080" width="15.42578125" style="182" customWidth="1"/>
    <col min="3081" max="3081" width="18.85546875" style="182" customWidth="1"/>
    <col min="3082" max="3082" width="18" style="182" customWidth="1"/>
    <col min="3083" max="3083" width="15.85546875" style="182" customWidth="1"/>
    <col min="3084" max="3084" width="2.28515625" style="182" customWidth="1"/>
    <col min="3085" max="3322" width="9.140625" style="182"/>
    <col min="3323" max="3323" width="4" style="182" customWidth="1"/>
    <col min="3324" max="3324" width="6.140625" style="182" customWidth="1"/>
    <col min="3325" max="3325" width="3.42578125" style="182" customWidth="1"/>
    <col min="3326" max="3326" width="3.140625" style="182" customWidth="1"/>
    <col min="3327" max="3327" width="49.7109375" style="182" customWidth="1"/>
    <col min="3328" max="3328" width="17.42578125" style="182" customWidth="1"/>
    <col min="3329" max="3330" width="15.85546875" style="182" customWidth="1"/>
    <col min="3331" max="3331" width="16" style="182" customWidth="1"/>
    <col min="3332" max="3332" width="17.42578125" style="182" customWidth="1"/>
    <col min="3333" max="3334" width="15.85546875" style="182" customWidth="1"/>
    <col min="3335" max="3335" width="16" style="182" customWidth="1"/>
    <col min="3336" max="3336" width="15.42578125" style="182" customWidth="1"/>
    <col min="3337" max="3337" width="18.85546875" style="182" customWidth="1"/>
    <col min="3338" max="3338" width="18" style="182" customWidth="1"/>
    <col min="3339" max="3339" width="15.85546875" style="182" customWidth="1"/>
    <col min="3340" max="3340" width="2.28515625" style="182" customWidth="1"/>
    <col min="3341" max="3578" width="9.140625" style="182"/>
    <col min="3579" max="3579" width="4" style="182" customWidth="1"/>
    <col min="3580" max="3580" width="6.140625" style="182" customWidth="1"/>
    <col min="3581" max="3581" width="3.42578125" style="182" customWidth="1"/>
    <col min="3582" max="3582" width="3.140625" style="182" customWidth="1"/>
    <col min="3583" max="3583" width="49.7109375" style="182" customWidth="1"/>
    <col min="3584" max="3584" width="17.42578125" style="182" customWidth="1"/>
    <col min="3585" max="3586" width="15.85546875" style="182" customWidth="1"/>
    <col min="3587" max="3587" width="16" style="182" customWidth="1"/>
    <col min="3588" max="3588" width="17.42578125" style="182" customWidth="1"/>
    <col min="3589" max="3590" width="15.85546875" style="182" customWidth="1"/>
    <col min="3591" max="3591" width="16" style="182" customWidth="1"/>
    <col min="3592" max="3592" width="15.42578125" style="182" customWidth="1"/>
    <col min="3593" max="3593" width="18.85546875" style="182" customWidth="1"/>
    <col min="3594" max="3594" width="18" style="182" customWidth="1"/>
    <col min="3595" max="3595" width="15.85546875" style="182" customWidth="1"/>
    <col min="3596" max="3596" width="2.28515625" style="182" customWidth="1"/>
    <col min="3597" max="3834" width="9.140625" style="182"/>
    <col min="3835" max="3835" width="4" style="182" customWidth="1"/>
    <col min="3836" max="3836" width="6.140625" style="182" customWidth="1"/>
    <col min="3837" max="3837" width="3.42578125" style="182" customWidth="1"/>
    <col min="3838" max="3838" width="3.140625" style="182" customWidth="1"/>
    <col min="3839" max="3839" width="49.7109375" style="182" customWidth="1"/>
    <col min="3840" max="3840" width="17.42578125" style="182" customWidth="1"/>
    <col min="3841" max="3842" width="15.85546875" style="182" customWidth="1"/>
    <col min="3843" max="3843" width="16" style="182" customWidth="1"/>
    <col min="3844" max="3844" width="17.42578125" style="182" customWidth="1"/>
    <col min="3845" max="3846" width="15.85546875" style="182" customWidth="1"/>
    <col min="3847" max="3847" width="16" style="182" customWidth="1"/>
    <col min="3848" max="3848" width="15.42578125" style="182" customWidth="1"/>
    <col min="3849" max="3849" width="18.85546875" style="182" customWidth="1"/>
    <col min="3850" max="3850" width="18" style="182" customWidth="1"/>
    <col min="3851" max="3851" width="15.85546875" style="182" customWidth="1"/>
    <col min="3852" max="3852" width="2.28515625" style="182" customWidth="1"/>
    <col min="3853" max="4090" width="9.140625" style="182"/>
    <col min="4091" max="4091" width="4" style="182" customWidth="1"/>
    <col min="4092" max="4092" width="6.140625" style="182" customWidth="1"/>
    <col min="4093" max="4093" width="3.42578125" style="182" customWidth="1"/>
    <col min="4094" max="4094" width="3.140625" style="182" customWidth="1"/>
    <col min="4095" max="4095" width="49.7109375" style="182" customWidth="1"/>
    <col min="4096" max="4096" width="17.42578125" style="182" customWidth="1"/>
    <col min="4097" max="4098" width="15.85546875" style="182" customWidth="1"/>
    <col min="4099" max="4099" width="16" style="182" customWidth="1"/>
    <col min="4100" max="4100" width="17.42578125" style="182" customWidth="1"/>
    <col min="4101" max="4102" width="15.85546875" style="182" customWidth="1"/>
    <col min="4103" max="4103" width="16" style="182" customWidth="1"/>
    <col min="4104" max="4104" width="15.42578125" style="182" customWidth="1"/>
    <col min="4105" max="4105" width="18.85546875" style="182" customWidth="1"/>
    <col min="4106" max="4106" width="18" style="182" customWidth="1"/>
    <col min="4107" max="4107" width="15.85546875" style="182" customWidth="1"/>
    <col min="4108" max="4108" width="2.28515625" style="182" customWidth="1"/>
    <col min="4109" max="4346" width="9.140625" style="182"/>
    <col min="4347" max="4347" width="4" style="182" customWidth="1"/>
    <col min="4348" max="4348" width="6.140625" style="182" customWidth="1"/>
    <col min="4349" max="4349" width="3.42578125" style="182" customWidth="1"/>
    <col min="4350" max="4350" width="3.140625" style="182" customWidth="1"/>
    <col min="4351" max="4351" width="49.7109375" style="182" customWidth="1"/>
    <col min="4352" max="4352" width="17.42578125" style="182" customWidth="1"/>
    <col min="4353" max="4354" width="15.85546875" style="182" customWidth="1"/>
    <col min="4355" max="4355" width="16" style="182" customWidth="1"/>
    <col min="4356" max="4356" width="17.42578125" style="182" customWidth="1"/>
    <col min="4357" max="4358" width="15.85546875" style="182" customWidth="1"/>
    <col min="4359" max="4359" width="16" style="182" customWidth="1"/>
    <col min="4360" max="4360" width="15.42578125" style="182" customWidth="1"/>
    <col min="4361" max="4361" width="18.85546875" style="182" customWidth="1"/>
    <col min="4362" max="4362" width="18" style="182" customWidth="1"/>
    <col min="4363" max="4363" width="15.85546875" style="182" customWidth="1"/>
    <col min="4364" max="4364" width="2.28515625" style="182" customWidth="1"/>
    <col min="4365" max="4602" width="9.140625" style="182"/>
    <col min="4603" max="4603" width="4" style="182" customWidth="1"/>
    <col min="4604" max="4604" width="6.140625" style="182" customWidth="1"/>
    <col min="4605" max="4605" width="3.42578125" style="182" customWidth="1"/>
    <col min="4606" max="4606" width="3.140625" style="182" customWidth="1"/>
    <col min="4607" max="4607" width="49.7109375" style="182" customWidth="1"/>
    <col min="4608" max="4608" width="17.42578125" style="182" customWidth="1"/>
    <col min="4609" max="4610" width="15.85546875" style="182" customWidth="1"/>
    <col min="4611" max="4611" width="16" style="182" customWidth="1"/>
    <col min="4612" max="4612" width="17.42578125" style="182" customWidth="1"/>
    <col min="4613" max="4614" width="15.85546875" style="182" customWidth="1"/>
    <col min="4615" max="4615" width="16" style="182" customWidth="1"/>
    <col min="4616" max="4616" width="15.42578125" style="182" customWidth="1"/>
    <col min="4617" max="4617" width="18.85546875" style="182" customWidth="1"/>
    <col min="4618" max="4618" width="18" style="182" customWidth="1"/>
    <col min="4619" max="4619" width="15.85546875" style="182" customWidth="1"/>
    <col min="4620" max="4620" width="2.28515625" style="182" customWidth="1"/>
    <col min="4621" max="4858" width="9.140625" style="182"/>
    <col min="4859" max="4859" width="4" style="182" customWidth="1"/>
    <col min="4860" max="4860" width="6.140625" style="182" customWidth="1"/>
    <col min="4861" max="4861" width="3.42578125" style="182" customWidth="1"/>
    <col min="4862" max="4862" width="3.140625" style="182" customWidth="1"/>
    <col min="4863" max="4863" width="49.7109375" style="182" customWidth="1"/>
    <col min="4864" max="4864" width="17.42578125" style="182" customWidth="1"/>
    <col min="4865" max="4866" width="15.85546875" style="182" customWidth="1"/>
    <col min="4867" max="4867" width="16" style="182" customWidth="1"/>
    <col min="4868" max="4868" width="17.42578125" style="182" customWidth="1"/>
    <col min="4869" max="4870" width="15.85546875" style="182" customWidth="1"/>
    <col min="4871" max="4871" width="16" style="182" customWidth="1"/>
    <col min="4872" max="4872" width="15.42578125" style="182" customWidth="1"/>
    <col min="4873" max="4873" width="18.85546875" style="182" customWidth="1"/>
    <col min="4874" max="4874" width="18" style="182" customWidth="1"/>
    <col min="4875" max="4875" width="15.85546875" style="182" customWidth="1"/>
    <col min="4876" max="4876" width="2.28515625" style="182" customWidth="1"/>
    <col min="4877" max="5114" width="9.140625" style="182"/>
    <col min="5115" max="5115" width="4" style="182" customWidth="1"/>
    <col min="5116" max="5116" width="6.140625" style="182" customWidth="1"/>
    <col min="5117" max="5117" width="3.42578125" style="182" customWidth="1"/>
    <col min="5118" max="5118" width="3.140625" style="182" customWidth="1"/>
    <col min="5119" max="5119" width="49.7109375" style="182" customWidth="1"/>
    <col min="5120" max="5120" width="17.42578125" style="182" customWidth="1"/>
    <col min="5121" max="5122" width="15.85546875" style="182" customWidth="1"/>
    <col min="5123" max="5123" width="16" style="182" customWidth="1"/>
    <col min="5124" max="5124" width="17.42578125" style="182" customWidth="1"/>
    <col min="5125" max="5126" width="15.85546875" style="182" customWidth="1"/>
    <col min="5127" max="5127" width="16" style="182" customWidth="1"/>
    <col min="5128" max="5128" width="15.42578125" style="182" customWidth="1"/>
    <col min="5129" max="5129" width="18.85546875" style="182" customWidth="1"/>
    <col min="5130" max="5130" width="18" style="182" customWidth="1"/>
    <col min="5131" max="5131" width="15.85546875" style="182" customWidth="1"/>
    <col min="5132" max="5132" width="2.28515625" style="182" customWidth="1"/>
    <col min="5133" max="5370" width="9.140625" style="182"/>
    <col min="5371" max="5371" width="4" style="182" customWidth="1"/>
    <col min="5372" max="5372" width="6.140625" style="182" customWidth="1"/>
    <col min="5373" max="5373" width="3.42578125" style="182" customWidth="1"/>
    <col min="5374" max="5374" width="3.140625" style="182" customWidth="1"/>
    <col min="5375" max="5375" width="49.7109375" style="182" customWidth="1"/>
    <col min="5376" max="5376" width="17.42578125" style="182" customWidth="1"/>
    <col min="5377" max="5378" width="15.85546875" style="182" customWidth="1"/>
    <col min="5379" max="5379" width="16" style="182" customWidth="1"/>
    <col min="5380" max="5380" width="17.42578125" style="182" customWidth="1"/>
    <col min="5381" max="5382" width="15.85546875" style="182" customWidth="1"/>
    <col min="5383" max="5383" width="16" style="182" customWidth="1"/>
    <col min="5384" max="5384" width="15.42578125" style="182" customWidth="1"/>
    <col min="5385" max="5385" width="18.85546875" style="182" customWidth="1"/>
    <col min="5386" max="5386" width="18" style="182" customWidth="1"/>
    <col min="5387" max="5387" width="15.85546875" style="182" customWidth="1"/>
    <col min="5388" max="5388" width="2.28515625" style="182" customWidth="1"/>
    <col min="5389" max="5626" width="9.140625" style="182"/>
    <col min="5627" max="5627" width="4" style="182" customWidth="1"/>
    <col min="5628" max="5628" width="6.140625" style="182" customWidth="1"/>
    <col min="5629" max="5629" width="3.42578125" style="182" customWidth="1"/>
    <col min="5630" max="5630" width="3.140625" style="182" customWidth="1"/>
    <col min="5631" max="5631" width="49.7109375" style="182" customWidth="1"/>
    <col min="5632" max="5632" width="17.42578125" style="182" customWidth="1"/>
    <col min="5633" max="5634" width="15.85546875" style="182" customWidth="1"/>
    <col min="5635" max="5635" width="16" style="182" customWidth="1"/>
    <col min="5636" max="5636" width="17.42578125" style="182" customWidth="1"/>
    <col min="5637" max="5638" width="15.85546875" style="182" customWidth="1"/>
    <col min="5639" max="5639" width="16" style="182" customWidth="1"/>
    <col min="5640" max="5640" width="15.42578125" style="182" customWidth="1"/>
    <col min="5641" max="5641" width="18.85546875" style="182" customWidth="1"/>
    <col min="5642" max="5642" width="18" style="182" customWidth="1"/>
    <col min="5643" max="5643" width="15.85546875" style="182" customWidth="1"/>
    <col min="5644" max="5644" width="2.28515625" style="182" customWidth="1"/>
    <col min="5645" max="5882" width="9.140625" style="182"/>
    <col min="5883" max="5883" width="4" style="182" customWidth="1"/>
    <col min="5884" max="5884" width="6.140625" style="182" customWidth="1"/>
    <col min="5885" max="5885" width="3.42578125" style="182" customWidth="1"/>
    <col min="5886" max="5886" width="3.140625" style="182" customWidth="1"/>
    <col min="5887" max="5887" width="49.7109375" style="182" customWidth="1"/>
    <col min="5888" max="5888" width="17.42578125" style="182" customWidth="1"/>
    <col min="5889" max="5890" width="15.85546875" style="182" customWidth="1"/>
    <col min="5891" max="5891" width="16" style="182" customWidth="1"/>
    <col min="5892" max="5892" width="17.42578125" style="182" customWidth="1"/>
    <col min="5893" max="5894" width="15.85546875" style="182" customWidth="1"/>
    <col min="5895" max="5895" width="16" style="182" customWidth="1"/>
    <col min="5896" max="5896" width="15.42578125" style="182" customWidth="1"/>
    <col min="5897" max="5897" width="18.85546875" style="182" customWidth="1"/>
    <col min="5898" max="5898" width="18" style="182" customWidth="1"/>
    <col min="5899" max="5899" width="15.85546875" style="182" customWidth="1"/>
    <col min="5900" max="5900" width="2.28515625" style="182" customWidth="1"/>
    <col min="5901" max="6138" width="9.140625" style="182"/>
    <col min="6139" max="6139" width="4" style="182" customWidth="1"/>
    <col min="6140" max="6140" width="6.140625" style="182" customWidth="1"/>
    <col min="6141" max="6141" width="3.42578125" style="182" customWidth="1"/>
    <col min="6142" max="6142" width="3.140625" style="182" customWidth="1"/>
    <col min="6143" max="6143" width="49.7109375" style="182" customWidth="1"/>
    <col min="6144" max="6144" width="17.42578125" style="182" customWidth="1"/>
    <col min="6145" max="6146" width="15.85546875" style="182" customWidth="1"/>
    <col min="6147" max="6147" width="16" style="182" customWidth="1"/>
    <col min="6148" max="6148" width="17.42578125" style="182" customWidth="1"/>
    <col min="6149" max="6150" width="15.85546875" style="182" customWidth="1"/>
    <col min="6151" max="6151" width="16" style="182" customWidth="1"/>
    <col min="6152" max="6152" width="15.42578125" style="182" customWidth="1"/>
    <col min="6153" max="6153" width="18.85546875" style="182" customWidth="1"/>
    <col min="6154" max="6154" width="18" style="182" customWidth="1"/>
    <col min="6155" max="6155" width="15.85546875" style="182" customWidth="1"/>
    <col min="6156" max="6156" width="2.28515625" style="182" customWidth="1"/>
    <col min="6157" max="6394" width="9.140625" style="182"/>
    <col min="6395" max="6395" width="4" style="182" customWidth="1"/>
    <col min="6396" max="6396" width="6.140625" style="182" customWidth="1"/>
    <col min="6397" max="6397" width="3.42578125" style="182" customWidth="1"/>
    <col min="6398" max="6398" width="3.140625" style="182" customWidth="1"/>
    <col min="6399" max="6399" width="49.7109375" style="182" customWidth="1"/>
    <col min="6400" max="6400" width="17.42578125" style="182" customWidth="1"/>
    <col min="6401" max="6402" width="15.85546875" style="182" customWidth="1"/>
    <col min="6403" max="6403" width="16" style="182" customWidth="1"/>
    <col min="6404" max="6404" width="17.42578125" style="182" customWidth="1"/>
    <col min="6405" max="6406" width="15.85546875" style="182" customWidth="1"/>
    <col min="6407" max="6407" width="16" style="182" customWidth="1"/>
    <col min="6408" max="6408" width="15.42578125" style="182" customWidth="1"/>
    <col min="6409" max="6409" width="18.85546875" style="182" customWidth="1"/>
    <col min="6410" max="6410" width="18" style="182" customWidth="1"/>
    <col min="6411" max="6411" width="15.85546875" style="182" customWidth="1"/>
    <col min="6412" max="6412" width="2.28515625" style="182" customWidth="1"/>
    <col min="6413" max="6650" width="9.140625" style="182"/>
    <col min="6651" max="6651" width="4" style="182" customWidth="1"/>
    <col min="6652" max="6652" width="6.140625" style="182" customWidth="1"/>
    <col min="6653" max="6653" width="3.42578125" style="182" customWidth="1"/>
    <col min="6654" max="6654" width="3.140625" style="182" customWidth="1"/>
    <col min="6655" max="6655" width="49.7109375" style="182" customWidth="1"/>
    <col min="6656" max="6656" width="17.42578125" style="182" customWidth="1"/>
    <col min="6657" max="6658" width="15.85546875" style="182" customWidth="1"/>
    <col min="6659" max="6659" width="16" style="182" customWidth="1"/>
    <col min="6660" max="6660" width="17.42578125" style="182" customWidth="1"/>
    <col min="6661" max="6662" width="15.85546875" style="182" customWidth="1"/>
    <col min="6663" max="6663" width="16" style="182" customWidth="1"/>
    <col min="6664" max="6664" width="15.42578125" style="182" customWidth="1"/>
    <col min="6665" max="6665" width="18.85546875" style="182" customWidth="1"/>
    <col min="6666" max="6666" width="18" style="182" customWidth="1"/>
    <col min="6667" max="6667" width="15.85546875" style="182" customWidth="1"/>
    <col min="6668" max="6668" width="2.28515625" style="182" customWidth="1"/>
    <col min="6669" max="6906" width="9.140625" style="182"/>
    <col min="6907" max="6907" width="4" style="182" customWidth="1"/>
    <col min="6908" max="6908" width="6.140625" style="182" customWidth="1"/>
    <col min="6909" max="6909" width="3.42578125" style="182" customWidth="1"/>
    <col min="6910" max="6910" width="3.140625" style="182" customWidth="1"/>
    <col min="6911" max="6911" width="49.7109375" style="182" customWidth="1"/>
    <col min="6912" max="6912" width="17.42578125" style="182" customWidth="1"/>
    <col min="6913" max="6914" width="15.85546875" style="182" customWidth="1"/>
    <col min="6915" max="6915" width="16" style="182" customWidth="1"/>
    <col min="6916" max="6916" width="17.42578125" style="182" customWidth="1"/>
    <col min="6917" max="6918" width="15.85546875" style="182" customWidth="1"/>
    <col min="6919" max="6919" width="16" style="182" customWidth="1"/>
    <col min="6920" max="6920" width="15.42578125" style="182" customWidth="1"/>
    <col min="6921" max="6921" width="18.85546875" style="182" customWidth="1"/>
    <col min="6922" max="6922" width="18" style="182" customWidth="1"/>
    <col min="6923" max="6923" width="15.85546875" style="182" customWidth="1"/>
    <col min="6924" max="6924" width="2.28515625" style="182" customWidth="1"/>
    <col min="6925" max="7162" width="9.140625" style="182"/>
    <col min="7163" max="7163" width="4" style="182" customWidth="1"/>
    <col min="7164" max="7164" width="6.140625" style="182" customWidth="1"/>
    <col min="7165" max="7165" width="3.42578125" style="182" customWidth="1"/>
    <col min="7166" max="7166" width="3.140625" style="182" customWidth="1"/>
    <col min="7167" max="7167" width="49.7109375" style="182" customWidth="1"/>
    <col min="7168" max="7168" width="17.42578125" style="182" customWidth="1"/>
    <col min="7169" max="7170" width="15.85546875" style="182" customWidth="1"/>
    <col min="7171" max="7171" width="16" style="182" customWidth="1"/>
    <col min="7172" max="7172" width="17.42578125" style="182" customWidth="1"/>
    <col min="7173" max="7174" width="15.85546875" style="182" customWidth="1"/>
    <col min="7175" max="7175" width="16" style="182" customWidth="1"/>
    <col min="7176" max="7176" width="15.42578125" style="182" customWidth="1"/>
    <col min="7177" max="7177" width="18.85546875" style="182" customWidth="1"/>
    <col min="7178" max="7178" width="18" style="182" customWidth="1"/>
    <col min="7179" max="7179" width="15.85546875" style="182" customWidth="1"/>
    <col min="7180" max="7180" width="2.28515625" style="182" customWidth="1"/>
    <col min="7181" max="7418" width="9.140625" style="182"/>
    <col min="7419" max="7419" width="4" style="182" customWidth="1"/>
    <col min="7420" max="7420" width="6.140625" style="182" customWidth="1"/>
    <col min="7421" max="7421" width="3.42578125" style="182" customWidth="1"/>
    <col min="7422" max="7422" width="3.140625" style="182" customWidth="1"/>
    <col min="7423" max="7423" width="49.7109375" style="182" customWidth="1"/>
    <col min="7424" max="7424" width="17.42578125" style="182" customWidth="1"/>
    <col min="7425" max="7426" width="15.85546875" style="182" customWidth="1"/>
    <col min="7427" max="7427" width="16" style="182" customWidth="1"/>
    <col min="7428" max="7428" width="17.42578125" style="182" customWidth="1"/>
    <col min="7429" max="7430" width="15.85546875" style="182" customWidth="1"/>
    <col min="7431" max="7431" width="16" style="182" customWidth="1"/>
    <col min="7432" max="7432" width="15.42578125" style="182" customWidth="1"/>
    <col min="7433" max="7433" width="18.85546875" style="182" customWidth="1"/>
    <col min="7434" max="7434" width="18" style="182" customWidth="1"/>
    <col min="7435" max="7435" width="15.85546875" style="182" customWidth="1"/>
    <col min="7436" max="7436" width="2.28515625" style="182" customWidth="1"/>
    <col min="7437" max="7674" width="9.140625" style="182"/>
    <col min="7675" max="7675" width="4" style="182" customWidth="1"/>
    <col min="7676" max="7676" width="6.140625" style="182" customWidth="1"/>
    <col min="7677" max="7677" width="3.42578125" style="182" customWidth="1"/>
    <col min="7678" max="7678" width="3.140625" style="182" customWidth="1"/>
    <col min="7679" max="7679" width="49.7109375" style="182" customWidth="1"/>
    <col min="7680" max="7680" width="17.42578125" style="182" customWidth="1"/>
    <col min="7681" max="7682" width="15.85546875" style="182" customWidth="1"/>
    <col min="7683" max="7683" width="16" style="182" customWidth="1"/>
    <col min="7684" max="7684" width="17.42578125" style="182" customWidth="1"/>
    <col min="7685" max="7686" width="15.85546875" style="182" customWidth="1"/>
    <col min="7687" max="7687" width="16" style="182" customWidth="1"/>
    <col min="7688" max="7688" width="15.42578125" style="182" customWidth="1"/>
    <col min="7689" max="7689" width="18.85546875" style="182" customWidth="1"/>
    <col min="7690" max="7690" width="18" style="182" customWidth="1"/>
    <col min="7691" max="7691" width="15.85546875" style="182" customWidth="1"/>
    <col min="7692" max="7692" width="2.28515625" style="182" customWidth="1"/>
    <col min="7693" max="7930" width="9.140625" style="182"/>
    <col min="7931" max="7931" width="4" style="182" customWidth="1"/>
    <col min="7932" max="7932" width="6.140625" style="182" customWidth="1"/>
    <col min="7933" max="7933" width="3.42578125" style="182" customWidth="1"/>
    <col min="7934" max="7934" width="3.140625" style="182" customWidth="1"/>
    <col min="7935" max="7935" width="49.7109375" style="182" customWidth="1"/>
    <col min="7936" max="7936" width="17.42578125" style="182" customWidth="1"/>
    <col min="7937" max="7938" width="15.85546875" style="182" customWidth="1"/>
    <col min="7939" max="7939" width="16" style="182" customWidth="1"/>
    <col min="7940" max="7940" width="17.42578125" style="182" customWidth="1"/>
    <col min="7941" max="7942" width="15.85546875" style="182" customWidth="1"/>
    <col min="7943" max="7943" width="16" style="182" customWidth="1"/>
    <col min="7944" max="7944" width="15.42578125" style="182" customWidth="1"/>
    <col min="7945" max="7945" width="18.85546875" style="182" customWidth="1"/>
    <col min="7946" max="7946" width="18" style="182" customWidth="1"/>
    <col min="7947" max="7947" width="15.85546875" style="182" customWidth="1"/>
    <col min="7948" max="7948" width="2.28515625" style="182" customWidth="1"/>
    <col min="7949" max="8186" width="9.140625" style="182"/>
    <col min="8187" max="8187" width="4" style="182" customWidth="1"/>
    <col min="8188" max="8188" width="6.140625" style="182" customWidth="1"/>
    <col min="8189" max="8189" width="3.42578125" style="182" customWidth="1"/>
    <col min="8190" max="8190" width="3.140625" style="182" customWidth="1"/>
    <col min="8191" max="8191" width="49.7109375" style="182" customWidth="1"/>
    <col min="8192" max="8192" width="17.42578125" style="182" customWidth="1"/>
    <col min="8193" max="8194" width="15.85546875" style="182" customWidth="1"/>
    <col min="8195" max="8195" width="16" style="182" customWidth="1"/>
    <col min="8196" max="8196" width="17.42578125" style="182" customWidth="1"/>
    <col min="8197" max="8198" width="15.85546875" style="182" customWidth="1"/>
    <col min="8199" max="8199" width="16" style="182" customWidth="1"/>
    <col min="8200" max="8200" width="15.42578125" style="182" customWidth="1"/>
    <col min="8201" max="8201" width="18.85546875" style="182" customWidth="1"/>
    <col min="8202" max="8202" width="18" style="182" customWidth="1"/>
    <col min="8203" max="8203" width="15.85546875" style="182" customWidth="1"/>
    <col min="8204" max="8204" width="2.28515625" style="182" customWidth="1"/>
    <col min="8205" max="8442" width="9.140625" style="182"/>
    <col min="8443" max="8443" width="4" style="182" customWidth="1"/>
    <col min="8444" max="8444" width="6.140625" style="182" customWidth="1"/>
    <col min="8445" max="8445" width="3.42578125" style="182" customWidth="1"/>
    <col min="8446" max="8446" width="3.140625" style="182" customWidth="1"/>
    <col min="8447" max="8447" width="49.7109375" style="182" customWidth="1"/>
    <col min="8448" max="8448" width="17.42578125" style="182" customWidth="1"/>
    <col min="8449" max="8450" width="15.85546875" style="182" customWidth="1"/>
    <col min="8451" max="8451" width="16" style="182" customWidth="1"/>
    <col min="8452" max="8452" width="17.42578125" style="182" customWidth="1"/>
    <col min="8453" max="8454" width="15.85546875" style="182" customWidth="1"/>
    <col min="8455" max="8455" width="16" style="182" customWidth="1"/>
    <col min="8456" max="8456" width="15.42578125" style="182" customWidth="1"/>
    <col min="8457" max="8457" width="18.85546875" style="182" customWidth="1"/>
    <col min="8458" max="8458" width="18" style="182" customWidth="1"/>
    <col min="8459" max="8459" width="15.85546875" style="182" customWidth="1"/>
    <col min="8460" max="8460" width="2.28515625" style="182" customWidth="1"/>
    <col min="8461" max="8698" width="9.140625" style="182"/>
    <col min="8699" max="8699" width="4" style="182" customWidth="1"/>
    <col min="8700" max="8700" width="6.140625" style="182" customWidth="1"/>
    <col min="8701" max="8701" width="3.42578125" style="182" customWidth="1"/>
    <col min="8702" max="8702" width="3.140625" style="182" customWidth="1"/>
    <col min="8703" max="8703" width="49.7109375" style="182" customWidth="1"/>
    <col min="8704" max="8704" width="17.42578125" style="182" customWidth="1"/>
    <col min="8705" max="8706" width="15.85546875" style="182" customWidth="1"/>
    <col min="8707" max="8707" width="16" style="182" customWidth="1"/>
    <col min="8708" max="8708" width="17.42578125" style="182" customWidth="1"/>
    <col min="8709" max="8710" width="15.85546875" style="182" customWidth="1"/>
    <col min="8711" max="8711" width="16" style="182" customWidth="1"/>
    <col min="8712" max="8712" width="15.42578125" style="182" customWidth="1"/>
    <col min="8713" max="8713" width="18.85546875" style="182" customWidth="1"/>
    <col min="8714" max="8714" width="18" style="182" customWidth="1"/>
    <col min="8715" max="8715" width="15.85546875" style="182" customWidth="1"/>
    <col min="8716" max="8716" width="2.28515625" style="182" customWidth="1"/>
    <col min="8717" max="8954" width="9.140625" style="182"/>
    <col min="8955" max="8955" width="4" style="182" customWidth="1"/>
    <col min="8956" max="8956" width="6.140625" style="182" customWidth="1"/>
    <col min="8957" max="8957" width="3.42578125" style="182" customWidth="1"/>
    <col min="8958" max="8958" width="3.140625" style="182" customWidth="1"/>
    <col min="8959" max="8959" width="49.7109375" style="182" customWidth="1"/>
    <col min="8960" max="8960" width="17.42578125" style="182" customWidth="1"/>
    <col min="8961" max="8962" width="15.85546875" style="182" customWidth="1"/>
    <col min="8963" max="8963" width="16" style="182" customWidth="1"/>
    <col min="8964" max="8964" width="17.42578125" style="182" customWidth="1"/>
    <col min="8965" max="8966" width="15.85546875" style="182" customWidth="1"/>
    <col min="8967" max="8967" width="16" style="182" customWidth="1"/>
    <col min="8968" max="8968" width="15.42578125" style="182" customWidth="1"/>
    <col min="8969" max="8969" width="18.85546875" style="182" customWidth="1"/>
    <col min="8970" max="8970" width="18" style="182" customWidth="1"/>
    <col min="8971" max="8971" width="15.85546875" style="182" customWidth="1"/>
    <col min="8972" max="8972" width="2.28515625" style="182" customWidth="1"/>
    <col min="8973" max="9210" width="9.140625" style="182"/>
    <col min="9211" max="9211" width="4" style="182" customWidth="1"/>
    <col min="9212" max="9212" width="6.140625" style="182" customWidth="1"/>
    <col min="9213" max="9213" width="3.42578125" style="182" customWidth="1"/>
    <col min="9214" max="9214" width="3.140625" style="182" customWidth="1"/>
    <col min="9215" max="9215" width="49.7109375" style="182" customWidth="1"/>
    <col min="9216" max="9216" width="17.42578125" style="182" customWidth="1"/>
    <col min="9217" max="9218" width="15.85546875" style="182" customWidth="1"/>
    <col min="9219" max="9219" width="16" style="182" customWidth="1"/>
    <col min="9220" max="9220" width="17.42578125" style="182" customWidth="1"/>
    <col min="9221" max="9222" width="15.85546875" style="182" customWidth="1"/>
    <col min="9223" max="9223" width="16" style="182" customWidth="1"/>
    <col min="9224" max="9224" width="15.42578125" style="182" customWidth="1"/>
    <col min="9225" max="9225" width="18.85546875" style="182" customWidth="1"/>
    <col min="9226" max="9226" width="18" style="182" customWidth="1"/>
    <col min="9227" max="9227" width="15.85546875" style="182" customWidth="1"/>
    <col min="9228" max="9228" width="2.28515625" style="182" customWidth="1"/>
    <col min="9229" max="9466" width="9.140625" style="182"/>
    <col min="9467" max="9467" width="4" style="182" customWidth="1"/>
    <col min="9468" max="9468" width="6.140625" style="182" customWidth="1"/>
    <col min="9469" max="9469" width="3.42578125" style="182" customWidth="1"/>
    <col min="9470" max="9470" width="3.140625" style="182" customWidth="1"/>
    <col min="9471" max="9471" width="49.7109375" style="182" customWidth="1"/>
    <col min="9472" max="9472" width="17.42578125" style="182" customWidth="1"/>
    <col min="9473" max="9474" width="15.85546875" style="182" customWidth="1"/>
    <col min="9475" max="9475" width="16" style="182" customWidth="1"/>
    <col min="9476" max="9476" width="17.42578125" style="182" customWidth="1"/>
    <col min="9477" max="9478" width="15.85546875" style="182" customWidth="1"/>
    <col min="9479" max="9479" width="16" style="182" customWidth="1"/>
    <col min="9480" max="9480" width="15.42578125" style="182" customWidth="1"/>
    <col min="9481" max="9481" width="18.85546875" style="182" customWidth="1"/>
    <col min="9482" max="9482" width="18" style="182" customWidth="1"/>
    <col min="9483" max="9483" width="15.85546875" style="182" customWidth="1"/>
    <col min="9484" max="9484" width="2.28515625" style="182" customWidth="1"/>
    <col min="9485" max="9722" width="9.140625" style="182"/>
    <col min="9723" max="9723" width="4" style="182" customWidth="1"/>
    <col min="9724" max="9724" width="6.140625" style="182" customWidth="1"/>
    <col min="9725" max="9725" width="3.42578125" style="182" customWidth="1"/>
    <col min="9726" max="9726" width="3.140625" style="182" customWidth="1"/>
    <col min="9727" max="9727" width="49.7109375" style="182" customWidth="1"/>
    <col min="9728" max="9728" width="17.42578125" style="182" customWidth="1"/>
    <col min="9729" max="9730" width="15.85546875" style="182" customWidth="1"/>
    <col min="9731" max="9731" width="16" style="182" customWidth="1"/>
    <col min="9732" max="9732" width="17.42578125" style="182" customWidth="1"/>
    <col min="9733" max="9734" width="15.85546875" style="182" customWidth="1"/>
    <col min="9735" max="9735" width="16" style="182" customWidth="1"/>
    <col min="9736" max="9736" width="15.42578125" style="182" customWidth="1"/>
    <col min="9737" max="9737" width="18.85546875" style="182" customWidth="1"/>
    <col min="9738" max="9738" width="18" style="182" customWidth="1"/>
    <col min="9739" max="9739" width="15.85546875" style="182" customWidth="1"/>
    <col min="9740" max="9740" width="2.28515625" style="182" customWidth="1"/>
    <col min="9741" max="9978" width="9.140625" style="182"/>
    <col min="9979" max="9979" width="4" style="182" customWidth="1"/>
    <col min="9980" max="9980" width="6.140625" style="182" customWidth="1"/>
    <col min="9981" max="9981" width="3.42578125" style="182" customWidth="1"/>
    <col min="9982" max="9982" width="3.140625" style="182" customWidth="1"/>
    <col min="9983" max="9983" width="49.7109375" style="182" customWidth="1"/>
    <col min="9984" max="9984" width="17.42578125" style="182" customWidth="1"/>
    <col min="9985" max="9986" width="15.85546875" style="182" customWidth="1"/>
    <col min="9987" max="9987" width="16" style="182" customWidth="1"/>
    <col min="9988" max="9988" width="17.42578125" style="182" customWidth="1"/>
    <col min="9989" max="9990" width="15.85546875" style="182" customWidth="1"/>
    <col min="9991" max="9991" width="16" style="182" customWidth="1"/>
    <col min="9992" max="9992" width="15.42578125" style="182" customWidth="1"/>
    <col min="9993" max="9993" width="18.85546875" style="182" customWidth="1"/>
    <col min="9994" max="9994" width="18" style="182" customWidth="1"/>
    <col min="9995" max="9995" width="15.85546875" style="182" customWidth="1"/>
    <col min="9996" max="9996" width="2.28515625" style="182" customWidth="1"/>
    <col min="9997" max="10234" width="9.140625" style="182"/>
    <col min="10235" max="10235" width="4" style="182" customWidth="1"/>
    <col min="10236" max="10236" width="6.140625" style="182" customWidth="1"/>
    <col min="10237" max="10237" width="3.42578125" style="182" customWidth="1"/>
    <col min="10238" max="10238" width="3.140625" style="182" customWidth="1"/>
    <col min="10239" max="10239" width="49.7109375" style="182" customWidth="1"/>
    <col min="10240" max="10240" width="17.42578125" style="182" customWidth="1"/>
    <col min="10241" max="10242" width="15.85546875" style="182" customWidth="1"/>
    <col min="10243" max="10243" width="16" style="182" customWidth="1"/>
    <col min="10244" max="10244" width="17.42578125" style="182" customWidth="1"/>
    <col min="10245" max="10246" width="15.85546875" style="182" customWidth="1"/>
    <col min="10247" max="10247" width="16" style="182" customWidth="1"/>
    <col min="10248" max="10248" width="15.42578125" style="182" customWidth="1"/>
    <col min="10249" max="10249" width="18.85546875" style="182" customWidth="1"/>
    <col min="10250" max="10250" width="18" style="182" customWidth="1"/>
    <col min="10251" max="10251" width="15.85546875" style="182" customWidth="1"/>
    <col min="10252" max="10252" width="2.28515625" style="182" customWidth="1"/>
    <col min="10253" max="10490" width="9.140625" style="182"/>
    <col min="10491" max="10491" width="4" style="182" customWidth="1"/>
    <col min="10492" max="10492" width="6.140625" style="182" customWidth="1"/>
    <col min="10493" max="10493" width="3.42578125" style="182" customWidth="1"/>
    <col min="10494" max="10494" width="3.140625" style="182" customWidth="1"/>
    <col min="10495" max="10495" width="49.7109375" style="182" customWidth="1"/>
    <col min="10496" max="10496" width="17.42578125" style="182" customWidth="1"/>
    <col min="10497" max="10498" width="15.85546875" style="182" customWidth="1"/>
    <col min="10499" max="10499" width="16" style="182" customWidth="1"/>
    <col min="10500" max="10500" width="17.42578125" style="182" customWidth="1"/>
    <col min="10501" max="10502" width="15.85546875" style="182" customWidth="1"/>
    <col min="10503" max="10503" width="16" style="182" customWidth="1"/>
    <col min="10504" max="10504" width="15.42578125" style="182" customWidth="1"/>
    <col min="10505" max="10505" width="18.85546875" style="182" customWidth="1"/>
    <col min="10506" max="10506" width="18" style="182" customWidth="1"/>
    <col min="10507" max="10507" width="15.85546875" style="182" customWidth="1"/>
    <col min="10508" max="10508" width="2.28515625" style="182" customWidth="1"/>
    <col min="10509" max="10746" width="9.140625" style="182"/>
    <col min="10747" max="10747" width="4" style="182" customWidth="1"/>
    <col min="10748" max="10748" width="6.140625" style="182" customWidth="1"/>
    <col min="10749" max="10749" width="3.42578125" style="182" customWidth="1"/>
    <col min="10750" max="10750" width="3.140625" style="182" customWidth="1"/>
    <col min="10751" max="10751" width="49.7109375" style="182" customWidth="1"/>
    <col min="10752" max="10752" width="17.42578125" style="182" customWidth="1"/>
    <col min="10753" max="10754" width="15.85546875" style="182" customWidth="1"/>
    <col min="10755" max="10755" width="16" style="182" customWidth="1"/>
    <col min="10756" max="10756" width="17.42578125" style="182" customWidth="1"/>
    <col min="10757" max="10758" width="15.85546875" style="182" customWidth="1"/>
    <col min="10759" max="10759" width="16" style="182" customWidth="1"/>
    <col min="10760" max="10760" width="15.42578125" style="182" customWidth="1"/>
    <col min="10761" max="10761" width="18.85546875" style="182" customWidth="1"/>
    <col min="10762" max="10762" width="18" style="182" customWidth="1"/>
    <col min="10763" max="10763" width="15.85546875" style="182" customWidth="1"/>
    <col min="10764" max="10764" width="2.28515625" style="182" customWidth="1"/>
    <col min="10765" max="11002" width="9.140625" style="182"/>
    <col min="11003" max="11003" width="4" style="182" customWidth="1"/>
    <col min="11004" max="11004" width="6.140625" style="182" customWidth="1"/>
    <col min="11005" max="11005" width="3.42578125" style="182" customWidth="1"/>
    <col min="11006" max="11006" width="3.140625" style="182" customWidth="1"/>
    <col min="11007" max="11007" width="49.7109375" style="182" customWidth="1"/>
    <col min="11008" max="11008" width="17.42578125" style="182" customWidth="1"/>
    <col min="11009" max="11010" width="15.85546875" style="182" customWidth="1"/>
    <col min="11011" max="11011" width="16" style="182" customWidth="1"/>
    <col min="11012" max="11012" width="17.42578125" style="182" customWidth="1"/>
    <col min="11013" max="11014" width="15.85546875" style="182" customWidth="1"/>
    <col min="11015" max="11015" width="16" style="182" customWidth="1"/>
    <col min="11016" max="11016" width="15.42578125" style="182" customWidth="1"/>
    <col min="11017" max="11017" width="18.85546875" style="182" customWidth="1"/>
    <col min="11018" max="11018" width="18" style="182" customWidth="1"/>
    <col min="11019" max="11019" width="15.85546875" style="182" customWidth="1"/>
    <col min="11020" max="11020" width="2.28515625" style="182" customWidth="1"/>
    <col min="11021" max="11258" width="9.140625" style="182"/>
    <col min="11259" max="11259" width="4" style="182" customWidth="1"/>
    <col min="11260" max="11260" width="6.140625" style="182" customWidth="1"/>
    <col min="11261" max="11261" width="3.42578125" style="182" customWidth="1"/>
    <col min="11262" max="11262" width="3.140625" style="182" customWidth="1"/>
    <col min="11263" max="11263" width="49.7109375" style="182" customWidth="1"/>
    <col min="11264" max="11264" width="17.42578125" style="182" customWidth="1"/>
    <col min="11265" max="11266" width="15.85546875" style="182" customWidth="1"/>
    <col min="11267" max="11267" width="16" style="182" customWidth="1"/>
    <col min="11268" max="11268" width="17.42578125" style="182" customWidth="1"/>
    <col min="11269" max="11270" width="15.85546875" style="182" customWidth="1"/>
    <col min="11271" max="11271" width="16" style="182" customWidth="1"/>
    <col min="11272" max="11272" width="15.42578125" style="182" customWidth="1"/>
    <col min="11273" max="11273" width="18.85546875" style="182" customWidth="1"/>
    <col min="11274" max="11274" width="18" style="182" customWidth="1"/>
    <col min="11275" max="11275" width="15.85546875" style="182" customWidth="1"/>
    <col min="11276" max="11276" width="2.28515625" style="182" customWidth="1"/>
    <col min="11277" max="11514" width="9.140625" style="182"/>
    <col min="11515" max="11515" width="4" style="182" customWidth="1"/>
    <col min="11516" max="11516" width="6.140625" style="182" customWidth="1"/>
    <col min="11517" max="11517" width="3.42578125" style="182" customWidth="1"/>
    <col min="11518" max="11518" width="3.140625" style="182" customWidth="1"/>
    <col min="11519" max="11519" width="49.7109375" style="182" customWidth="1"/>
    <col min="11520" max="11520" width="17.42578125" style="182" customWidth="1"/>
    <col min="11521" max="11522" width="15.85546875" style="182" customWidth="1"/>
    <col min="11523" max="11523" width="16" style="182" customWidth="1"/>
    <col min="11524" max="11524" width="17.42578125" style="182" customWidth="1"/>
    <col min="11525" max="11526" width="15.85546875" style="182" customWidth="1"/>
    <col min="11527" max="11527" width="16" style="182" customWidth="1"/>
    <col min="11528" max="11528" width="15.42578125" style="182" customWidth="1"/>
    <col min="11529" max="11529" width="18.85546875" style="182" customWidth="1"/>
    <col min="11530" max="11530" width="18" style="182" customWidth="1"/>
    <col min="11531" max="11531" width="15.85546875" style="182" customWidth="1"/>
    <col min="11532" max="11532" width="2.28515625" style="182" customWidth="1"/>
    <col min="11533" max="11770" width="9.140625" style="182"/>
    <col min="11771" max="11771" width="4" style="182" customWidth="1"/>
    <col min="11772" max="11772" width="6.140625" style="182" customWidth="1"/>
    <col min="11773" max="11773" width="3.42578125" style="182" customWidth="1"/>
    <col min="11774" max="11774" width="3.140625" style="182" customWidth="1"/>
    <col min="11775" max="11775" width="49.7109375" style="182" customWidth="1"/>
    <col min="11776" max="11776" width="17.42578125" style="182" customWidth="1"/>
    <col min="11777" max="11778" width="15.85546875" style="182" customWidth="1"/>
    <col min="11779" max="11779" width="16" style="182" customWidth="1"/>
    <col min="11780" max="11780" width="17.42578125" style="182" customWidth="1"/>
    <col min="11781" max="11782" width="15.85546875" style="182" customWidth="1"/>
    <col min="11783" max="11783" width="16" style="182" customWidth="1"/>
    <col min="11784" max="11784" width="15.42578125" style="182" customWidth="1"/>
    <col min="11785" max="11785" width="18.85546875" style="182" customWidth="1"/>
    <col min="11786" max="11786" width="18" style="182" customWidth="1"/>
    <col min="11787" max="11787" width="15.85546875" style="182" customWidth="1"/>
    <col min="11788" max="11788" width="2.28515625" style="182" customWidth="1"/>
    <col min="11789" max="12026" width="9.140625" style="182"/>
    <col min="12027" max="12027" width="4" style="182" customWidth="1"/>
    <col min="12028" max="12028" width="6.140625" style="182" customWidth="1"/>
    <col min="12029" max="12029" width="3.42578125" style="182" customWidth="1"/>
    <col min="12030" max="12030" width="3.140625" style="182" customWidth="1"/>
    <col min="12031" max="12031" width="49.7109375" style="182" customWidth="1"/>
    <col min="12032" max="12032" width="17.42578125" style="182" customWidth="1"/>
    <col min="12033" max="12034" width="15.85546875" style="182" customWidth="1"/>
    <col min="12035" max="12035" width="16" style="182" customWidth="1"/>
    <col min="12036" max="12036" width="17.42578125" style="182" customWidth="1"/>
    <col min="12037" max="12038" width="15.85546875" style="182" customWidth="1"/>
    <col min="12039" max="12039" width="16" style="182" customWidth="1"/>
    <col min="12040" max="12040" width="15.42578125" style="182" customWidth="1"/>
    <col min="12041" max="12041" width="18.85546875" style="182" customWidth="1"/>
    <col min="12042" max="12042" width="18" style="182" customWidth="1"/>
    <col min="12043" max="12043" width="15.85546875" style="182" customWidth="1"/>
    <col min="12044" max="12044" width="2.28515625" style="182" customWidth="1"/>
    <col min="12045" max="12282" width="9.140625" style="182"/>
    <col min="12283" max="12283" width="4" style="182" customWidth="1"/>
    <col min="12284" max="12284" width="6.140625" style="182" customWidth="1"/>
    <col min="12285" max="12285" width="3.42578125" style="182" customWidth="1"/>
    <col min="12286" max="12286" width="3.140625" style="182" customWidth="1"/>
    <col min="12287" max="12287" width="49.7109375" style="182" customWidth="1"/>
    <col min="12288" max="12288" width="17.42578125" style="182" customWidth="1"/>
    <col min="12289" max="12290" width="15.85546875" style="182" customWidth="1"/>
    <col min="12291" max="12291" width="16" style="182" customWidth="1"/>
    <col min="12292" max="12292" width="17.42578125" style="182" customWidth="1"/>
    <col min="12293" max="12294" width="15.85546875" style="182" customWidth="1"/>
    <col min="12295" max="12295" width="16" style="182" customWidth="1"/>
    <col min="12296" max="12296" width="15.42578125" style="182" customWidth="1"/>
    <col min="12297" max="12297" width="18.85546875" style="182" customWidth="1"/>
    <col min="12298" max="12298" width="18" style="182" customWidth="1"/>
    <col min="12299" max="12299" width="15.85546875" style="182" customWidth="1"/>
    <col min="12300" max="12300" width="2.28515625" style="182" customWidth="1"/>
    <col min="12301" max="12538" width="9.140625" style="182"/>
    <col min="12539" max="12539" width="4" style="182" customWidth="1"/>
    <col min="12540" max="12540" width="6.140625" style="182" customWidth="1"/>
    <col min="12541" max="12541" width="3.42578125" style="182" customWidth="1"/>
    <col min="12542" max="12542" width="3.140625" style="182" customWidth="1"/>
    <col min="12543" max="12543" width="49.7109375" style="182" customWidth="1"/>
    <col min="12544" max="12544" width="17.42578125" style="182" customWidth="1"/>
    <col min="12545" max="12546" width="15.85546875" style="182" customWidth="1"/>
    <col min="12547" max="12547" width="16" style="182" customWidth="1"/>
    <col min="12548" max="12548" width="17.42578125" style="182" customWidth="1"/>
    <col min="12549" max="12550" width="15.85546875" style="182" customWidth="1"/>
    <col min="12551" max="12551" width="16" style="182" customWidth="1"/>
    <col min="12552" max="12552" width="15.42578125" style="182" customWidth="1"/>
    <col min="12553" max="12553" width="18.85546875" style="182" customWidth="1"/>
    <col min="12554" max="12554" width="18" style="182" customWidth="1"/>
    <col min="12555" max="12555" width="15.85546875" style="182" customWidth="1"/>
    <col min="12556" max="12556" width="2.28515625" style="182" customWidth="1"/>
    <col min="12557" max="12794" width="9.140625" style="182"/>
    <col min="12795" max="12795" width="4" style="182" customWidth="1"/>
    <col min="12796" max="12796" width="6.140625" style="182" customWidth="1"/>
    <col min="12797" max="12797" width="3.42578125" style="182" customWidth="1"/>
    <col min="12798" max="12798" width="3.140625" style="182" customWidth="1"/>
    <col min="12799" max="12799" width="49.7109375" style="182" customWidth="1"/>
    <col min="12800" max="12800" width="17.42578125" style="182" customWidth="1"/>
    <col min="12801" max="12802" width="15.85546875" style="182" customWidth="1"/>
    <col min="12803" max="12803" width="16" style="182" customWidth="1"/>
    <col min="12804" max="12804" width="17.42578125" style="182" customWidth="1"/>
    <col min="12805" max="12806" width="15.85546875" style="182" customWidth="1"/>
    <col min="12807" max="12807" width="16" style="182" customWidth="1"/>
    <col min="12808" max="12808" width="15.42578125" style="182" customWidth="1"/>
    <col min="12809" max="12809" width="18.85546875" style="182" customWidth="1"/>
    <col min="12810" max="12810" width="18" style="182" customWidth="1"/>
    <col min="12811" max="12811" width="15.85546875" style="182" customWidth="1"/>
    <col min="12812" max="12812" width="2.28515625" style="182" customWidth="1"/>
    <col min="12813" max="13050" width="9.140625" style="182"/>
    <col min="13051" max="13051" width="4" style="182" customWidth="1"/>
    <col min="13052" max="13052" width="6.140625" style="182" customWidth="1"/>
    <col min="13053" max="13053" width="3.42578125" style="182" customWidth="1"/>
    <col min="13054" max="13054" width="3.140625" style="182" customWidth="1"/>
    <col min="13055" max="13055" width="49.7109375" style="182" customWidth="1"/>
    <col min="13056" max="13056" width="17.42578125" style="182" customWidth="1"/>
    <col min="13057" max="13058" width="15.85546875" style="182" customWidth="1"/>
    <col min="13059" max="13059" width="16" style="182" customWidth="1"/>
    <col min="13060" max="13060" width="17.42578125" style="182" customWidth="1"/>
    <col min="13061" max="13062" width="15.85546875" style="182" customWidth="1"/>
    <col min="13063" max="13063" width="16" style="182" customWidth="1"/>
    <col min="13064" max="13064" width="15.42578125" style="182" customWidth="1"/>
    <col min="13065" max="13065" width="18.85546875" style="182" customWidth="1"/>
    <col min="13066" max="13066" width="18" style="182" customWidth="1"/>
    <col min="13067" max="13067" width="15.85546875" style="182" customWidth="1"/>
    <col min="13068" max="13068" width="2.28515625" style="182" customWidth="1"/>
    <col min="13069" max="13306" width="9.140625" style="182"/>
    <col min="13307" max="13307" width="4" style="182" customWidth="1"/>
    <col min="13308" max="13308" width="6.140625" style="182" customWidth="1"/>
    <col min="13309" max="13309" width="3.42578125" style="182" customWidth="1"/>
    <col min="13310" max="13310" width="3.140625" style="182" customWidth="1"/>
    <col min="13311" max="13311" width="49.7109375" style="182" customWidth="1"/>
    <col min="13312" max="13312" width="17.42578125" style="182" customWidth="1"/>
    <col min="13313" max="13314" width="15.85546875" style="182" customWidth="1"/>
    <col min="13315" max="13315" width="16" style="182" customWidth="1"/>
    <col min="13316" max="13316" width="17.42578125" style="182" customWidth="1"/>
    <col min="13317" max="13318" width="15.85546875" style="182" customWidth="1"/>
    <col min="13319" max="13319" width="16" style="182" customWidth="1"/>
    <col min="13320" max="13320" width="15.42578125" style="182" customWidth="1"/>
    <col min="13321" max="13321" width="18.85546875" style="182" customWidth="1"/>
    <col min="13322" max="13322" width="18" style="182" customWidth="1"/>
    <col min="13323" max="13323" width="15.85546875" style="182" customWidth="1"/>
    <col min="13324" max="13324" width="2.28515625" style="182" customWidth="1"/>
    <col min="13325" max="13562" width="9.140625" style="182"/>
    <col min="13563" max="13563" width="4" style="182" customWidth="1"/>
    <col min="13564" max="13564" width="6.140625" style="182" customWidth="1"/>
    <col min="13565" max="13565" width="3.42578125" style="182" customWidth="1"/>
    <col min="13566" max="13566" width="3.140625" style="182" customWidth="1"/>
    <col min="13567" max="13567" width="49.7109375" style="182" customWidth="1"/>
    <col min="13568" max="13568" width="17.42578125" style="182" customWidth="1"/>
    <col min="13569" max="13570" width="15.85546875" style="182" customWidth="1"/>
    <col min="13571" max="13571" width="16" style="182" customWidth="1"/>
    <col min="13572" max="13572" width="17.42578125" style="182" customWidth="1"/>
    <col min="13573" max="13574" width="15.85546875" style="182" customWidth="1"/>
    <col min="13575" max="13575" width="16" style="182" customWidth="1"/>
    <col min="13576" max="13576" width="15.42578125" style="182" customWidth="1"/>
    <col min="13577" max="13577" width="18.85546875" style="182" customWidth="1"/>
    <col min="13578" max="13578" width="18" style="182" customWidth="1"/>
    <col min="13579" max="13579" width="15.85546875" style="182" customWidth="1"/>
    <col min="13580" max="13580" width="2.28515625" style="182" customWidth="1"/>
    <col min="13581" max="13818" width="9.140625" style="182"/>
    <col min="13819" max="13819" width="4" style="182" customWidth="1"/>
    <col min="13820" max="13820" width="6.140625" style="182" customWidth="1"/>
    <col min="13821" max="13821" width="3.42578125" style="182" customWidth="1"/>
    <col min="13822" max="13822" width="3.140625" style="182" customWidth="1"/>
    <col min="13823" max="13823" width="49.7109375" style="182" customWidth="1"/>
    <col min="13824" max="13824" width="17.42578125" style="182" customWidth="1"/>
    <col min="13825" max="13826" width="15.85546875" style="182" customWidth="1"/>
    <col min="13827" max="13827" width="16" style="182" customWidth="1"/>
    <col min="13828" max="13828" width="17.42578125" style="182" customWidth="1"/>
    <col min="13829" max="13830" width="15.85546875" style="182" customWidth="1"/>
    <col min="13831" max="13831" width="16" style="182" customWidth="1"/>
    <col min="13832" max="13832" width="15.42578125" style="182" customWidth="1"/>
    <col min="13833" max="13833" width="18.85546875" style="182" customWidth="1"/>
    <col min="13834" max="13834" width="18" style="182" customWidth="1"/>
    <col min="13835" max="13835" width="15.85546875" style="182" customWidth="1"/>
    <col min="13836" max="13836" width="2.28515625" style="182" customWidth="1"/>
    <col min="13837" max="14074" width="9.140625" style="182"/>
    <col min="14075" max="14075" width="4" style="182" customWidth="1"/>
    <col min="14076" max="14076" width="6.140625" style="182" customWidth="1"/>
    <col min="14077" max="14077" width="3.42578125" style="182" customWidth="1"/>
    <col min="14078" max="14078" width="3.140625" style="182" customWidth="1"/>
    <col min="14079" max="14079" width="49.7109375" style="182" customWidth="1"/>
    <col min="14080" max="14080" width="17.42578125" style="182" customWidth="1"/>
    <col min="14081" max="14082" width="15.85546875" style="182" customWidth="1"/>
    <col min="14083" max="14083" width="16" style="182" customWidth="1"/>
    <col min="14084" max="14084" width="17.42578125" style="182" customWidth="1"/>
    <col min="14085" max="14086" width="15.85546875" style="182" customWidth="1"/>
    <col min="14087" max="14087" width="16" style="182" customWidth="1"/>
    <col min="14088" max="14088" width="15.42578125" style="182" customWidth="1"/>
    <col min="14089" max="14089" width="18.85546875" style="182" customWidth="1"/>
    <col min="14090" max="14090" width="18" style="182" customWidth="1"/>
    <col min="14091" max="14091" width="15.85546875" style="182" customWidth="1"/>
    <col min="14092" max="14092" width="2.28515625" style="182" customWidth="1"/>
    <col min="14093" max="14330" width="9.140625" style="182"/>
    <col min="14331" max="14331" width="4" style="182" customWidth="1"/>
    <col min="14332" max="14332" width="6.140625" style="182" customWidth="1"/>
    <col min="14333" max="14333" width="3.42578125" style="182" customWidth="1"/>
    <col min="14334" max="14334" width="3.140625" style="182" customWidth="1"/>
    <col min="14335" max="14335" width="49.7109375" style="182" customWidth="1"/>
    <col min="14336" max="14336" width="17.42578125" style="182" customWidth="1"/>
    <col min="14337" max="14338" width="15.85546875" style="182" customWidth="1"/>
    <col min="14339" max="14339" width="16" style="182" customWidth="1"/>
    <col min="14340" max="14340" width="17.42578125" style="182" customWidth="1"/>
    <col min="14341" max="14342" width="15.85546875" style="182" customWidth="1"/>
    <col min="14343" max="14343" width="16" style="182" customWidth="1"/>
    <col min="14344" max="14344" width="15.42578125" style="182" customWidth="1"/>
    <col min="14345" max="14345" width="18.85546875" style="182" customWidth="1"/>
    <col min="14346" max="14346" width="18" style="182" customWidth="1"/>
    <col min="14347" max="14347" width="15.85546875" style="182" customWidth="1"/>
    <col min="14348" max="14348" width="2.28515625" style="182" customWidth="1"/>
    <col min="14349" max="14586" width="9.140625" style="182"/>
    <col min="14587" max="14587" width="4" style="182" customWidth="1"/>
    <col min="14588" max="14588" width="6.140625" style="182" customWidth="1"/>
    <col min="14589" max="14589" width="3.42578125" style="182" customWidth="1"/>
    <col min="14590" max="14590" width="3.140625" style="182" customWidth="1"/>
    <col min="14591" max="14591" width="49.7109375" style="182" customWidth="1"/>
    <col min="14592" max="14592" width="17.42578125" style="182" customWidth="1"/>
    <col min="14593" max="14594" width="15.85546875" style="182" customWidth="1"/>
    <col min="14595" max="14595" width="16" style="182" customWidth="1"/>
    <col min="14596" max="14596" width="17.42578125" style="182" customWidth="1"/>
    <col min="14597" max="14598" width="15.85546875" style="182" customWidth="1"/>
    <col min="14599" max="14599" width="16" style="182" customWidth="1"/>
    <col min="14600" max="14600" width="15.42578125" style="182" customWidth="1"/>
    <col min="14601" max="14601" width="18.85546875" style="182" customWidth="1"/>
    <col min="14602" max="14602" width="18" style="182" customWidth="1"/>
    <col min="14603" max="14603" width="15.85546875" style="182" customWidth="1"/>
    <col min="14604" max="14604" width="2.28515625" style="182" customWidth="1"/>
    <col min="14605" max="14842" width="9.140625" style="182"/>
    <col min="14843" max="14843" width="4" style="182" customWidth="1"/>
    <col min="14844" max="14844" width="6.140625" style="182" customWidth="1"/>
    <col min="14845" max="14845" width="3.42578125" style="182" customWidth="1"/>
    <col min="14846" max="14846" width="3.140625" style="182" customWidth="1"/>
    <col min="14847" max="14847" width="49.7109375" style="182" customWidth="1"/>
    <col min="14848" max="14848" width="17.42578125" style="182" customWidth="1"/>
    <col min="14849" max="14850" width="15.85546875" style="182" customWidth="1"/>
    <col min="14851" max="14851" width="16" style="182" customWidth="1"/>
    <col min="14852" max="14852" width="17.42578125" style="182" customWidth="1"/>
    <col min="14853" max="14854" width="15.85546875" style="182" customWidth="1"/>
    <col min="14855" max="14855" width="16" style="182" customWidth="1"/>
    <col min="14856" max="14856" width="15.42578125" style="182" customWidth="1"/>
    <col min="14857" max="14857" width="18.85546875" style="182" customWidth="1"/>
    <col min="14858" max="14858" width="18" style="182" customWidth="1"/>
    <col min="14859" max="14859" width="15.85546875" style="182" customWidth="1"/>
    <col min="14860" max="14860" width="2.28515625" style="182" customWidth="1"/>
    <col min="14861" max="15098" width="9.140625" style="182"/>
    <col min="15099" max="15099" width="4" style="182" customWidth="1"/>
    <col min="15100" max="15100" width="6.140625" style="182" customWidth="1"/>
    <col min="15101" max="15101" width="3.42578125" style="182" customWidth="1"/>
    <col min="15102" max="15102" width="3.140625" style="182" customWidth="1"/>
    <col min="15103" max="15103" width="49.7109375" style="182" customWidth="1"/>
    <col min="15104" max="15104" width="17.42578125" style="182" customWidth="1"/>
    <col min="15105" max="15106" width="15.85546875" style="182" customWidth="1"/>
    <col min="15107" max="15107" width="16" style="182" customWidth="1"/>
    <col min="15108" max="15108" width="17.42578125" style="182" customWidth="1"/>
    <col min="15109" max="15110" width="15.85546875" style="182" customWidth="1"/>
    <col min="15111" max="15111" width="16" style="182" customWidth="1"/>
    <col min="15112" max="15112" width="15.42578125" style="182" customWidth="1"/>
    <col min="15113" max="15113" width="18.85546875" style="182" customWidth="1"/>
    <col min="15114" max="15114" width="18" style="182" customWidth="1"/>
    <col min="15115" max="15115" width="15.85546875" style="182" customWidth="1"/>
    <col min="15116" max="15116" width="2.28515625" style="182" customWidth="1"/>
    <col min="15117" max="15354" width="9.140625" style="182"/>
    <col min="15355" max="15355" width="4" style="182" customWidth="1"/>
    <col min="15356" max="15356" width="6.140625" style="182" customWidth="1"/>
    <col min="15357" max="15357" width="3.42578125" style="182" customWidth="1"/>
    <col min="15358" max="15358" width="3.140625" style="182" customWidth="1"/>
    <col min="15359" max="15359" width="49.7109375" style="182" customWidth="1"/>
    <col min="15360" max="15360" width="17.42578125" style="182" customWidth="1"/>
    <col min="15361" max="15362" width="15.85546875" style="182" customWidth="1"/>
    <col min="15363" max="15363" width="16" style="182" customWidth="1"/>
    <col min="15364" max="15364" width="17.42578125" style="182" customWidth="1"/>
    <col min="15365" max="15366" width="15.85546875" style="182" customWidth="1"/>
    <col min="15367" max="15367" width="16" style="182" customWidth="1"/>
    <col min="15368" max="15368" width="15.42578125" style="182" customWidth="1"/>
    <col min="15369" max="15369" width="18.85546875" style="182" customWidth="1"/>
    <col min="15370" max="15370" width="18" style="182" customWidth="1"/>
    <col min="15371" max="15371" width="15.85546875" style="182" customWidth="1"/>
    <col min="15372" max="15372" width="2.28515625" style="182" customWidth="1"/>
    <col min="15373" max="15610" width="9.140625" style="182"/>
    <col min="15611" max="15611" width="4" style="182" customWidth="1"/>
    <col min="15612" max="15612" width="6.140625" style="182" customWidth="1"/>
    <col min="15613" max="15613" width="3.42578125" style="182" customWidth="1"/>
    <col min="15614" max="15614" width="3.140625" style="182" customWidth="1"/>
    <col min="15615" max="15615" width="49.7109375" style="182" customWidth="1"/>
    <col min="15616" max="15616" width="17.42578125" style="182" customWidth="1"/>
    <col min="15617" max="15618" width="15.85546875" style="182" customWidth="1"/>
    <col min="15619" max="15619" width="16" style="182" customWidth="1"/>
    <col min="15620" max="15620" width="17.42578125" style="182" customWidth="1"/>
    <col min="15621" max="15622" width="15.85546875" style="182" customWidth="1"/>
    <col min="15623" max="15623" width="16" style="182" customWidth="1"/>
    <col min="15624" max="15624" width="15.42578125" style="182" customWidth="1"/>
    <col min="15625" max="15625" width="18.85546875" style="182" customWidth="1"/>
    <col min="15626" max="15626" width="18" style="182" customWidth="1"/>
    <col min="15627" max="15627" width="15.85546875" style="182" customWidth="1"/>
    <col min="15628" max="15628" width="2.28515625" style="182" customWidth="1"/>
    <col min="15629" max="15866" width="9.140625" style="182"/>
    <col min="15867" max="15867" width="4" style="182" customWidth="1"/>
    <col min="15868" max="15868" width="6.140625" style="182" customWidth="1"/>
    <col min="15869" max="15869" width="3.42578125" style="182" customWidth="1"/>
    <col min="15870" max="15870" width="3.140625" style="182" customWidth="1"/>
    <col min="15871" max="15871" width="49.7109375" style="182" customWidth="1"/>
    <col min="15872" max="15872" width="17.42578125" style="182" customWidth="1"/>
    <col min="15873" max="15874" width="15.85546875" style="182" customWidth="1"/>
    <col min="15875" max="15875" width="16" style="182" customWidth="1"/>
    <col min="15876" max="15876" width="17.42578125" style="182" customWidth="1"/>
    <col min="15877" max="15878" width="15.85546875" style="182" customWidth="1"/>
    <col min="15879" max="15879" width="16" style="182" customWidth="1"/>
    <col min="15880" max="15880" width="15.42578125" style="182" customWidth="1"/>
    <col min="15881" max="15881" width="18.85546875" style="182" customWidth="1"/>
    <col min="15882" max="15882" width="18" style="182" customWidth="1"/>
    <col min="15883" max="15883" width="15.85546875" style="182" customWidth="1"/>
    <col min="15884" max="15884" width="2.28515625" style="182" customWidth="1"/>
    <col min="15885" max="16122" width="9.140625" style="182"/>
    <col min="16123" max="16123" width="4" style="182" customWidth="1"/>
    <col min="16124" max="16124" width="6.140625" style="182" customWidth="1"/>
    <col min="16125" max="16125" width="3.42578125" style="182" customWidth="1"/>
    <col min="16126" max="16126" width="3.140625" style="182" customWidth="1"/>
    <col min="16127" max="16127" width="49.7109375" style="182" customWidth="1"/>
    <col min="16128" max="16128" width="17.42578125" style="182" customWidth="1"/>
    <col min="16129" max="16130" width="15.85546875" style="182" customWidth="1"/>
    <col min="16131" max="16131" width="16" style="182" customWidth="1"/>
    <col min="16132" max="16132" width="17.42578125" style="182" customWidth="1"/>
    <col min="16133" max="16134" width="15.85546875" style="182" customWidth="1"/>
    <col min="16135" max="16135" width="16" style="182" customWidth="1"/>
    <col min="16136" max="16136" width="15.42578125" style="182" customWidth="1"/>
    <col min="16137" max="16137" width="18.85546875" style="182" customWidth="1"/>
    <col min="16138" max="16138" width="18" style="182" customWidth="1"/>
    <col min="16139" max="16139" width="15.85546875" style="182" customWidth="1"/>
    <col min="16140" max="16140" width="2.28515625" style="182" customWidth="1"/>
    <col min="16141" max="16384" width="9.140625" style="182"/>
  </cols>
  <sheetData>
    <row r="2" spans="1:16" ht="15" customHeight="1">
      <c r="E2" s="117" t="s">
        <v>679</v>
      </c>
      <c r="F2" s="457" t="s">
        <v>882</v>
      </c>
      <c r="G2" s="457"/>
      <c r="H2" s="457"/>
      <c r="I2" s="457"/>
      <c r="K2" s="458"/>
    </row>
    <row r="3" spans="1:16" ht="15" customHeight="1">
      <c r="E3" s="457"/>
      <c r="F3" s="457"/>
      <c r="G3" s="457"/>
      <c r="H3" s="457"/>
      <c r="I3" s="457"/>
      <c r="J3" s="187" t="s">
        <v>888</v>
      </c>
      <c r="K3" s="458"/>
    </row>
    <row r="4" spans="1:16" ht="15.75">
      <c r="B4" s="459" t="s">
        <v>706</v>
      </c>
      <c r="C4" s="334"/>
      <c r="D4" s="334"/>
      <c r="E4" s="334"/>
      <c r="F4" s="334"/>
      <c r="G4" s="334"/>
      <c r="H4" s="334"/>
      <c r="I4" s="334"/>
      <c r="J4" s="334"/>
      <c r="K4" s="334"/>
    </row>
    <row r="5" spans="1:16" ht="13.5" thickBot="1">
      <c r="B5" s="460"/>
      <c r="C5" s="461"/>
      <c r="D5" s="461"/>
      <c r="E5" s="461"/>
      <c r="F5" s="461"/>
      <c r="G5" s="461"/>
      <c r="H5" s="461"/>
      <c r="I5" s="461"/>
      <c r="J5" s="460" t="s">
        <v>885</v>
      </c>
    </row>
    <row r="6" spans="1:16" ht="33" customHeight="1" thickTop="1">
      <c r="B6" s="996" t="s">
        <v>680</v>
      </c>
      <c r="C6" s="997"/>
      <c r="D6" s="997"/>
      <c r="E6" s="997"/>
      <c r="F6" s="1003" t="s">
        <v>707</v>
      </c>
      <c r="G6" s="1004"/>
      <c r="H6" s="1004"/>
      <c r="I6" s="1004"/>
      <c r="J6" s="1004"/>
      <c r="K6" s="1005"/>
      <c r="L6" s="462"/>
      <c r="M6" s="462"/>
      <c r="N6" s="462"/>
      <c r="O6" s="462"/>
      <c r="P6" s="462"/>
    </row>
    <row r="7" spans="1:16" ht="16.5" customHeight="1" thickBot="1">
      <c r="B7" s="998"/>
      <c r="C7" s="999"/>
      <c r="D7" s="999"/>
      <c r="E7" s="999"/>
      <c r="F7" s="1006" t="s">
        <v>681</v>
      </c>
      <c r="G7" s="1007"/>
      <c r="H7" s="1007"/>
      <c r="I7" s="1007"/>
      <c r="J7" s="1007"/>
      <c r="K7" s="1008"/>
      <c r="L7" s="462"/>
      <c r="M7" s="462"/>
      <c r="N7" s="462"/>
      <c r="O7" s="462"/>
      <c r="P7" s="462"/>
    </row>
    <row r="8" spans="1:16" ht="15.75" customHeight="1" thickTop="1">
      <c r="B8" s="998"/>
      <c r="C8" s="1000"/>
      <c r="D8" s="1000"/>
      <c r="E8" s="1000"/>
      <c r="F8" s="1009" t="s">
        <v>567</v>
      </c>
      <c r="G8" s="1010"/>
      <c r="H8" s="1011" t="s">
        <v>580</v>
      </c>
      <c r="I8" s="1012"/>
      <c r="J8" s="1011" t="s">
        <v>682</v>
      </c>
      <c r="K8" s="1013"/>
    </row>
    <row r="9" spans="1:16" ht="130.5" customHeight="1">
      <c r="B9" s="1001"/>
      <c r="C9" s="1002"/>
      <c r="D9" s="1002"/>
      <c r="E9" s="1002"/>
      <c r="F9" s="463" t="s">
        <v>709</v>
      </c>
      <c r="G9" s="463" t="s">
        <v>708</v>
      </c>
      <c r="H9" s="463" t="s">
        <v>709</v>
      </c>
      <c r="I9" s="463" t="s">
        <v>708</v>
      </c>
      <c r="J9" s="463" t="s">
        <v>709</v>
      </c>
      <c r="K9" s="464" t="s">
        <v>708</v>
      </c>
    </row>
    <row r="10" spans="1:16" s="465" customFormat="1" ht="16.5" thickBot="1">
      <c r="B10" s="466"/>
      <c r="C10" s="467"/>
      <c r="D10" s="467"/>
      <c r="E10" s="468"/>
      <c r="F10" s="469">
        <v>1</v>
      </c>
      <c r="G10" s="469">
        <v>2</v>
      </c>
      <c r="H10" s="469">
        <v>3</v>
      </c>
      <c r="I10" s="469">
        <v>4</v>
      </c>
      <c r="J10" s="470">
        <v>5</v>
      </c>
      <c r="K10" s="519">
        <v>6</v>
      </c>
    </row>
    <row r="11" spans="1:16" ht="16.5" thickTop="1">
      <c r="B11" s="471"/>
      <c r="C11" s="472"/>
      <c r="D11" s="473"/>
      <c r="E11" s="474"/>
      <c r="F11" s="475"/>
      <c r="G11" s="475"/>
      <c r="H11" s="475"/>
      <c r="I11" s="475"/>
      <c r="J11" s="475"/>
      <c r="K11" s="475"/>
    </row>
    <row r="12" spans="1:16" ht="15.75">
      <c r="A12" s="274"/>
      <c r="B12" s="476" t="s">
        <v>683</v>
      </c>
      <c r="C12" s="1019" t="s">
        <v>684</v>
      </c>
      <c r="D12" s="1020"/>
      <c r="E12" s="1020"/>
      <c r="F12" s="477"/>
      <c r="G12" s="477"/>
      <c r="H12" s="477"/>
      <c r="I12" s="477"/>
      <c r="J12" s="475"/>
      <c r="K12" s="475"/>
    </row>
    <row r="13" spans="1:16" ht="18.75" customHeight="1">
      <c r="B13" s="478" t="s">
        <v>685</v>
      </c>
      <c r="C13" s="1021" t="s">
        <v>686</v>
      </c>
      <c r="D13" s="1022"/>
      <c r="E13" s="1022"/>
      <c r="F13" s="479">
        <v>0</v>
      </c>
      <c r="G13" s="479">
        <v>0</v>
      </c>
      <c r="H13" s="479">
        <v>0</v>
      </c>
      <c r="I13" s="479">
        <v>0</v>
      </c>
      <c r="J13" s="479">
        <v>0</v>
      </c>
      <c r="K13" s="479">
        <v>0</v>
      </c>
    </row>
    <row r="14" spans="1:16" ht="19.5" customHeight="1">
      <c r="B14" s="478" t="s">
        <v>687</v>
      </c>
      <c r="C14" s="1023" t="s">
        <v>688</v>
      </c>
      <c r="D14" s="1024"/>
      <c r="E14" s="1024"/>
      <c r="F14" s="479">
        <v>0</v>
      </c>
      <c r="G14" s="479">
        <v>0</v>
      </c>
      <c r="H14" s="479">
        <v>0</v>
      </c>
      <c r="I14" s="479">
        <v>0</v>
      </c>
      <c r="J14" s="479">
        <v>0</v>
      </c>
      <c r="K14" s="479">
        <v>0</v>
      </c>
    </row>
    <row r="15" spans="1:16" ht="30.75" customHeight="1">
      <c r="B15" s="480" t="s">
        <v>689</v>
      </c>
      <c r="C15" s="1025" t="s">
        <v>690</v>
      </c>
      <c r="D15" s="1026"/>
      <c r="E15" s="1026"/>
      <c r="F15" s="481">
        <v>0</v>
      </c>
      <c r="G15" s="481">
        <v>0</v>
      </c>
      <c r="H15" s="481">
        <v>0</v>
      </c>
      <c r="I15" s="481">
        <v>0</v>
      </c>
      <c r="J15" s="481">
        <v>0</v>
      </c>
      <c r="K15" s="481">
        <v>0</v>
      </c>
    </row>
    <row r="16" spans="1:16" ht="30" customHeight="1">
      <c r="B16" s="482" t="s">
        <v>691</v>
      </c>
      <c r="C16" s="1027" t="s">
        <v>692</v>
      </c>
      <c r="D16" s="1028"/>
      <c r="E16" s="1028"/>
      <c r="F16" s="483">
        <v>0</v>
      </c>
      <c r="G16" s="483">
        <v>0</v>
      </c>
      <c r="H16" s="483">
        <v>0</v>
      </c>
      <c r="I16" s="483">
        <v>0</v>
      </c>
      <c r="J16" s="483">
        <v>0</v>
      </c>
      <c r="K16" s="483">
        <v>0</v>
      </c>
    </row>
    <row r="17" spans="2:11" ht="27.75" customHeight="1" thickBot="1">
      <c r="B17" s="484" t="s">
        <v>693</v>
      </c>
      <c r="C17" s="1029" t="s">
        <v>694</v>
      </c>
      <c r="D17" s="1030"/>
      <c r="E17" s="1030"/>
      <c r="F17" s="479">
        <f>F13+F14+F15+F16</f>
        <v>0</v>
      </c>
      <c r="G17" s="479">
        <f t="shared" ref="G17:K17" si="0">G13+G14+G15+G16</f>
        <v>0</v>
      </c>
      <c r="H17" s="479">
        <f t="shared" si="0"/>
        <v>0</v>
      </c>
      <c r="I17" s="479">
        <f t="shared" si="0"/>
        <v>0</v>
      </c>
      <c r="J17" s="479">
        <f t="shared" si="0"/>
        <v>0</v>
      </c>
      <c r="K17" s="479">
        <f t="shared" si="0"/>
        <v>0</v>
      </c>
    </row>
    <row r="18" spans="2:11" ht="16.5" thickTop="1">
      <c r="B18" s="471"/>
      <c r="C18" s="1014"/>
      <c r="D18" s="1015"/>
      <c r="E18" s="1015"/>
      <c r="F18" s="485"/>
      <c r="G18" s="485"/>
      <c r="H18" s="485"/>
      <c r="I18" s="485"/>
      <c r="J18" s="485"/>
      <c r="K18" s="485"/>
    </row>
    <row r="19" spans="2:11" ht="20.25" customHeight="1">
      <c r="B19" s="476" t="s">
        <v>695</v>
      </c>
      <c r="C19" s="486" t="s">
        <v>696</v>
      </c>
      <c r="D19" s="486"/>
      <c r="E19" s="487"/>
      <c r="F19" s="479">
        <v>0</v>
      </c>
      <c r="G19" s="479">
        <v>0</v>
      </c>
      <c r="H19" s="479">
        <v>0</v>
      </c>
      <c r="I19" s="479">
        <v>0</v>
      </c>
      <c r="J19" s="479">
        <v>0</v>
      </c>
      <c r="K19" s="479">
        <v>0</v>
      </c>
    </row>
    <row r="20" spans="2:11" ht="16.5" thickBot="1">
      <c r="B20" s="488"/>
      <c r="C20" s="489"/>
      <c r="D20" s="489"/>
      <c r="E20" s="490"/>
      <c r="F20" s="491"/>
      <c r="G20" s="491"/>
      <c r="H20" s="491"/>
      <c r="I20" s="491"/>
      <c r="J20" s="491"/>
      <c r="K20" s="491"/>
    </row>
    <row r="21" spans="2:11" ht="17.25" thickTop="1" thickBot="1">
      <c r="B21" s="492" t="s">
        <v>697</v>
      </c>
      <c r="C21" s="1016" t="s">
        <v>698</v>
      </c>
      <c r="D21" s="1016"/>
      <c r="E21" s="1016"/>
      <c r="F21" s="479">
        <v>0</v>
      </c>
      <c r="G21" s="479">
        <v>0</v>
      </c>
      <c r="H21" s="479">
        <v>0</v>
      </c>
      <c r="I21" s="479">
        <v>0</v>
      </c>
      <c r="J21" s="479">
        <v>0</v>
      </c>
      <c r="K21" s="479">
        <v>0</v>
      </c>
    </row>
    <row r="22" spans="2:11" ht="17.25" thickTop="1" thickBot="1">
      <c r="B22" s="493"/>
      <c r="C22" s="494"/>
      <c r="D22" s="494"/>
      <c r="E22" s="495"/>
      <c r="F22" s="491"/>
      <c r="G22" s="491"/>
      <c r="H22" s="491"/>
      <c r="I22" s="491"/>
      <c r="J22" s="491"/>
      <c r="K22" s="491"/>
    </row>
    <row r="23" spans="2:11" ht="15.75" customHeight="1" thickTop="1" thickBot="1">
      <c r="B23" s="1017" t="s">
        <v>699</v>
      </c>
      <c r="C23" s="1018"/>
      <c r="D23" s="1018"/>
      <c r="E23" s="1018"/>
      <c r="F23" s="496">
        <f>F17+F19+F21</f>
        <v>0</v>
      </c>
      <c r="G23" s="496">
        <f t="shared" ref="G23:K23" si="1">G17+G19+G21</f>
        <v>0</v>
      </c>
      <c r="H23" s="496">
        <f t="shared" si="1"/>
        <v>0</v>
      </c>
      <c r="I23" s="496">
        <f t="shared" si="1"/>
        <v>0</v>
      </c>
      <c r="J23" s="496">
        <f t="shared" si="1"/>
        <v>0</v>
      </c>
      <c r="K23" s="496">
        <f t="shared" si="1"/>
        <v>0</v>
      </c>
    </row>
    <row r="24" spans="2:11" ht="16.5" thickTop="1">
      <c r="B24" s="183"/>
      <c r="C24" s="183"/>
      <c r="D24" s="183"/>
      <c r="E24" s="497"/>
      <c r="F24" s="497"/>
      <c r="G24" s="497"/>
      <c r="H24" s="497"/>
      <c r="I24" s="497"/>
      <c r="J24" s="497"/>
      <c r="K24" s="497"/>
    </row>
    <row r="25" spans="2:11" ht="15.75">
      <c r="B25" s="183"/>
      <c r="C25" s="497"/>
      <c r="D25" s="497"/>
      <c r="E25" s="497"/>
      <c r="F25" s="497"/>
      <c r="G25" s="497"/>
      <c r="H25" s="497"/>
      <c r="I25" s="497"/>
      <c r="J25" s="497"/>
      <c r="K25" s="497"/>
    </row>
    <row r="26" spans="2:11" ht="15.75">
      <c r="B26" s="183"/>
      <c r="C26" s="497"/>
      <c r="D26" s="497"/>
      <c r="E26" s="497"/>
      <c r="F26" s="497"/>
      <c r="G26" s="497"/>
      <c r="H26" s="497"/>
      <c r="I26" s="497"/>
      <c r="J26" s="497"/>
      <c r="K26" s="497"/>
    </row>
    <row r="27" spans="2:11" ht="15.75">
      <c r="B27" s="183"/>
      <c r="C27" s="497"/>
      <c r="D27" s="497"/>
      <c r="E27" s="497"/>
      <c r="F27" s="497"/>
      <c r="G27" s="497"/>
      <c r="H27" s="497"/>
      <c r="I27" s="497"/>
      <c r="J27" s="497"/>
      <c r="K27" s="497"/>
    </row>
    <row r="28" spans="2:11" ht="15.75">
      <c r="B28" s="183"/>
      <c r="C28" s="497"/>
      <c r="D28" s="497"/>
      <c r="E28" s="497"/>
      <c r="F28" s="497"/>
      <c r="G28" s="497"/>
      <c r="H28" s="497"/>
      <c r="I28" s="497"/>
      <c r="J28" s="497"/>
      <c r="K28" s="497"/>
    </row>
    <row r="29" spans="2:11" ht="15.75">
      <c r="B29" s="183"/>
      <c r="C29" s="497"/>
      <c r="D29" s="497"/>
      <c r="E29" s="497"/>
      <c r="F29" s="497"/>
      <c r="G29" s="497"/>
      <c r="H29" s="497"/>
      <c r="I29" s="497"/>
      <c r="J29" s="497"/>
      <c r="K29" s="497"/>
    </row>
    <row r="30" spans="2:11" ht="15.75">
      <c r="B30" s="183"/>
      <c r="C30" s="497"/>
      <c r="D30" s="497"/>
      <c r="E30" s="497"/>
      <c r="F30" s="497"/>
      <c r="G30" s="497"/>
      <c r="H30" s="497"/>
      <c r="I30" s="497"/>
      <c r="J30" s="497"/>
      <c r="K30" s="497"/>
    </row>
    <row r="31" spans="2:11" ht="15.75">
      <c r="B31" s="183"/>
      <c r="C31" s="497"/>
      <c r="D31" s="497"/>
      <c r="E31" s="497"/>
      <c r="F31" s="497"/>
      <c r="G31" s="497"/>
      <c r="H31" s="497"/>
      <c r="I31" s="497"/>
      <c r="J31" s="497"/>
      <c r="K31" s="497"/>
    </row>
    <row r="32" spans="2:11" ht="15.75">
      <c r="B32" s="183"/>
      <c r="C32" s="497"/>
      <c r="D32" s="497"/>
      <c r="E32" s="497"/>
      <c r="F32" s="497"/>
      <c r="G32" s="497"/>
      <c r="H32" s="497"/>
      <c r="I32" s="497"/>
      <c r="J32" s="497"/>
      <c r="K32" s="497"/>
    </row>
  </sheetData>
  <mergeCells count="15">
    <mergeCell ref="C18:E18"/>
    <mergeCell ref="C21:E21"/>
    <mergeCell ref="B23:E23"/>
    <mergeCell ref="C12:E12"/>
    <mergeCell ref="C13:E13"/>
    <mergeCell ref="C14:E14"/>
    <mergeCell ref="C15:E15"/>
    <mergeCell ref="C16:E16"/>
    <mergeCell ref="C17:E17"/>
    <mergeCell ref="B6:E9"/>
    <mergeCell ref="F6:K6"/>
    <mergeCell ref="F7:K7"/>
    <mergeCell ref="F8:G8"/>
    <mergeCell ref="H8:I8"/>
    <mergeCell ref="J8:K8"/>
  </mergeCells>
  <pageMargins left="0.23622047244094491" right="0.23622047244094491" top="0.74803149606299213" bottom="0.74803149606299213" header="0.31496062992125984" footer="0.31496062992125984"/>
  <pageSetup paperSize="5" scale="63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2:K23"/>
  <sheetViews>
    <sheetView view="pageBreakPreview" zoomScale="60" workbookViewId="0">
      <selection activeCell="E13" sqref="E13"/>
    </sheetView>
  </sheetViews>
  <sheetFormatPr defaultRowHeight="12.75"/>
  <cols>
    <col min="1" max="1" width="7" style="274" customWidth="1"/>
    <col min="2" max="2" width="3" style="274" customWidth="1"/>
    <col min="3" max="3" width="2.42578125" style="274" customWidth="1"/>
    <col min="4" max="4" width="38.85546875" style="274" customWidth="1"/>
    <col min="5" max="5" width="21.5703125" style="274" customWidth="1"/>
    <col min="6" max="6" width="23.28515625" style="274" customWidth="1"/>
    <col min="7" max="7" width="4.42578125" style="274" customWidth="1"/>
    <col min="8" max="254" width="9.140625" style="274"/>
    <col min="255" max="255" width="7" style="274" customWidth="1"/>
    <col min="256" max="256" width="3" style="274" customWidth="1"/>
    <col min="257" max="257" width="2.42578125" style="274" customWidth="1"/>
    <col min="258" max="258" width="38.85546875" style="274" customWidth="1"/>
    <col min="259" max="259" width="25.42578125" style="274" customWidth="1"/>
    <col min="260" max="260" width="23.28515625" style="274" customWidth="1"/>
    <col min="261" max="261" width="24.140625" style="274" customWidth="1"/>
    <col min="262" max="262" width="23.85546875" style="274" customWidth="1"/>
    <col min="263" max="263" width="4.42578125" style="274" customWidth="1"/>
    <col min="264" max="510" width="9.140625" style="274"/>
    <col min="511" max="511" width="7" style="274" customWidth="1"/>
    <col min="512" max="512" width="3" style="274" customWidth="1"/>
    <col min="513" max="513" width="2.42578125" style="274" customWidth="1"/>
    <col min="514" max="514" width="38.85546875" style="274" customWidth="1"/>
    <col min="515" max="515" width="25.42578125" style="274" customWidth="1"/>
    <col min="516" max="516" width="23.28515625" style="274" customWidth="1"/>
    <col min="517" max="517" width="24.140625" style="274" customWidth="1"/>
    <col min="518" max="518" width="23.85546875" style="274" customWidth="1"/>
    <col min="519" max="519" width="4.42578125" style="274" customWidth="1"/>
    <col min="520" max="766" width="9.140625" style="274"/>
    <col min="767" max="767" width="7" style="274" customWidth="1"/>
    <col min="768" max="768" width="3" style="274" customWidth="1"/>
    <col min="769" max="769" width="2.42578125" style="274" customWidth="1"/>
    <col min="770" max="770" width="38.85546875" style="274" customWidth="1"/>
    <col min="771" max="771" width="25.42578125" style="274" customWidth="1"/>
    <col min="772" max="772" width="23.28515625" style="274" customWidth="1"/>
    <col min="773" max="773" width="24.140625" style="274" customWidth="1"/>
    <col min="774" max="774" width="23.85546875" style="274" customWidth="1"/>
    <col min="775" max="775" width="4.42578125" style="274" customWidth="1"/>
    <col min="776" max="1022" width="9.140625" style="274"/>
    <col min="1023" max="1023" width="7" style="274" customWidth="1"/>
    <col min="1024" max="1024" width="3" style="274" customWidth="1"/>
    <col min="1025" max="1025" width="2.42578125" style="274" customWidth="1"/>
    <col min="1026" max="1026" width="38.85546875" style="274" customWidth="1"/>
    <col min="1027" max="1027" width="25.42578125" style="274" customWidth="1"/>
    <col min="1028" max="1028" width="23.28515625" style="274" customWidth="1"/>
    <col min="1029" max="1029" width="24.140625" style="274" customWidth="1"/>
    <col min="1030" max="1030" width="23.85546875" style="274" customWidth="1"/>
    <col min="1031" max="1031" width="4.42578125" style="274" customWidth="1"/>
    <col min="1032" max="1278" width="9.140625" style="274"/>
    <col min="1279" max="1279" width="7" style="274" customWidth="1"/>
    <col min="1280" max="1280" width="3" style="274" customWidth="1"/>
    <col min="1281" max="1281" width="2.42578125" style="274" customWidth="1"/>
    <col min="1282" max="1282" width="38.85546875" style="274" customWidth="1"/>
    <col min="1283" max="1283" width="25.42578125" style="274" customWidth="1"/>
    <col min="1284" max="1284" width="23.28515625" style="274" customWidth="1"/>
    <col min="1285" max="1285" width="24.140625" style="274" customWidth="1"/>
    <col min="1286" max="1286" width="23.85546875" style="274" customWidth="1"/>
    <col min="1287" max="1287" width="4.42578125" style="274" customWidth="1"/>
    <col min="1288" max="1534" width="9.140625" style="274"/>
    <col min="1535" max="1535" width="7" style="274" customWidth="1"/>
    <col min="1536" max="1536" width="3" style="274" customWidth="1"/>
    <col min="1537" max="1537" width="2.42578125" style="274" customWidth="1"/>
    <col min="1538" max="1538" width="38.85546875" style="274" customWidth="1"/>
    <col min="1539" max="1539" width="25.42578125" style="274" customWidth="1"/>
    <col min="1540" max="1540" width="23.28515625" style="274" customWidth="1"/>
    <col min="1541" max="1541" width="24.140625" style="274" customWidth="1"/>
    <col min="1542" max="1542" width="23.85546875" style="274" customWidth="1"/>
    <col min="1543" max="1543" width="4.42578125" style="274" customWidth="1"/>
    <col min="1544" max="1790" width="9.140625" style="274"/>
    <col min="1791" max="1791" width="7" style="274" customWidth="1"/>
    <col min="1792" max="1792" width="3" style="274" customWidth="1"/>
    <col min="1793" max="1793" width="2.42578125" style="274" customWidth="1"/>
    <col min="1794" max="1794" width="38.85546875" style="274" customWidth="1"/>
    <col min="1795" max="1795" width="25.42578125" style="274" customWidth="1"/>
    <col min="1796" max="1796" width="23.28515625" style="274" customWidth="1"/>
    <col min="1797" max="1797" width="24.140625" style="274" customWidth="1"/>
    <col min="1798" max="1798" width="23.85546875" style="274" customWidth="1"/>
    <col min="1799" max="1799" width="4.42578125" style="274" customWidth="1"/>
    <col min="1800" max="2046" width="9.140625" style="274"/>
    <col min="2047" max="2047" width="7" style="274" customWidth="1"/>
    <col min="2048" max="2048" width="3" style="274" customWidth="1"/>
    <col min="2049" max="2049" width="2.42578125" style="274" customWidth="1"/>
    <col min="2050" max="2050" width="38.85546875" style="274" customWidth="1"/>
    <col min="2051" max="2051" width="25.42578125" style="274" customWidth="1"/>
    <col min="2052" max="2052" width="23.28515625" style="274" customWidth="1"/>
    <col min="2053" max="2053" width="24.140625" style="274" customWidth="1"/>
    <col min="2054" max="2054" width="23.85546875" style="274" customWidth="1"/>
    <col min="2055" max="2055" width="4.42578125" style="274" customWidth="1"/>
    <col min="2056" max="2302" width="9.140625" style="274"/>
    <col min="2303" max="2303" width="7" style="274" customWidth="1"/>
    <col min="2304" max="2304" width="3" style="274" customWidth="1"/>
    <col min="2305" max="2305" width="2.42578125" style="274" customWidth="1"/>
    <col min="2306" max="2306" width="38.85546875" style="274" customWidth="1"/>
    <col min="2307" max="2307" width="25.42578125" style="274" customWidth="1"/>
    <col min="2308" max="2308" width="23.28515625" style="274" customWidth="1"/>
    <col min="2309" max="2309" width="24.140625" style="274" customWidth="1"/>
    <col min="2310" max="2310" width="23.85546875" style="274" customWidth="1"/>
    <col min="2311" max="2311" width="4.42578125" style="274" customWidth="1"/>
    <col min="2312" max="2558" width="9.140625" style="274"/>
    <col min="2559" max="2559" width="7" style="274" customWidth="1"/>
    <col min="2560" max="2560" width="3" style="274" customWidth="1"/>
    <col min="2561" max="2561" width="2.42578125" style="274" customWidth="1"/>
    <col min="2562" max="2562" width="38.85546875" style="274" customWidth="1"/>
    <col min="2563" max="2563" width="25.42578125" style="274" customWidth="1"/>
    <col min="2564" max="2564" width="23.28515625" style="274" customWidth="1"/>
    <col min="2565" max="2565" width="24.140625" style="274" customWidth="1"/>
    <col min="2566" max="2566" width="23.85546875" style="274" customWidth="1"/>
    <col min="2567" max="2567" width="4.42578125" style="274" customWidth="1"/>
    <col min="2568" max="2814" width="9.140625" style="274"/>
    <col min="2815" max="2815" width="7" style="274" customWidth="1"/>
    <col min="2816" max="2816" width="3" style="274" customWidth="1"/>
    <col min="2817" max="2817" width="2.42578125" style="274" customWidth="1"/>
    <col min="2818" max="2818" width="38.85546875" style="274" customWidth="1"/>
    <col min="2819" max="2819" width="25.42578125" style="274" customWidth="1"/>
    <col min="2820" max="2820" width="23.28515625" style="274" customWidth="1"/>
    <col min="2821" max="2821" width="24.140625" style="274" customWidth="1"/>
    <col min="2822" max="2822" width="23.85546875" style="274" customWidth="1"/>
    <col min="2823" max="2823" width="4.42578125" style="274" customWidth="1"/>
    <col min="2824" max="3070" width="9.140625" style="274"/>
    <col min="3071" max="3071" width="7" style="274" customWidth="1"/>
    <col min="3072" max="3072" width="3" style="274" customWidth="1"/>
    <col min="3073" max="3073" width="2.42578125" style="274" customWidth="1"/>
    <col min="3074" max="3074" width="38.85546875" style="274" customWidth="1"/>
    <col min="3075" max="3075" width="25.42578125" style="274" customWidth="1"/>
    <col min="3076" max="3076" width="23.28515625" style="274" customWidth="1"/>
    <col min="3077" max="3077" width="24.140625" style="274" customWidth="1"/>
    <col min="3078" max="3078" width="23.85546875" style="274" customWidth="1"/>
    <col min="3079" max="3079" width="4.42578125" style="274" customWidth="1"/>
    <col min="3080" max="3326" width="9.140625" style="274"/>
    <col min="3327" max="3327" width="7" style="274" customWidth="1"/>
    <col min="3328" max="3328" width="3" style="274" customWidth="1"/>
    <col min="3329" max="3329" width="2.42578125" style="274" customWidth="1"/>
    <col min="3330" max="3330" width="38.85546875" style="274" customWidth="1"/>
    <col min="3331" max="3331" width="25.42578125" style="274" customWidth="1"/>
    <col min="3332" max="3332" width="23.28515625" style="274" customWidth="1"/>
    <col min="3333" max="3333" width="24.140625" style="274" customWidth="1"/>
    <col min="3334" max="3334" width="23.85546875" style="274" customWidth="1"/>
    <col min="3335" max="3335" width="4.42578125" style="274" customWidth="1"/>
    <col min="3336" max="3582" width="9.140625" style="274"/>
    <col min="3583" max="3583" width="7" style="274" customWidth="1"/>
    <col min="3584" max="3584" width="3" style="274" customWidth="1"/>
    <col min="3585" max="3585" width="2.42578125" style="274" customWidth="1"/>
    <col min="3586" max="3586" width="38.85546875" style="274" customWidth="1"/>
    <col min="3587" max="3587" width="25.42578125" style="274" customWidth="1"/>
    <col min="3588" max="3588" width="23.28515625" style="274" customWidth="1"/>
    <col min="3589" max="3589" width="24.140625" style="274" customWidth="1"/>
    <col min="3590" max="3590" width="23.85546875" style="274" customWidth="1"/>
    <col min="3591" max="3591" width="4.42578125" style="274" customWidth="1"/>
    <col min="3592" max="3838" width="9.140625" style="274"/>
    <col min="3839" max="3839" width="7" style="274" customWidth="1"/>
    <col min="3840" max="3840" width="3" style="274" customWidth="1"/>
    <col min="3841" max="3841" width="2.42578125" style="274" customWidth="1"/>
    <col min="3842" max="3842" width="38.85546875" style="274" customWidth="1"/>
    <col min="3843" max="3843" width="25.42578125" style="274" customWidth="1"/>
    <col min="3844" max="3844" width="23.28515625" style="274" customWidth="1"/>
    <col min="3845" max="3845" width="24.140625" style="274" customWidth="1"/>
    <col min="3846" max="3846" width="23.85546875" style="274" customWidth="1"/>
    <col min="3847" max="3847" width="4.42578125" style="274" customWidth="1"/>
    <col min="3848" max="4094" width="9.140625" style="274"/>
    <col min="4095" max="4095" width="7" style="274" customWidth="1"/>
    <col min="4096" max="4096" width="3" style="274" customWidth="1"/>
    <col min="4097" max="4097" width="2.42578125" style="274" customWidth="1"/>
    <col min="4098" max="4098" width="38.85546875" style="274" customWidth="1"/>
    <col min="4099" max="4099" width="25.42578125" style="274" customWidth="1"/>
    <col min="4100" max="4100" width="23.28515625" style="274" customWidth="1"/>
    <col min="4101" max="4101" width="24.140625" style="274" customWidth="1"/>
    <col min="4102" max="4102" width="23.85546875" style="274" customWidth="1"/>
    <col min="4103" max="4103" width="4.42578125" style="274" customWidth="1"/>
    <col min="4104" max="4350" width="9.140625" style="274"/>
    <col min="4351" max="4351" width="7" style="274" customWidth="1"/>
    <col min="4352" max="4352" width="3" style="274" customWidth="1"/>
    <col min="4353" max="4353" width="2.42578125" style="274" customWidth="1"/>
    <col min="4354" max="4354" width="38.85546875" style="274" customWidth="1"/>
    <col min="4355" max="4355" width="25.42578125" style="274" customWidth="1"/>
    <col min="4356" max="4356" width="23.28515625" style="274" customWidth="1"/>
    <col min="4357" max="4357" width="24.140625" style="274" customWidth="1"/>
    <col min="4358" max="4358" width="23.85546875" style="274" customWidth="1"/>
    <col min="4359" max="4359" width="4.42578125" style="274" customWidth="1"/>
    <col min="4360" max="4606" width="9.140625" style="274"/>
    <col min="4607" max="4607" width="7" style="274" customWidth="1"/>
    <col min="4608" max="4608" width="3" style="274" customWidth="1"/>
    <col min="4609" max="4609" width="2.42578125" style="274" customWidth="1"/>
    <col min="4610" max="4610" width="38.85546875" style="274" customWidth="1"/>
    <col min="4611" max="4611" width="25.42578125" style="274" customWidth="1"/>
    <col min="4612" max="4612" width="23.28515625" style="274" customWidth="1"/>
    <col min="4613" max="4613" width="24.140625" style="274" customWidth="1"/>
    <col min="4614" max="4614" width="23.85546875" style="274" customWidth="1"/>
    <col min="4615" max="4615" width="4.42578125" style="274" customWidth="1"/>
    <col min="4616" max="4862" width="9.140625" style="274"/>
    <col min="4863" max="4863" width="7" style="274" customWidth="1"/>
    <col min="4864" max="4864" width="3" style="274" customWidth="1"/>
    <col min="4865" max="4865" width="2.42578125" style="274" customWidth="1"/>
    <col min="4866" max="4866" width="38.85546875" style="274" customWidth="1"/>
    <col min="4867" max="4867" width="25.42578125" style="274" customWidth="1"/>
    <col min="4868" max="4868" width="23.28515625" style="274" customWidth="1"/>
    <col min="4869" max="4869" width="24.140625" style="274" customWidth="1"/>
    <col min="4870" max="4870" width="23.85546875" style="274" customWidth="1"/>
    <col min="4871" max="4871" width="4.42578125" style="274" customWidth="1"/>
    <col min="4872" max="5118" width="9.140625" style="274"/>
    <col min="5119" max="5119" width="7" style="274" customWidth="1"/>
    <col min="5120" max="5120" width="3" style="274" customWidth="1"/>
    <col min="5121" max="5121" width="2.42578125" style="274" customWidth="1"/>
    <col min="5122" max="5122" width="38.85546875" style="274" customWidth="1"/>
    <col min="5123" max="5123" width="25.42578125" style="274" customWidth="1"/>
    <col min="5124" max="5124" width="23.28515625" style="274" customWidth="1"/>
    <col min="5125" max="5125" width="24.140625" style="274" customWidth="1"/>
    <col min="5126" max="5126" width="23.85546875" style="274" customWidth="1"/>
    <col min="5127" max="5127" width="4.42578125" style="274" customWidth="1"/>
    <col min="5128" max="5374" width="9.140625" style="274"/>
    <col min="5375" max="5375" width="7" style="274" customWidth="1"/>
    <col min="5376" max="5376" width="3" style="274" customWidth="1"/>
    <col min="5377" max="5377" width="2.42578125" style="274" customWidth="1"/>
    <col min="5378" max="5378" width="38.85546875" style="274" customWidth="1"/>
    <col min="5379" max="5379" width="25.42578125" style="274" customWidth="1"/>
    <col min="5380" max="5380" width="23.28515625" style="274" customWidth="1"/>
    <col min="5381" max="5381" width="24.140625" style="274" customWidth="1"/>
    <col min="5382" max="5382" width="23.85546875" style="274" customWidth="1"/>
    <col min="5383" max="5383" width="4.42578125" style="274" customWidth="1"/>
    <col min="5384" max="5630" width="9.140625" style="274"/>
    <col min="5631" max="5631" width="7" style="274" customWidth="1"/>
    <col min="5632" max="5632" width="3" style="274" customWidth="1"/>
    <col min="5633" max="5633" width="2.42578125" style="274" customWidth="1"/>
    <col min="5634" max="5634" width="38.85546875" style="274" customWidth="1"/>
    <col min="5635" max="5635" width="25.42578125" style="274" customWidth="1"/>
    <col min="5636" max="5636" width="23.28515625" style="274" customWidth="1"/>
    <col min="5637" max="5637" width="24.140625" style="274" customWidth="1"/>
    <col min="5638" max="5638" width="23.85546875" style="274" customWidth="1"/>
    <col min="5639" max="5639" width="4.42578125" style="274" customWidth="1"/>
    <col min="5640" max="5886" width="9.140625" style="274"/>
    <col min="5887" max="5887" width="7" style="274" customWidth="1"/>
    <col min="5888" max="5888" width="3" style="274" customWidth="1"/>
    <col min="5889" max="5889" width="2.42578125" style="274" customWidth="1"/>
    <col min="5890" max="5890" width="38.85546875" style="274" customWidth="1"/>
    <col min="5891" max="5891" width="25.42578125" style="274" customWidth="1"/>
    <col min="5892" max="5892" width="23.28515625" style="274" customWidth="1"/>
    <col min="5893" max="5893" width="24.140625" style="274" customWidth="1"/>
    <col min="5894" max="5894" width="23.85546875" style="274" customWidth="1"/>
    <col min="5895" max="5895" width="4.42578125" style="274" customWidth="1"/>
    <col min="5896" max="6142" width="9.140625" style="274"/>
    <col min="6143" max="6143" width="7" style="274" customWidth="1"/>
    <col min="6144" max="6144" width="3" style="274" customWidth="1"/>
    <col min="6145" max="6145" width="2.42578125" style="274" customWidth="1"/>
    <col min="6146" max="6146" width="38.85546875" style="274" customWidth="1"/>
    <col min="6147" max="6147" width="25.42578125" style="274" customWidth="1"/>
    <col min="6148" max="6148" width="23.28515625" style="274" customWidth="1"/>
    <col min="6149" max="6149" width="24.140625" style="274" customWidth="1"/>
    <col min="6150" max="6150" width="23.85546875" style="274" customWidth="1"/>
    <col min="6151" max="6151" width="4.42578125" style="274" customWidth="1"/>
    <col min="6152" max="6398" width="9.140625" style="274"/>
    <col min="6399" max="6399" width="7" style="274" customWidth="1"/>
    <col min="6400" max="6400" width="3" style="274" customWidth="1"/>
    <col min="6401" max="6401" width="2.42578125" style="274" customWidth="1"/>
    <col min="6402" max="6402" width="38.85546875" style="274" customWidth="1"/>
    <col min="6403" max="6403" width="25.42578125" style="274" customWidth="1"/>
    <col min="6404" max="6404" width="23.28515625" style="274" customWidth="1"/>
    <col min="6405" max="6405" width="24.140625" style="274" customWidth="1"/>
    <col min="6406" max="6406" width="23.85546875" style="274" customWidth="1"/>
    <col min="6407" max="6407" width="4.42578125" style="274" customWidth="1"/>
    <col min="6408" max="6654" width="9.140625" style="274"/>
    <col min="6655" max="6655" width="7" style="274" customWidth="1"/>
    <col min="6656" max="6656" width="3" style="274" customWidth="1"/>
    <col min="6657" max="6657" width="2.42578125" style="274" customWidth="1"/>
    <col min="6658" max="6658" width="38.85546875" style="274" customWidth="1"/>
    <col min="6659" max="6659" width="25.42578125" style="274" customWidth="1"/>
    <col min="6660" max="6660" width="23.28515625" style="274" customWidth="1"/>
    <col min="6661" max="6661" width="24.140625" style="274" customWidth="1"/>
    <col min="6662" max="6662" width="23.85546875" style="274" customWidth="1"/>
    <col min="6663" max="6663" width="4.42578125" style="274" customWidth="1"/>
    <col min="6664" max="6910" width="9.140625" style="274"/>
    <col min="6911" max="6911" width="7" style="274" customWidth="1"/>
    <col min="6912" max="6912" width="3" style="274" customWidth="1"/>
    <col min="6913" max="6913" width="2.42578125" style="274" customWidth="1"/>
    <col min="6914" max="6914" width="38.85546875" style="274" customWidth="1"/>
    <col min="6915" max="6915" width="25.42578125" style="274" customWidth="1"/>
    <col min="6916" max="6916" width="23.28515625" style="274" customWidth="1"/>
    <col min="6917" max="6917" width="24.140625" style="274" customWidth="1"/>
    <col min="6918" max="6918" width="23.85546875" style="274" customWidth="1"/>
    <col min="6919" max="6919" width="4.42578125" style="274" customWidth="1"/>
    <col min="6920" max="7166" width="9.140625" style="274"/>
    <col min="7167" max="7167" width="7" style="274" customWidth="1"/>
    <col min="7168" max="7168" width="3" style="274" customWidth="1"/>
    <col min="7169" max="7169" width="2.42578125" style="274" customWidth="1"/>
    <col min="7170" max="7170" width="38.85546875" style="274" customWidth="1"/>
    <col min="7171" max="7171" width="25.42578125" style="274" customWidth="1"/>
    <col min="7172" max="7172" width="23.28515625" style="274" customWidth="1"/>
    <col min="7173" max="7173" width="24.140625" style="274" customWidth="1"/>
    <col min="7174" max="7174" width="23.85546875" style="274" customWidth="1"/>
    <col min="7175" max="7175" width="4.42578125" style="274" customWidth="1"/>
    <col min="7176" max="7422" width="9.140625" style="274"/>
    <col min="7423" max="7423" width="7" style="274" customWidth="1"/>
    <col min="7424" max="7424" width="3" style="274" customWidth="1"/>
    <col min="7425" max="7425" width="2.42578125" style="274" customWidth="1"/>
    <col min="7426" max="7426" width="38.85546875" style="274" customWidth="1"/>
    <col min="7427" max="7427" width="25.42578125" style="274" customWidth="1"/>
    <col min="7428" max="7428" width="23.28515625" style="274" customWidth="1"/>
    <col min="7429" max="7429" width="24.140625" style="274" customWidth="1"/>
    <col min="7430" max="7430" width="23.85546875" style="274" customWidth="1"/>
    <col min="7431" max="7431" width="4.42578125" style="274" customWidth="1"/>
    <col min="7432" max="7678" width="9.140625" style="274"/>
    <col min="7679" max="7679" width="7" style="274" customWidth="1"/>
    <col min="7680" max="7680" width="3" style="274" customWidth="1"/>
    <col min="7681" max="7681" width="2.42578125" style="274" customWidth="1"/>
    <col min="7682" max="7682" width="38.85546875" style="274" customWidth="1"/>
    <col min="7683" max="7683" width="25.42578125" style="274" customWidth="1"/>
    <col min="7684" max="7684" width="23.28515625" style="274" customWidth="1"/>
    <col min="7685" max="7685" width="24.140625" style="274" customWidth="1"/>
    <col min="7686" max="7686" width="23.85546875" style="274" customWidth="1"/>
    <col min="7687" max="7687" width="4.42578125" style="274" customWidth="1"/>
    <col min="7688" max="7934" width="9.140625" style="274"/>
    <col min="7935" max="7935" width="7" style="274" customWidth="1"/>
    <col min="7936" max="7936" width="3" style="274" customWidth="1"/>
    <col min="7937" max="7937" width="2.42578125" style="274" customWidth="1"/>
    <col min="7938" max="7938" width="38.85546875" style="274" customWidth="1"/>
    <col min="7939" max="7939" width="25.42578125" style="274" customWidth="1"/>
    <col min="7940" max="7940" width="23.28515625" style="274" customWidth="1"/>
    <col min="7941" max="7941" width="24.140625" style="274" customWidth="1"/>
    <col min="7942" max="7942" width="23.85546875" style="274" customWidth="1"/>
    <col min="7943" max="7943" width="4.42578125" style="274" customWidth="1"/>
    <col min="7944" max="8190" width="9.140625" style="274"/>
    <col min="8191" max="8191" width="7" style="274" customWidth="1"/>
    <col min="8192" max="8192" width="3" style="274" customWidth="1"/>
    <col min="8193" max="8193" width="2.42578125" style="274" customWidth="1"/>
    <col min="8194" max="8194" width="38.85546875" style="274" customWidth="1"/>
    <col min="8195" max="8195" width="25.42578125" style="274" customWidth="1"/>
    <col min="8196" max="8196" width="23.28515625" style="274" customWidth="1"/>
    <col min="8197" max="8197" width="24.140625" style="274" customWidth="1"/>
    <col min="8198" max="8198" width="23.85546875" style="274" customWidth="1"/>
    <col min="8199" max="8199" width="4.42578125" style="274" customWidth="1"/>
    <col min="8200" max="8446" width="9.140625" style="274"/>
    <col min="8447" max="8447" width="7" style="274" customWidth="1"/>
    <col min="8448" max="8448" width="3" style="274" customWidth="1"/>
    <col min="8449" max="8449" width="2.42578125" style="274" customWidth="1"/>
    <col min="8450" max="8450" width="38.85546875" style="274" customWidth="1"/>
    <col min="8451" max="8451" width="25.42578125" style="274" customWidth="1"/>
    <col min="8452" max="8452" width="23.28515625" style="274" customWidth="1"/>
    <col min="8453" max="8453" width="24.140625" style="274" customWidth="1"/>
    <col min="8454" max="8454" width="23.85546875" style="274" customWidth="1"/>
    <col min="8455" max="8455" width="4.42578125" style="274" customWidth="1"/>
    <col min="8456" max="8702" width="9.140625" style="274"/>
    <col min="8703" max="8703" width="7" style="274" customWidth="1"/>
    <col min="8704" max="8704" width="3" style="274" customWidth="1"/>
    <col min="8705" max="8705" width="2.42578125" style="274" customWidth="1"/>
    <col min="8706" max="8706" width="38.85546875" style="274" customWidth="1"/>
    <col min="8707" max="8707" width="25.42578125" style="274" customWidth="1"/>
    <col min="8708" max="8708" width="23.28515625" style="274" customWidth="1"/>
    <col min="8709" max="8709" width="24.140625" style="274" customWidth="1"/>
    <col min="8710" max="8710" width="23.85546875" style="274" customWidth="1"/>
    <col min="8711" max="8711" width="4.42578125" style="274" customWidth="1"/>
    <col min="8712" max="8958" width="9.140625" style="274"/>
    <col min="8959" max="8959" width="7" style="274" customWidth="1"/>
    <col min="8960" max="8960" width="3" style="274" customWidth="1"/>
    <col min="8961" max="8961" width="2.42578125" style="274" customWidth="1"/>
    <col min="8962" max="8962" width="38.85546875" style="274" customWidth="1"/>
    <col min="8963" max="8963" width="25.42578125" style="274" customWidth="1"/>
    <col min="8964" max="8964" width="23.28515625" style="274" customWidth="1"/>
    <col min="8965" max="8965" width="24.140625" style="274" customWidth="1"/>
    <col min="8966" max="8966" width="23.85546875" style="274" customWidth="1"/>
    <col min="8967" max="8967" width="4.42578125" style="274" customWidth="1"/>
    <col min="8968" max="9214" width="9.140625" style="274"/>
    <col min="9215" max="9215" width="7" style="274" customWidth="1"/>
    <col min="9216" max="9216" width="3" style="274" customWidth="1"/>
    <col min="9217" max="9217" width="2.42578125" style="274" customWidth="1"/>
    <col min="9218" max="9218" width="38.85546875" style="274" customWidth="1"/>
    <col min="9219" max="9219" width="25.42578125" style="274" customWidth="1"/>
    <col min="9220" max="9220" width="23.28515625" style="274" customWidth="1"/>
    <col min="9221" max="9221" width="24.140625" style="274" customWidth="1"/>
    <col min="9222" max="9222" width="23.85546875" style="274" customWidth="1"/>
    <col min="9223" max="9223" width="4.42578125" style="274" customWidth="1"/>
    <col min="9224" max="9470" width="9.140625" style="274"/>
    <col min="9471" max="9471" width="7" style="274" customWidth="1"/>
    <col min="9472" max="9472" width="3" style="274" customWidth="1"/>
    <col min="9473" max="9473" width="2.42578125" style="274" customWidth="1"/>
    <col min="9474" max="9474" width="38.85546875" style="274" customWidth="1"/>
    <col min="9475" max="9475" width="25.42578125" style="274" customWidth="1"/>
    <col min="9476" max="9476" width="23.28515625" style="274" customWidth="1"/>
    <col min="9477" max="9477" width="24.140625" style="274" customWidth="1"/>
    <col min="9478" max="9478" width="23.85546875" style="274" customWidth="1"/>
    <col min="9479" max="9479" width="4.42578125" style="274" customWidth="1"/>
    <col min="9480" max="9726" width="9.140625" style="274"/>
    <col min="9727" max="9727" width="7" style="274" customWidth="1"/>
    <col min="9728" max="9728" width="3" style="274" customWidth="1"/>
    <col min="9729" max="9729" width="2.42578125" style="274" customWidth="1"/>
    <col min="9730" max="9730" width="38.85546875" style="274" customWidth="1"/>
    <col min="9731" max="9731" width="25.42578125" style="274" customWidth="1"/>
    <col min="9732" max="9732" width="23.28515625" style="274" customWidth="1"/>
    <col min="9733" max="9733" width="24.140625" style="274" customWidth="1"/>
    <col min="9734" max="9734" width="23.85546875" style="274" customWidth="1"/>
    <col min="9735" max="9735" width="4.42578125" style="274" customWidth="1"/>
    <col min="9736" max="9982" width="9.140625" style="274"/>
    <col min="9983" max="9983" width="7" style="274" customWidth="1"/>
    <col min="9984" max="9984" width="3" style="274" customWidth="1"/>
    <col min="9985" max="9985" width="2.42578125" style="274" customWidth="1"/>
    <col min="9986" max="9986" width="38.85546875" style="274" customWidth="1"/>
    <col min="9987" max="9987" width="25.42578125" style="274" customWidth="1"/>
    <col min="9988" max="9988" width="23.28515625" style="274" customWidth="1"/>
    <col min="9989" max="9989" width="24.140625" style="274" customWidth="1"/>
    <col min="9990" max="9990" width="23.85546875" style="274" customWidth="1"/>
    <col min="9991" max="9991" width="4.42578125" style="274" customWidth="1"/>
    <col min="9992" max="10238" width="9.140625" style="274"/>
    <col min="10239" max="10239" width="7" style="274" customWidth="1"/>
    <col min="10240" max="10240" width="3" style="274" customWidth="1"/>
    <col min="10241" max="10241" width="2.42578125" style="274" customWidth="1"/>
    <col min="10242" max="10242" width="38.85546875" style="274" customWidth="1"/>
    <col min="10243" max="10243" width="25.42578125" style="274" customWidth="1"/>
    <col min="10244" max="10244" width="23.28515625" style="274" customWidth="1"/>
    <col min="10245" max="10245" width="24.140625" style="274" customWidth="1"/>
    <col min="10246" max="10246" width="23.85546875" style="274" customWidth="1"/>
    <col min="10247" max="10247" width="4.42578125" style="274" customWidth="1"/>
    <col min="10248" max="10494" width="9.140625" style="274"/>
    <col min="10495" max="10495" width="7" style="274" customWidth="1"/>
    <col min="10496" max="10496" width="3" style="274" customWidth="1"/>
    <col min="10497" max="10497" width="2.42578125" style="274" customWidth="1"/>
    <col min="10498" max="10498" width="38.85546875" style="274" customWidth="1"/>
    <col min="10499" max="10499" width="25.42578125" style="274" customWidth="1"/>
    <col min="10500" max="10500" width="23.28515625" style="274" customWidth="1"/>
    <col min="10501" max="10501" width="24.140625" style="274" customWidth="1"/>
    <col min="10502" max="10502" width="23.85546875" style="274" customWidth="1"/>
    <col min="10503" max="10503" width="4.42578125" style="274" customWidth="1"/>
    <col min="10504" max="10750" width="9.140625" style="274"/>
    <col min="10751" max="10751" width="7" style="274" customWidth="1"/>
    <col min="10752" max="10752" width="3" style="274" customWidth="1"/>
    <col min="10753" max="10753" width="2.42578125" style="274" customWidth="1"/>
    <col min="10754" max="10754" width="38.85546875" style="274" customWidth="1"/>
    <col min="10755" max="10755" width="25.42578125" style="274" customWidth="1"/>
    <col min="10756" max="10756" width="23.28515625" style="274" customWidth="1"/>
    <col min="10757" max="10757" width="24.140625" style="274" customWidth="1"/>
    <col min="10758" max="10758" width="23.85546875" style="274" customWidth="1"/>
    <col min="10759" max="10759" width="4.42578125" style="274" customWidth="1"/>
    <col min="10760" max="11006" width="9.140625" style="274"/>
    <col min="11007" max="11007" width="7" style="274" customWidth="1"/>
    <col min="11008" max="11008" width="3" style="274" customWidth="1"/>
    <col min="11009" max="11009" width="2.42578125" style="274" customWidth="1"/>
    <col min="11010" max="11010" width="38.85546875" style="274" customWidth="1"/>
    <col min="11011" max="11011" width="25.42578125" style="274" customWidth="1"/>
    <col min="11012" max="11012" width="23.28515625" style="274" customWidth="1"/>
    <col min="11013" max="11013" width="24.140625" style="274" customWidth="1"/>
    <col min="11014" max="11014" width="23.85546875" style="274" customWidth="1"/>
    <col min="11015" max="11015" width="4.42578125" style="274" customWidth="1"/>
    <col min="11016" max="11262" width="9.140625" style="274"/>
    <col min="11263" max="11263" width="7" style="274" customWidth="1"/>
    <col min="11264" max="11264" width="3" style="274" customWidth="1"/>
    <col min="11265" max="11265" width="2.42578125" style="274" customWidth="1"/>
    <col min="11266" max="11266" width="38.85546875" style="274" customWidth="1"/>
    <col min="11267" max="11267" width="25.42578125" style="274" customWidth="1"/>
    <col min="11268" max="11268" width="23.28515625" style="274" customWidth="1"/>
    <col min="11269" max="11269" width="24.140625" style="274" customWidth="1"/>
    <col min="11270" max="11270" width="23.85546875" style="274" customWidth="1"/>
    <col min="11271" max="11271" width="4.42578125" style="274" customWidth="1"/>
    <col min="11272" max="11518" width="9.140625" style="274"/>
    <col min="11519" max="11519" width="7" style="274" customWidth="1"/>
    <col min="11520" max="11520" width="3" style="274" customWidth="1"/>
    <col min="11521" max="11521" width="2.42578125" style="274" customWidth="1"/>
    <col min="11522" max="11522" width="38.85546875" style="274" customWidth="1"/>
    <col min="11523" max="11523" width="25.42578125" style="274" customWidth="1"/>
    <col min="11524" max="11524" width="23.28515625" style="274" customWidth="1"/>
    <col min="11525" max="11525" width="24.140625" style="274" customWidth="1"/>
    <col min="11526" max="11526" width="23.85546875" style="274" customWidth="1"/>
    <col min="11527" max="11527" width="4.42578125" style="274" customWidth="1"/>
    <col min="11528" max="11774" width="9.140625" style="274"/>
    <col min="11775" max="11775" width="7" style="274" customWidth="1"/>
    <col min="11776" max="11776" width="3" style="274" customWidth="1"/>
    <col min="11777" max="11777" width="2.42578125" style="274" customWidth="1"/>
    <col min="11778" max="11778" width="38.85546875" style="274" customWidth="1"/>
    <col min="11779" max="11779" width="25.42578125" style="274" customWidth="1"/>
    <col min="11780" max="11780" width="23.28515625" style="274" customWidth="1"/>
    <col min="11781" max="11781" width="24.140625" style="274" customWidth="1"/>
    <col min="11782" max="11782" width="23.85546875" style="274" customWidth="1"/>
    <col min="11783" max="11783" width="4.42578125" style="274" customWidth="1"/>
    <col min="11784" max="12030" width="9.140625" style="274"/>
    <col min="12031" max="12031" width="7" style="274" customWidth="1"/>
    <col min="12032" max="12032" width="3" style="274" customWidth="1"/>
    <col min="12033" max="12033" width="2.42578125" style="274" customWidth="1"/>
    <col min="12034" max="12034" width="38.85546875" style="274" customWidth="1"/>
    <col min="12035" max="12035" width="25.42578125" style="274" customWidth="1"/>
    <col min="12036" max="12036" width="23.28515625" style="274" customWidth="1"/>
    <col min="12037" max="12037" width="24.140625" style="274" customWidth="1"/>
    <col min="12038" max="12038" width="23.85546875" style="274" customWidth="1"/>
    <col min="12039" max="12039" width="4.42578125" style="274" customWidth="1"/>
    <col min="12040" max="12286" width="9.140625" style="274"/>
    <col min="12287" max="12287" width="7" style="274" customWidth="1"/>
    <col min="12288" max="12288" width="3" style="274" customWidth="1"/>
    <col min="12289" max="12289" width="2.42578125" style="274" customWidth="1"/>
    <col min="12290" max="12290" width="38.85546875" style="274" customWidth="1"/>
    <col min="12291" max="12291" width="25.42578125" style="274" customWidth="1"/>
    <col min="12292" max="12292" width="23.28515625" style="274" customWidth="1"/>
    <col min="12293" max="12293" width="24.140625" style="274" customWidth="1"/>
    <col min="12294" max="12294" width="23.85546875" style="274" customWidth="1"/>
    <col min="12295" max="12295" width="4.42578125" style="274" customWidth="1"/>
    <col min="12296" max="12542" width="9.140625" style="274"/>
    <col min="12543" max="12543" width="7" style="274" customWidth="1"/>
    <col min="12544" max="12544" width="3" style="274" customWidth="1"/>
    <col min="12545" max="12545" width="2.42578125" style="274" customWidth="1"/>
    <col min="12546" max="12546" width="38.85546875" style="274" customWidth="1"/>
    <col min="12547" max="12547" width="25.42578125" style="274" customWidth="1"/>
    <col min="12548" max="12548" width="23.28515625" style="274" customWidth="1"/>
    <col min="12549" max="12549" width="24.140625" style="274" customWidth="1"/>
    <col min="12550" max="12550" width="23.85546875" style="274" customWidth="1"/>
    <col min="12551" max="12551" width="4.42578125" style="274" customWidth="1"/>
    <col min="12552" max="12798" width="9.140625" style="274"/>
    <col min="12799" max="12799" width="7" style="274" customWidth="1"/>
    <col min="12800" max="12800" width="3" style="274" customWidth="1"/>
    <col min="12801" max="12801" width="2.42578125" style="274" customWidth="1"/>
    <col min="12802" max="12802" width="38.85546875" style="274" customWidth="1"/>
    <col min="12803" max="12803" width="25.42578125" style="274" customWidth="1"/>
    <col min="12804" max="12804" width="23.28515625" style="274" customWidth="1"/>
    <col min="12805" max="12805" width="24.140625" style="274" customWidth="1"/>
    <col min="12806" max="12806" width="23.85546875" style="274" customWidth="1"/>
    <col min="12807" max="12807" width="4.42578125" style="274" customWidth="1"/>
    <col min="12808" max="13054" width="9.140625" style="274"/>
    <col min="13055" max="13055" width="7" style="274" customWidth="1"/>
    <col min="13056" max="13056" width="3" style="274" customWidth="1"/>
    <col min="13057" max="13057" width="2.42578125" style="274" customWidth="1"/>
    <col min="13058" max="13058" width="38.85546875" style="274" customWidth="1"/>
    <col min="13059" max="13059" width="25.42578125" style="274" customWidth="1"/>
    <col min="13060" max="13060" width="23.28515625" style="274" customWidth="1"/>
    <col min="13061" max="13061" width="24.140625" style="274" customWidth="1"/>
    <col min="13062" max="13062" width="23.85546875" style="274" customWidth="1"/>
    <col min="13063" max="13063" width="4.42578125" style="274" customWidth="1"/>
    <col min="13064" max="13310" width="9.140625" style="274"/>
    <col min="13311" max="13311" width="7" style="274" customWidth="1"/>
    <col min="13312" max="13312" width="3" style="274" customWidth="1"/>
    <col min="13313" max="13313" width="2.42578125" style="274" customWidth="1"/>
    <col min="13314" max="13314" width="38.85546875" style="274" customWidth="1"/>
    <col min="13315" max="13315" width="25.42578125" style="274" customWidth="1"/>
    <col min="13316" max="13316" width="23.28515625" style="274" customWidth="1"/>
    <col min="13317" max="13317" width="24.140625" style="274" customWidth="1"/>
    <col min="13318" max="13318" width="23.85546875" style="274" customWidth="1"/>
    <col min="13319" max="13319" width="4.42578125" style="274" customWidth="1"/>
    <col min="13320" max="13566" width="9.140625" style="274"/>
    <col min="13567" max="13567" width="7" style="274" customWidth="1"/>
    <col min="13568" max="13568" width="3" style="274" customWidth="1"/>
    <col min="13569" max="13569" width="2.42578125" style="274" customWidth="1"/>
    <col min="13570" max="13570" width="38.85546875" style="274" customWidth="1"/>
    <col min="13571" max="13571" width="25.42578125" style="274" customWidth="1"/>
    <col min="13572" max="13572" width="23.28515625" style="274" customWidth="1"/>
    <col min="13573" max="13573" width="24.140625" style="274" customWidth="1"/>
    <col min="13574" max="13574" width="23.85546875" style="274" customWidth="1"/>
    <col min="13575" max="13575" width="4.42578125" style="274" customWidth="1"/>
    <col min="13576" max="13822" width="9.140625" style="274"/>
    <col min="13823" max="13823" width="7" style="274" customWidth="1"/>
    <col min="13824" max="13824" width="3" style="274" customWidth="1"/>
    <col min="13825" max="13825" width="2.42578125" style="274" customWidth="1"/>
    <col min="13826" max="13826" width="38.85546875" style="274" customWidth="1"/>
    <col min="13827" max="13827" width="25.42578125" style="274" customWidth="1"/>
    <col min="13828" max="13828" width="23.28515625" style="274" customWidth="1"/>
    <col min="13829" max="13829" width="24.140625" style="274" customWidth="1"/>
    <col min="13830" max="13830" width="23.85546875" style="274" customWidth="1"/>
    <col min="13831" max="13831" width="4.42578125" style="274" customWidth="1"/>
    <col min="13832" max="14078" width="9.140625" style="274"/>
    <col min="14079" max="14079" width="7" style="274" customWidth="1"/>
    <col min="14080" max="14080" width="3" style="274" customWidth="1"/>
    <col min="14081" max="14081" width="2.42578125" style="274" customWidth="1"/>
    <col min="14082" max="14082" width="38.85546875" style="274" customWidth="1"/>
    <col min="14083" max="14083" width="25.42578125" style="274" customWidth="1"/>
    <col min="14084" max="14084" width="23.28515625" style="274" customWidth="1"/>
    <col min="14085" max="14085" width="24.140625" style="274" customWidth="1"/>
    <col min="14086" max="14086" width="23.85546875" style="274" customWidth="1"/>
    <col min="14087" max="14087" width="4.42578125" style="274" customWidth="1"/>
    <col min="14088" max="14334" width="9.140625" style="274"/>
    <col min="14335" max="14335" width="7" style="274" customWidth="1"/>
    <col min="14336" max="14336" width="3" style="274" customWidth="1"/>
    <col min="14337" max="14337" width="2.42578125" style="274" customWidth="1"/>
    <col min="14338" max="14338" width="38.85546875" style="274" customWidth="1"/>
    <col min="14339" max="14339" width="25.42578125" style="274" customWidth="1"/>
    <col min="14340" max="14340" width="23.28515625" style="274" customWidth="1"/>
    <col min="14341" max="14341" width="24.140625" style="274" customWidth="1"/>
    <col min="14342" max="14342" width="23.85546875" style="274" customWidth="1"/>
    <col min="14343" max="14343" width="4.42578125" style="274" customWidth="1"/>
    <col min="14344" max="14590" width="9.140625" style="274"/>
    <col min="14591" max="14591" width="7" style="274" customWidth="1"/>
    <col min="14592" max="14592" width="3" style="274" customWidth="1"/>
    <col min="14593" max="14593" width="2.42578125" style="274" customWidth="1"/>
    <col min="14594" max="14594" width="38.85546875" style="274" customWidth="1"/>
    <col min="14595" max="14595" width="25.42578125" style="274" customWidth="1"/>
    <col min="14596" max="14596" width="23.28515625" style="274" customWidth="1"/>
    <col min="14597" max="14597" width="24.140625" style="274" customWidth="1"/>
    <col min="14598" max="14598" width="23.85546875" style="274" customWidth="1"/>
    <col min="14599" max="14599" width="4.42578125" style="274" customWidth="1"/>
    <col min="14600" max="14846" width="9.140625" style="274"/>
    <col min="14847" max="14847" width="7" style="274" customWidth="1"/>
    <col min="14848" max="14848" width="3" style="274" customWidth="1"/>
    <col min="14849" max="14849" width="2.42578125" style="274" customWidth="1"/>
    <col min="14850" max="14850" width="38.85546875" style="274" customWidth="1"/>
    <col min="14851" max="14851" width="25.42578125" style="274" customWidth="1"/>
    <col min="14852" max="14852" width="23.28515625" style="274" customWidth="1"/>
    <col min="14853" max="14853" width="24.140625" style="274" customWidth="1"/>
    <col min="14854" max="14854" width="23.85546875" style="274" customWidth="1"/>
    <col min="14855" max="14855" width="4.42578125" style="274" customWidth="1"/>
    <col min="14856" max="15102" width="9.140625" style="274"/>
    <col min="15103" max="15103" width="7" style="274" customWidth="1"/>
    <col min="15104" max="15104" width="3" style="274" customWidth="1"/>
    <col min="15105" max="15105" width="2.42578125" style="274" customWidth="1"/>
    <col min="15106" max="15106" width="38.85546875" style="274" customWidth="1"/>
    <col min="15107" max="15107" width="25.42578125" style="274" customWidth="1"/>
    <col min="15108" max="15108" width="23.28515625" style="274" customWidth="1"/>
    <col min="15109" max="15109" width="24.140625" style="274" customWidth="1"/>
    <col min="15110" max="15110" width="23.85546875" style="274" customWidth="1"/>
    <col min="15111" max="15111" width="4.42578125" style="274" customWidth="1"/>
    <col min="15112" max="15358" width="9.140625" style="274"/>
    <col min="15359" max="15359" width="7" style="274" customWidth="1"/>
    <col min="15360" max="15360" width="3" style="274" customWidth="1"/>
    <col min="15361" max="15361" width="2.42578125" style="274" customWidth="1"/>
    <col min="15362" max="15362" width="38.85546875" style="274" customWidth="1"/>
    <col min="15363" max="15363" width="25.42578125" style="274" customWidth="1"/>
    <col min="15364" max="15364" width="23.28515625" style="274" customWidth="1"/>
    <col min="15365" max="15365" width="24.140625" style="274" customWidth="1"/>
    <col min="15366" max="15366" width="23.85546875" style="274" customWidth="1"/>
    <col min="15367" max="15367" width="4.42578125" style="274" customWidth="1"/>
    <col min="15368" max="15614" width="9.140625" style="274"/>
    <col min="15615" max="15615" width="7" style="274" customWidth="1"/>
    <col min="15616" max="15616" width="3" style="274" customWidth="1"/>
    <col min="15617" max="15617" width="2.42578125" style="274" customWidth="1"/>
    <col min="15618" max="15618" width="38.85546875" style="274" customWidth="1"/>
    <col min="15619" max="15619" width="25.42578125" style="274" customWidth="1"/>
    <col min="15620" max="15620" width="23.28515625" style="274" customWidth="1"/>
    <col min="15621" max="15621" width="24.140625" style="274" customWidth="1"/>
    <col min="15622" max="15622" width="23.85546875" style="274" customWidth="1"/>
    <col min="15623" max="15623" width="4.42578125" style="274" customWidth="1"/>
    <col min="15624" max="15870" width="9.140625" style="274"/>
    <col min="15871" max="15871" width="7" style="274" customWidth="1"/>
    <col min="15872" max="15872" width="3" style="274" customWidth="1"/>
    <col min="15873" max="15873" width="2.42578125" style="274" customWidth="1"/>
    <col min="15874" max="15874" width="38.85546875" style="274" customWidth="1"/>
    <col min="15875" max="15875" width="25.42578125" style="274" customWidth="1"/>
    <col min="15876" max="15876" width="23.28515625" style="274" customWidth="1"/>
    <col min="15877" max="15877" width="24.140625" style="274" customWidth="1"/>
    <col min="15878" max="15878" width="23.85546875" style="274" customWidth="1"/>
    <col min="15879" max="15879" width="4.42578125" style="274" customWidth="1"/>
    <col min="15880" max="16126" width="9.140625" style="274"/>
    <col min="16127" max="16127" width="7" style="274" customWidth="1"/>
    <col min="16128" max="16128" width="3" style="274" customWidth="1"/>
    <col min="16129" max="16129" width="2.42578125" style="274" customWidth="1"/>
    <col min="16130" max="16130" width="38.85546875" style="274" customWidth="1"/>
    <col min="16131" max="16131" width="25.42578125" style="274" customWidth="1"/>
    <col min="16132" max="16132" width="23.28515625" style="274" customWidth="1"/>
    <col min="16133" max="16133" width="24.140625" style="274" customWidth="1"/>
    <col min="16134" max="16134" width="23.85546875" style="274" customWidth="1"/>
    <col min="16135" max="16135" width="4.42578125" style="274" customWidth="1"/>
    <col min="16136" max="16384" width="9.140625" style="274"/>
  </cols>
  <sheetData>
    <row r="2" spans="1:11" ht="15">
      <c r="D2" s="114" t="s">
        <v>700</v>
      </c>
    </row>
    <row r="3" spans="1:11" ht="15">
      <c r="D3" s="768" t="s">
        <v>882</v>
      </c>
      <c r="E3" s="114"/>
    </row>
    <row r="4" spans="1:11" ht="15" customHeight="1">
      <c r="F4" s="518" t="s">
        <v>701</v>
      </c>
    </row>
    <row r="5" spans="1:11" ht="33.75" customHeight="1">
      <c r="B5" s="1034" t="s">
        <v>710</v>
      </c>
      <c r="C5" s="1034"/>
      <c r="D5" s="1034"/>
      <c r="E5" s="1034"/>
      <c r="F5" s="1034"/>
    </row>
    <row r="6" spans="1:11" ht="16.5" thickBot="1">
      <c r="A6" s="498"/>
      <c r="B6" s="499"/>
      <c r="C6" s="500"/>
      <c r="D6" s="500"/>
      <c r="E6" s="500"/>
      <c r="F6" s="593" t="s">
        <v>885</v>
      </c>
    </row>
    <row r="7" spans="1:11" ht="46.5" customHeight="1" thickTop="1" thickBot="1">
      <c r="A7" s="498"/>
      <c r="B7" s="1035" t="s">
        <v>680</v>
      </c>
      <c r="C7" s="1036"/>
      <c r="D7" s="1036"/>
      <c r="E7" s="1041" t="s">
        <v>711</v>
      </c>
      <c r="F7" s="1042"/>
      <c r="G7" s="501"/>
      <c r="H7" s="501"/>
      <c r="I7" s="501"/>
      <c r="J7" s="501"/>
      <c r="K7" s="501"/>
    </row>
    <row r="8" spans="1:11" ht="15" customHeight="1" thickTop="1">
      <c r="A8" s="498"/>
      <c r="B8" s="1037"/>
      <c r="C8" s="1038"/>
      <c r="D8" s="1038"/>
      <c r="E8" s="1043" t="s">
        <v>712</v>
      </c>
      <c r="F8" s="1046" t="s">
        <v>713</v>
      </c>
    </row>
    <row r="9" spans="1:11" ht="15" customHeight="1">
      <c r="A9" s="498"/>
      <c r="B9" s="1037"/>
      <c r="C9" s="1038"/>
      <c r="D9" s="1038"/>
      <c r="E9" s="1044"/>
      <c r="F9" s="1047"/>
    </row>
    <row r="10" spans="1:11" ht="34.5" customHeight="1" thickBot="1">
      <c r="A10" s="498"/>
      <c r="B10" s="1039"/>
      <c r="C10" s="1040"/>
      <c r="D10" s="1040"/>
      <c r="E10" s="1045"/>
      <c r="F10" s="1048"/>
    </row>
    <row r="11" spans="1:11" ht="16.5" thickTop="1">
      <c r="A11" s="498"/>
      <c r="B11" s="502"/>
      <c r="C11" s="503"/>
      <c r="D11" s="503"/>
      <c r="E11" s="504">
        <v>1</v>
      </c>
      <c r="F11" s="505">
        <v>2</v>
      </c>
    </row>
    <row r="12" spans="1:11" s="512" customFormat="1" ht="24.95" customHeight="1">
      <c r="A12" s="506"/>
      <c r="B12" s="507"/>
      <c r="C12" s="508" t="s">
        <v>13</v>
      </c>
      <c r="D12" s="509"/>
      <c r="E12" s="510">
        <v>0</v>
      </c>
      <c r="F12" s="511">
        <v>0</v>
      </c>
    </row>
    <row r="13" spans="1:11" s="512" customFormat="1" ht="24.95" customHeight="1">
      <c r="A13" s="506"/>
      <c r="B13" s="507"/>
      <c r="C13" s="508" t="s">
        <v>702</v>
      </c>
      <c r="D13" s="509"/>
      <c r="E13" s="510">
        <v>0</v>
      </c>
      <c r="F13" s="511">
        <v>0</v>
      </c>
    </row>
    <row r="14" spans="1:11" s="512" customFormat="1" ht="24.95" customHeight="1">
      <c r="A14" s="506"/>
      <c r="B14" s="507"/>
      <c r="C14" s="508" t="s">
        <v>703</v>
      </c>
      <c r="D14" s="509"/>
      <c r="E14" s="510">
        <v>0</v>
      </c>
      <c r="F14" s="511">
        <v>0</v>
      </c>
    </row>
    <row r="15" spans="1:11" s="512" customFormat="1" ht="24.95" customHeight="1">
      <c r="A15" s="506"/>
      <c r="B15" s="507"/>
      <c r="C15" s="508" t="s">
        <v>16</v>
      </c>
      <c r="D15" s="509"/>
      <c r="E15" s="510">
        <v>0</v>
      </c>
      <c r="F15" s="511">
        <v>0</v>
      </c>
    </row>
    <row r="16" spans="1:11" s="512" customFormat="1" ht="24.95" customHeight="1">
      <c r="A16" s="506"/>
      <c r="B16" s="507"/>
      <c r="C16" s="508" t="s">
        <v>17</v>
      </c>
      <c r="D16" s="509"/>
      <c r="E16" s="510">
        <v>0</v>
      </c>
      <c r="F16" s="511">
        <v>0</v>
      </c>
    </row>
    <row r="17" spans="1:6" s="512" customFormat="1" ht="24.95" customHeight="1">
      <c r="A17" s="506"/>
      <c r="B17" s="507"/>
      <c r="C17" s="508" t="s">
        <v>704</v>
      </c>
      <c r="D17" s="509"/>
      <c r="E17" s="510">
        <v>0</v>
      </c>
      <c r="F17" s="511">
        <v>0</v>
      </c>
    </row>
    <row r="18" spans="1:6" s="512" customFormat="1" ht="24.95" customHeight="1">
      <c r="A18" s="506"/>
      <c r="B18" s="507"/>
      <c r="C18" s="508" t="s">
        <v>18</v>
      </c>
      <c r="D18" s="509"/>
      <c r="E18" s="510">
        <v>0</v>
      </c>
      <c r="F18" s="511">
        <v>0</v>
      </c>
    </row>
    <row r="19" spans="1:6" s="512" customFormat="1" ht="24.95" customHeight="1">
      <c r="A19" s="506"/>
      <c r="B19" s="507"/>
      <c r="C19" s="508" t="s">
        <v>705</v>
      </c>
      <c r="D19" s="509"/>
      <c r="E19" s="510">
        <v>0</v>
      </c>
      <c r="F19" s="511">
        <v>0</v>
      </c>
    </row>
    <row r="20" spans="1:6" ht="15.75" thickBot="1">
      <c r="A20" s="498"/>
      <c r="B20" s="513"/>
      <c r="C20" s="500"/>
      <c r="D20" s="500"/>
      <c r="E20" s="514"/>
      <c r="F20" s="515"/>
    </row>
    <row r="21" spans="1:6" ht="15.75" customHeight="1" thickTop="1" thickBot="1">
      <c r="A21" s="498"/>
      <c r="B21" s="1031" t="s">
        <v>89</v>
      </c>
      <c r="C21" s="1032"/>
      <c r="D21" s="1033"/>
      <c r="E21" s="516">
        <v>0</v>
      </c>
      <c r="F21" s="516">
        <v>0</v>
      </c>
    </row>
    <row r="22" spans="1:6" ht="13.5" thickTop="1">
      <c r="C22" s="517"/>
    </row>
    <row r="23" spans="1:6">
      <c r="C23" s="517"/>
    </row>
  </sheetData>
  <mergeCells count="6">
    <mergeCell ref="B21:D21"/>
    <mergeCell ref="B5:F5"/>
    <mergeCell ref="B7:D10"/>
    <mergeCell ref="E7:F7"/>
    <mergeCell ref="E8:E10"/>
    <mergeCell ref="F8:F10"/>
  </mergeCells>
  <pageMargins left="0.98425196850393704" right="0.26" top="0.98425196850393704" bottom="0.98425196850393704" header="0.51181102362204722" footer="0.51181102362204722"/>
  <pageSetup paperSize="5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rgb="FF00B050"/>
  </sheetPr>
  <dimension ref="B2:AI114"/>
  <sheetViews>
    <sheetView view="pageBreakPreview" topLeftCell="A85" zoomScale="60" workbookViewId="0">
      <selection activeCell="F114" sqref="F114"/>
    </sheetView>
  </sheetViews>
  <sheetFormatPr defaultRowHeight="11.25"/>
  <cols>
    <col min="1" max="1" width="9.140625" style="50"/>
    <col min="2" max="2" width="6.42578125" style="50" customWidth="1"/>
    <col min="3" max="3" width="24.28515625" style="50" customWidth="1"/>
    <col min="4" max="4" width="12.5703125" style="50" customWidth="1"/>
    <col min="5" max="5" width="15.85546875" style="50" customWidth="1"/>
    <col min="6" max="6" width="12.7109375" style="50" customWidth="1"/>
    <col min="7" max="7" width="14.28515625" style="50" customWidth="1"/>
    <col min="8" max="8" width="10" style="50" customWidth="1"/>
    <col min="9" max="9" width="19" style="50" customWidth="1"/>
    <col min="10" max="10" width="12" style="50" customWidth="1"/>
    <col min="11" max="11" width="13.5703125" style="50" customWidth="1"/>
    <col min="12" max="12" width="9.85546875" style="50" customWidth="1"/>
    <col min="13" max="13" width="5.42578125" style="54" customWidth="1"/>
    <col min="14" max="14" width="12.7109375" style="54" customWidth="1"/>
    <col min="15" max="15" width="6" style="54" customWidth="1"/>
    <col min="16" max="16" width="6.28515625" style="54" customWidth="1"/>
    <col min="17" max="17" width="6" style="54" customWidth="1"/>
    <col min="18" max="18" width="12.85546875" style="54" customWidth="1"/>
    <col min="19" max="19" width="15" style="54" customWidth="1"/>
    <col min="20" max="20" width="7.42578125" style="54" customWidth="1"/>
    <col min="21" max="21" width="14.42578125" style="54" customWidth="1"/>
    <col min="22" max="22" width="7.42578125" style="54" customWidth="1"/>
    <col min="23" max="23" width="14.7109375" style="54" bestFit="1" customWidth="1"/>
    <col min="24" max="24" width="6.140625" style="54" customWidth="1"/>
    <col min="25" max="25" width="12.7109375" style="54" bestFit="1" customWidth="1"/>
    <col min="26" max="26" width="6.5703125" style="54" customWidth="1"/>
    <col min="27" max="28" width="12.7109375" style="54" bestFit="1" customWidth="1"/>
    <col min="29" max="29" width="10.42578125" style="54" customWidth="1"/>
    <col min="30" max="30" width="14.85546875" style="54" bestFit="1" customWidth="1"/>
    <col min="31" max="31" width="12.28515625" style="54" customWidth="1"/>
    <col min="32" max="32" width="7.28515625" style="54" customWidth="1"/>
    <col min="33" max="33" width="19.42578125" style="50" bestFit="1" customWidth="1"/>
    <col min="34" max="34" width="19" style="50" bestFit="1" customWidth="1"/>
    <col min="35" max="35" width="14.7109375" style="50" bestFit="1" customWidth="1"/>
    <col min="36" max="256" width="9.140625" style="50"/>
    <col min="257" max="257" width="2.85546875" style="50" customWidth="1"/>
    <col min="258" max="258" width="6.42578125" style="50" customWidth="1"/>
    <col min="259" max="259" width="39.140625" style="50" bestFit="1" customWidth="1"/>
    <col min="260" max="260" width="15.5703125" style="50" bestFit="1" customWidth="1"/>
    <col min="261" max="261" width="18.42578125" style="50" bestFit="1" customWidth="1"/>
    <col min="262" max="262" width="11.5703125" style="50" bestFit="1" customWidth="1"/>
    <col min="263" max="263" width="15.85546875" style="50" customWidth="1"/>
    <col min="264" max="264" width="18.42578125" style="50" customWidth="1"/>
    <col min="265" max="265" width="30.5703125" style="50" bestFit="1" customWidth="1"/>
    <col min="266" max="266" width="18.7109375" style="50" bestFit="1" customWidth="1"/>
    <col min="267" max="267" width="17" style="50" customWidth="1"/>
    <col min="268" max="268" width="10.5703125" style="50" customWidth="1"/>
    <col min="269" max="269" width="9.42578125" style="50" bestFit="1" customWidth="1"/>
    <col min="270" max="270" width="15.85546875" style="50" bestFit="1" customWidth="1"/>
    <col min="271" max="272" width="7.7109375" style="50" customWidth="1"/>
    <col min="273" max="273" width="9.42578125" style="50" bestFit="1" customWidth="1"/>
    <col min="274" max="274" width="15.85546875" style="50" bestFit="1" customWidth="1"/>
    <col min="275" max="275" width="14" style="50" customWidth="1"/>
    <col min="276" max="276" width="15.28515625" style="50" customWidth="1"/>
    <col min="277" max="277" width="14.5703125" style="50" customWidth="1"/>
    <col min="278" max="278" width="12" style="50" bestFit="1" customWidth="1"/>
    <col min="279" max="279" width="14.5703125" style="50" bestFit="1" customWidth="1"/>
    <col min="280" max="280" width="12" style="50" bestFit="1" customWidth="1"/>
    <col min="281" max="281" width="12.5703125" style="50" bestFit="1" customWidth="1"/>
    <col min="282" max="282" width="11.42578125" style="50" customWidth="1"/>
    <col min="283" max="284" width="12.5703125" style="50" bestFit="1" customWidth="1"/>
    <col min="285" max="285" width="16.85546875" style="50" customWidth="1"/>
    <col min="286" max="286" width="14.7109375" style="50" bestFit="1" customWidth="1"/>
    <col min="287" max="287" width="15.85546875" style="50" bestFit="1" customWidth="1"/>
    <col min="288" max="288" width="12" style="50" customWidth="1"/>
    <col min="289" max="289" width="12.42578125" style="50" bestFit="1" customWidth="1"/>
    <col min="290" max="290" width="18.42578125" style="50" bestFit="1" customWidth="1"/>
    <col min="291" max="291" width="14.5703125" style="50" bestFit="1" customWidth="1"/>
    <col min="292" max="512" width="9.140625" style="50"/>
    <col min="513" max="513" width="2.85546875" style="50" customWidth="1"/>
    <col min="514" max="514" width="6.42578125" style="50" customWidth="1"/>
    <col min="515" max="515" width="39.140625" style="50" bestFit="1" customWidth="1"/>
    <col min="516" max="516" width="15.5703125" style="50" bestFit="1" customWidth="1"/>
    <col min="517" max="517" width="18.42578125" style="50" bestFit="1" customWidth="1"/>
    <col min="518" max="518" width="11.5703125" style="50" bestFit="1" customWidth="1"/>
    <col min="519" max="519" width="15.85546875" style="50" customWidth="1"/>
    <col min="520" max="520" width="18.42578125" style="50" customWidth="1"/>
    <col min="521" max="521" width="30.5703125" style="50" bestFit="1" customWidth="1"/>
    <col min="522" max="522" width="18.7109375" style="50" bestFit="1" customWidth="1"/>
    <col min="523" max="523" width="17" style="50" customWidth="1"/>
    <col min="524" max="524" width="10.5703125" style="50" customWidth="1"/>
    <col min="525" max="525" width="9.42578125" style="50" bestFit="1" customWidth="1"/>
    <col min="526" max="526" width="15.85546875" style="50" bestFit="1" customWidth="1"/>
    <col min="527" max="528" width="7.7109375" style="50" customWidth="1"/>
    <col min="529" max="529" width="9.42578125" style="50" bestFit="1" customWidth="1"/>
    <col min="530" max="530" width="15.85546875" style="50" bestFit="1" customWidth="1"/>
    <col min="531" max="531" width="14" style="50" customWidth="1"/>
    <col min="532" max="532" width="15.28515625" style="50" customWidth="1"/>
    <col min="533" max="533" width="14.5703125" style="50" customWidth="1"/>
    <col min="534" max="534" width="12" style="50" bestFit="1" customWidth="1"/>
    <col min="535" max="535" width="14.5703125" style="50" bestFit="1" customWidth="1"/>
    <col min="536" max="536" width="12" style="50" bestFit="1" customWidth="1"/>
    <col min="537" max="537" width="12.5703125" style="50" bestFit="1" customWidth="1"/>
    <col min="538" max="538" width="11.42578125" style="50" customWidth="1"/>
    <col min="539" max="540" width="12.5703125" style="50" bestFit="1" customWidth="1"/>
    <col min="541" max="541" width="16.85546875" style="50" customWidth="1"/>
    <col min="542" max="542" width="14.7109375" style="50" bestFit="1" customWidth="1"/>
    <col min="543" max="543" width="15.85546875" style="50" bestFit="1" customWidth="1"/>
    <col min="544" max="544" width="12" style="50" customWidth="1"/>
    <col min="545" max="545" width="12.42578125" style="50" bestFit="1" customWidth="1"/>
    <col min="546" max="546" width="18.42578125" style="50" bestFit="1" customWidth="1"/>
    <col min="547" max="547" width="14.5703125" style="50" bestFit="1" customWidth="1"/>
    <col min="548" max="768" width="9.140625" style="50"/>
    <col min="769" max="769" width="2.85546875" style="50" customWidth="1"/>
    <col min="770" max="770" width="6.42578125" style="50" customWidth="1"/>
    <col min="771" max="771" width="39.140625" style="50" bestFit="1" customWidth="1"/>
    <col min="772" max="772" width="15.5703125" style="50" bestFit="1" customWidth="1"/>
    <col min="773" max="773" width="18.42578125" style="50" bestFit="1" customWidth="1"/>
    <col min="774" max="774" width="11.5703125" style="50" bestFit="1" customWidth="1"/>
    <col min="775" max="775" width="15.85546875" style="50" customWidth="1"/>
    <col min="776" max="776" width="18.42578125" style="50" customWidth="1"/>
    <col min="777" max="777" width="30.5703125" style="50" bestFit="1" customWidth="1"/>
    <col min="778" max="778" width="18.7109375" style="50" bestFit="1" customWidth="1"/>
    <col min="779" max="779" width="17" style="50" customWidth="1"/>
    <col min="780" max="780" width="10.5703125" style="50" customWidth="1"/>
    <col min="781" max="781" width="9.42578125" style="50" bestFit="1" customWidth="1"/>
    <col min="782" max="782" width="15.85546875" style="50" bestFit="1" customWidth="1"/>
    <col min="783" max="784" width="7.7109375" style="50" customWidth="1"/>
    <col min="785" max="785" width="9.42578125" style="50" bestFit="1" customWidth="1"/>
    <col min="786" max="786" width="15.85546875" style="50" bestFit="1" customWidth="1"/>
    <col min="787" max="787" width="14" style="50" customWidth="1"/>
    <col min="788" max="788" width="15.28515625" style="50" customWidth="1"/>
    <col min="789" max="789" width="14.5703125" style="50" customWidth="1"/>
    <col min="790" max="790" width="12" style="50" bestFit="1" customWidth="1"/>
    <col min="791" max="791" width="14.5703125" style="50" bestFit="1" customWidth="1"/>
    <col min="792" max="792" width="12" style="50" bestFit="1" customWidth="1"/>
    <col min="793" max="793" width="12.5703125" style="50" bestFit="1" customWidth="1"/>
    <col min="794" max="794" width="11.42578125" style="50" customWidth="1"/>
    <col min="795" max="796" width="12.5703125" style="50" bestFit="1" customWidth="1"/>
    <col min="797" max="797" width="16.85546875" style="50" customWidth="1"/>
    <col min="798" max="798" width="14.7109375" style="50" bestFit="1" customWidth="1"/>
    <col min="799" max="799" width="15.85546875" style="50" bestFit="1" customWidth="1"/>
    <col min="800" max="800" width="12" style="50" customWidth="1"/>
    <col min="801" max="801" width="12.42578125" style="50" bestFit="1" customWidth="1"/>
    <col min="802" max="802" width="18.42578125" style="50" bestFit="1" customWidth="1"/>
    <col min="803" max="803" width="14.5703125" style="50" bestFit="1" customWidth="1"/>
    <col min="804" max="1024" width="9.140625" style="50"/>
    <col min="1025" max="1025" width="2.85546875" style="50" customWidth="1"/>
    <col min="1026" max="1026" width="6.42578125" style="50" customWidth="1"/>
    <col min="1027" max="1027" width="39.140625" style="50" bestFit="1" customWidth="1"/>
    <col min="1028" max="1028" width="15.5703125" style="50" bestFit="1" customWidth="1"/>
    <col min="1029" max="1029" width="18.42578125" style="50" bestFit="1" customWidth="1"/>
    <col min="1030" max="1030" width="11.5703125" style="50" bestFit="1" customWidth="1"/>
    <col min="1031" max="1031" width="15.85546875" style="50" customWidth="1"/>
    <col min="1032" max="1032" width="18.42578125" style="50" customWidth="1"/>
    <col min="1033" max="1033" width="30.5703125" style="50" bestFit="1" customWidth="1"/>
    <col min="1034" max="1034" width="18.7109375" style="50" bestFit="1" customWidth="1"/>
    <col min="1035" max="1035" width="17" style="50" customWidth="1"/>
    <col min="1036" max="1036" width="10.5703125" style="50" customWidth="1"/>
    <col min="1037" max="1037" width="9.42578125" style="50" bestFit="1" customWidth="1"/>
    <col min="1038" max="1038" width="15.85546875" style="50" bestFit="1" customWidth="1"/>
    <col min="1039" max="1040" width="7.7109375" style="50" customWidth="1"/>
    <col min="1041" max="1041" width="9.42578125" style="50" bestFit="1" customWidth="1"/>
    <col min="1042" max="1042" width="15.85546875" style="50" bestFit="1" customWidth="1"/>
    <col min="1043" max="1043" width="14" style="50" customWidth="1"/>
    <col min="1044" max="1044" width="15.28515625" style="50" customWidth="1"/>
    <col min="1045" max="1045" width="14.5703125" style="50" customWidth="1"/>
    <col min="1046" max="1046" width="12" style="50" bestFit="1" customWidth="1"/>
    <col min="1047" max="1047" width="14.5703125" style="50" bestFit="1" customWidth="1"/>
    <col min="1048" max="1048" width="12" style="50" bestFit="1" customWidth="1"/>
    <col min="1049" max="1049" width="12.5703125" style="50" bestFit="1" customWidth="1"/>
    <col min="1050" max="1050" width="11.42578125" style="50" customWidth="1"/>
    <col min="1051" max="1052" width="12.5703125" style="50" bestFit="1" customWidth="1"/>
    <col min="1053" max="1053" width="16.85546875" style="50" customWidth="1"/>
    <col min="1054" max="1054" width="14.7109375" style="50" bestFit="1" customWidth="1"/>
    <col min="1055" max="1055" width="15.85546875" style="50" bestFit="1" customWidth="1"/>
    <col min="1056" max="1056" width="12" style="50" customWidth="1"/>
    <col min="1057" max="1057" width="12.42578125" style="50" bestFit="1" customWidth="1"/>
    <col min="1058" max="1058" width="18.42578125" style="50" bestFit="1" customWidth="1"/>
    <col min="1059" max="1059" width="14.5703125" style="50" bestFit="1" customWidth="1"/>
    <col min="1060" max="1280" width="9.140625" style="50"/>
    <col min="1281" max="1281" width="2.85546875" style="50" customWidth="1"/>
    <col min="1282" max="1282" width="6.42578125" style="50" customWidth="1"/>
    <col min="1283" max="1283" width="39.140625" style="50" bestFit="1" customWidth="1"/>
    <col min="1284" max="1284" width="15.5703125" style="50" bestFit="1" customWidth="1"/>
    <col min="1285" max="1285" width="18.42578125" style="50" bestFit="1" customWidth="1"/>
    <col min="1286" max="1286" width="11.5703125" style="50" bestFit="1" customWidth="1"/>
    <col min="1287" max="1287" width="15.85546875" style="50" customWidth="1"/>
    <col min="1288" max="1288" width="18.42578125" style="50" customWidth="1"/>
    <col min="1289" max="1289" width="30.5703125" style="50" bestFit="1" customWidth="1"/>
    <col min="1290" max="1290" width="18.7109375" style="50" bestFit="1" customWidth="1"/>
    <col min="1291" max="1291" width="17" style="50" customWidth="1"/>
    <col min="1292" max="1292" width="10.5703125" style="50" customWidth="1"/>
    <col min="1293" max="1293" width="9.42578125" style="50" bestFit="1" customWidth="1"/>
    <col min="1294" max="1294" width="15.85546875" style="50" bestFit="1" customWidth="1"/>
    <col min="1295" max="1296" width="7.7109375" style="50" customWidth="1"/>
    <col min="1297" max="1297" width="9.42578125" style="50" bestFit="1" customWidth="1"/>
    <col min="1298" max="1298" width="15.85546875" style="50" bestFit="1" customWidth="1"/>
    <col min="1299" max="1299" width="14" style="50" customWidth="1"/>
    <col min="1300" max="1300" width="15.28515625" style="50" customWidth="1"/>
    <col min="1301" max="1301" width="14.5703125" style="50" customWidth="1"/>
    <col min="1302" max="1302" width="12" style="50" bestFit="1" customWidth="1"/>
    <col min="1303" max="1303" width="14.5703125" style="50" bestFit="1" customWidth="1"/>
    <col min="1304" max="1304" width="12" style="50" bestFit="1" customWidth="1"/>
    <col min="1305" max="1305" width="12.5703125" style="50" bestFit="1" customWidth="1"/>
    <col min="1306" max="1306" width="11.42578125" style="50" customWidth="1"/>
    <col min="1307" max="1308" width="12.5703125" style="50" bestFit="1" customWidth="1"/>
    <col min="1309" max="1309" width="16.85546875" style="50" customWidth="1"/>
    <col min="1310" max="1310" width="14.7109375" style="50" bestFit="1" customWidth="1"/>
    <col min="1311" max="1311" width="15.85546875" style="50" bestFit="1" customWidth="1"/>
    <col min="1312" max="1312" width="12" style="50" customWidth="1"/>
    <col min="1313" max="1313" width="12.42578125" style="50" bestFit="1" customWidth="1"/>
    <col min="1314" max="1314" width="18.42578125" style="50" bestFit="1" customWidth="1"/>
    <col min="1315" max="1315" width="14.5703125" style="50" bestFit="1" customWidth="1"/>
    <col min="1316" max="1536" width="9.140625" style="50"/>
    <col min="1537" max="1537" width="2.85546875" style="50" customWidth="1"/>
    <col min="1538" max="1538" width="6.42578125" style="50" customWidth="1"/>
    <col min="1539" max="1539" width="39.140625" style="50" bestFit="1" customWidth="1"/>
    <col min="1540" max="1540" width="15.5703125" style="50" bestFit="1" customWidth="1"/>
    <col min="1541" max="1541" width="18.42578125" style="50" bestFit="1" customWidth="1"/>
    <col min="1542" max="1542" width="11.5703125" style="50" bestFit="1" customWidth="1"/>
    <col min="1543" max="1543" width="15.85546875" style="50" customWidth="1"/>
    <col min="1544" max="1544" width="18.42578125" style="50" customWidth="1"/>
    <col min="1545" max="1545" width="30.5703125" style="50" bestFit="1" customWidth="1"/>
    <col min="1546" max="1546" width="18.7109375" style="50" bestFit="1" customWidth="1"/>
    <col min="1547" max="1547" width="17" style="50" customWidth="1"/>
    <col min="1548" max="1548" width="10.5703125" style="50" customWidth="1"/>
    <col min="1549" max="1549" width="9.42578125" style="50" bestFit="1" customWidth="1"/>
    <col min="1550" max="1550" width="15.85546875" style="50" bestFit="1" customWidth="1"/>
    <col min="1551" max="1552" width="7.7109375" style="50" customWidth="1"/>
    <col min="1553" max="1553" width="9.42578125" style="50" bestFit="1" customWidth="1"/>
    <col min="1554" max="1554" width="15.85546875" style="50" bestFit="1" customWidth="1"/>
    <col min="1555" max="1555" width="14" style="50" customWidth="1"/>
    <col min="1556" max="1556" width="15.28515625" style="50" customWidth="1"/>
    <col min="1557" max="1557" width="14.5703125" style="50" customWidth="1"/>
    <col min="1558" max="1558" width="12" style="50" bestFit="1" customWidth="1"/>
    <col min="1559" max="1559" width="14.5703125" style="50" bestFit="1" customWidth="1"/>
    <col min="1560" max="1560" width="12" style="50" bestFit="1" customWidth="1"/>
    <col min="1561" max="1561" width="12.5703125" style="50" bestFit="1" customWidth="1"/>
    <col min="1562" max="1562" width="11.42578125" style="50" customWidth="1"/>
    <col min="1563" max="1564" width="12.5703125" style="50" bestFit="1" customWidth="1"/>
    <col min="1565" max="1565" width="16.85546875" style="50" customWidth="1"/>
    <col min="1566" max="1566" width="14.7109375" style="50" bestFit="1" customWidth="1"/>
    <col min="1567" max="1567" width="15.85546875" style="50" bestFit="1" customWidth="1"/>
    <col min="1568" max="1568" width="12" style="50" customWidth="1"/>
    <col min="1569" max="1569" width="12.42578125" style="50" bestFit="1" customWidth="1"/>
    <col min="1570" max="1570" width="18.42578125" style="50" bestFit="1" customWidth="1"/>
    <col min="1571" max="1571" width="14.5703125" style="50" bestFit="1" customWidth="1"/>
    <col min="1572" max="1792" width="9.140625" style="50"/>
    <col min="1793" max="1793" width="2.85546875" style="50" customWidth="1"/>
    <col min="1794" max="1794" width="6.42578125" style="50" customWidth="1"/>
    <col min="1795" max="1795" width="39.140625" style="50" bestFit="1" customWidth="1"/>
    <col min="1796" max="1796" width="15.5703125" style="50" bestFit="1" customWidth="1"/>
    <col min="1797" max="1797" width="18.42578125" style="50" bestFit="1" customWidth="1"/>
    <col min="1798" max="1798" width="11.5703125" style="50" bestFit="1" customWidth="1"/>
    <col min="1799" max="1799" width="15.85546875" style="50" customWidth="1"/>
    <col min="1800" max="1800" width="18.42578125" style="50" customWidth="1"/>
    <col min="1801" max="1801" width="30.5703125" style="50" bestFit="1" customWidth="1"/>
    <col min="1802" max="1802" width="18.7109375" style="50" bestFit="1" customWidth="1"/>
    <col min="1803" max="1803" width="17" style="50" customWidth="1"/>
    <col min="1804" max="1804" width="10.5703125" style="50" customWidth="1"/>
    <col min="1805" max="1805" width="9.42578125" style="50" bestFit="1" customWidth="1"/>
    <col min="1806" max="1806" width="15.85546875" style="50" bestFit="1" customWidth="1"/>
    <col min="1807" max="1808" width="7.7109375" style="50" customWidth="1"/>
    <col min="1809" max="1809" width="9.42578125" style="50" bestFit="1" customWidth="1"/>
    <col min="1810" max="1810" width="15.85546875" style="50" bestFit="1" customWidth="1"/>
    <col min="1811" max="1811" width="14" style="50" customWidth="1"/>
    <col min="1812" max="1812" width="15.28515625" style="50" customWidth="1"/>
    <col min="1813" max="1813" width="14.5703125" style="50" customWidth="1"/>
    <col min="1814" max="1814" width="12" style="50" bestFit="1" customWidth="1"/>
    <col min="1815" max="1815" width="14.5703125" style="50" bestFit="1" customWidth="1"/>
    <col min="1816" max="1816" width="12" style="50" bestFit="1" customWidth="1"/>
    <col min="1817" max="1817" width="12.5703125" style="50" bestFit="1" customWidth="1"/>
    <col min="1818" max="1818" width="11.42578125" style="50" customWidth="1"/>
    <col min="1819" max="1820" width="12.5703125" style="50" bestFit="1" customWidth="1"/>
    <col min="1821" max="1821" width="16.85546875" style="50" customWidth="1"/>
    <col min="1822" max="1822" width="14.7109375" style="50" bestFit="1" customWidth="1"/>
    <col min="1823" max="1823" width="15.85546875" style="50" bestFit="1" customWidth="1"/>
    <col min="1824" max="1824" width="12" style="50" customWidth="1"/>
    <col min="1825" max="1825" width="12.42578125" style="50" bestFit="1" customWidth="1"/>
    <col min="1826" max="1826" width="18.42578125" style="50" bestFit="1" customWidth="1"/>
    <col min="1827" max="1827" width="14.5703125" style="50" bestFit="1" customWidth="1"/>
    <col min="1828" max="2048" width="9.140625" style="50"/>
    <col min="2049" max="2049" width="2.85546875" style="50" customWidth="1"/>
    <col min="2050" max="2050" width="6.42578125" style="50" customWidth="1"/>
    <col min="2051" max="2051" width="39.140625" style="50" bestFit="1" customWidth="1"/>
    <col min="2052" max="2052" width="15.5703125" style="50" bestFit="1" customWidth="1"/>
    <col min="2053" max="2053" width="18.42578125" style="50" bestFit="1" customWidth="1"/>
    <col min="2054" max="2054" width="11.5703125" style="50" bestFit="1" customWidth="1"/>
    <col min="2055" max="2055" width="15.85546875" style="50" customWidth="1"/>
    <col min="2056" max="2056" width="18.42578125" style="50" customWidth="1"/>
    <col min="2057" max="2057" width="30.5703125" style="50" bestFit="1" customWidth="1"/>
    <col min="2058" max="2058" width="18.7109375" style="50" bestFit="1" customWidth="1"/>
    <col min="2059" max="2059" width="17" style="50" customWidth="1"/>
    <col min="2060" max="2060" width="10.5703125" style="50" customWidth="1"/>
    <col min="2061" max="2061" width="9.42578125" style="50" bestFit="1" customWidth="1"/>
    <col min="2062" max="2062" width="15.85546875" style="50" bestFit="1" customWidth="1"/>
    <col min="2063" max="2064" width="7.7109375" style="50" customWidth="1"/>
    <col min="2065" max="2065" width="9.42578125" style="50" bestFit="1" customWidth="1"/>
    <col min="2066" max="2066" width="15.85546875" style="50" bestFit="1" customWidth="1"/>
    <col min="2067" max="2067" width="14" style="50" customWidth="1"/>
    <col min="2068" max="2068" width="15.28515625" style="50" customWidth="1"/>
    <col min="2069" max="2069" width="14.5703125" style="50" customWidth="1"/>
    <col min="2070" max="2070" width="12" style="50" bestFit="1" customWidth="1"/>
    <col min="2071" max="2071" width="14.5703125" style="50" bestFit="1" customWidth="1"/>
    <col min="2072" max="2072" width="12" style="50" bestFit="1" customWidth="1"/>
    <col min="2073" max="2073" width="12.5703125" style="50" bestFit="1" customWidth="1"/>
    <col min="2074" max="2074" width="11.42578125" style="50" customWidth="1"/>
    <col min="2075" max="2076" width="12.5703125" style="50" bestFit="1" customWidth="1"/>
    <col min="2077" max="2077" width="16.85546875" style="50" customWidth="1"/>
    <col min="2078" max="2078" width="14.7109375" style="50" bestFit="1" customWidth="1"/>
    <col min="2079" max="2079" width="15.85546875" style="50" bestFit="1" customWidth="1"/>
    <col min="2080" max="2080" width="12" style="50" customWidth="1"/>
    <col min="2081" max="2081" width="12.42578125" style="50" bestFit="1" customWidth="1"/>
    <col min="2082" max="2082" width="18.42578125" style="50" bestFit="1" customWidth="1"/>
    <col min="2083" max="2083" width="14.5703125" style="50" bestFit="1" customWidth="1"/>
    <col min="2084" max="2304" width="9.140625" style="50"/>
    <col min="2305" max="2305" width="2.85546875" style="50" customWidth="1"/>
    <col min="2306" max="2306" width="6.42578125" style="50" customWidth="1"/>
    <col min="2307" max="2307" width="39.140625" style="50" bestFit="1" customWidth="1"/>
    <col min="2308" max="2308" width="15.5703125" style="50" bestFit="1" customWidth="1"/>
    <col min="2309" max="2309" width="18.42578125" style="50" bestFit="1" customWidth="1"/>
    <col min="2310" max="2310" width="11.5703125" style="50" bestFit="1" customWidth="1"/>
    <col min="2311" max="2311" width="15.85546875" style="50" customWidth="1"/>
    <col min="2312" max="2312" width="18.42578125" style="50" customWidth="1"/>
    <col min="2313" max="2313" width="30.5703125" style="50" bestFit="1" customWidth="1"/>
    <col min="2314" max="2314" width="18.7109375" style="50" bestFit="1" customWidth="1"/>
    <col min="2315" max="2315" width="17" style="50" customWidth="1"/>
    <col min="2316" max="2316" width="10.5703125" style="50" customWidth="1"/>
    <col min="2317" max="2317" width="9.42578125" style="50" bestFit="1" customWidth="1"/>
    <col min="2318" max="2318" width="15.85546875" style="50" bestFit="1" customWidth="1"/>
    <col min="2319" max="2320" width="7.7109375" style="50" customWidth="1"/>
    <col min="2321" max="2321" width="9.42578125" style="50" bestFit="1" customWidth="1"/>
    <col min="2322" max="2322" width="15.85546875" style="50" bestFit="1" customWidth="1"/>
    <col min="2323" max="2323" width="14" style="50" customWidth="1"/>
    <col min="2324" max="2324" width="15.28515625" style="50" customWidth="1"/>
    <col min="2325" max="2325" width="14.5703125" style="50" customWidth="1"/>
    <col min="2326" max="2326" width="12" style="50" bestFit="1" customWidth="1"/>
    <col min="2327" max="2327" width="14.5703125" style="50" bestFit="1" customWidth="1"/>
    <col min="2328" max="2328" width="12" style="50" bestFit="1" customWidth="1"/>
    <col min="2329" max="2329" width="12.5703125" style="50" bestFit="1" customWidth="1"/>
    <col min="2330" max="2330" width="11.42578125" style="50" customWidth="1"/>
    <col min="2331" max="2332" width="12.5703125" style="50" bestFit="1" customWidth="1"/>
    <col min="2333" max="2333" width="16.85546875" style="50" customWidth="1"/>
    <col min="2334" max="2334" width="14.7109375" style="50" bestFit="1" customWidth="1"/>
    <col min="2335" max="2335" width="15.85546875" style="50" bestFit="1" customWidth="1"/>
    <col min="2336" max="2336" width="12" style="50" customWidth="1"/>
    <col min="2337" max="2337" width="12.42578125" style="50" bestFit="1" customWidth="1"/>
    <col min="2338" max="2338" width="18.42578125" style="50" bestFit="1" customWidth="1"/>
    <col min="2339" max="2339" width="14.5703125" style="50" bestFit="1" customWidth="1"/>
    <col min="2340" max="2560" width="9.140625" style="50"/>
    <col min="2561" max="2561" width="2.85546875" style="50" customWidth="1"/>
    <col min="2562" max="2562" width="6.42578125" style="50" customWidth="1"/>
    <col min="2563" max="2563" width="39.140625" style="50" bestFit="1" customWidth="1"/>
    <col min="2564" max="2564" width="15.5703125" style="50" bestFit="1" customWidth="1"/>
    <col min="2565" max="2565" width="18.42578125" style="50" bestFit="1" customWidth="1"/>
    <col min="2566" max="2566" width="11.5703125" style="50" bestFit="1" customWidth="1"/>
    <col min="2567" max="2567" width="15.85546875" style="50" customWidth="1"/>
    <col min="2568" max="2568" width="18.42578125" style="50" customWidth="1"/>
    <col min="2569" max="2569" width="30.5703125" style="50" bestFit="1" customWidth="1"/>
    <col min="2570" max="2570" width="18.7109375" style="50" bestFit="1" customWidth="1"/>
    <col min="2571" max="2571" width="17" style="50" customWidth="1"/>
    <col min="2572" max="2572" width="10.5703125" style="50" customWidth="1"/>
    <col min="2573" max="2573" width="9.42578125" style="50" bestFit="1" customWidth="1"/>
    <col min="2574" max="2574" width="15.85546875" style="50" bestFit="1" customWidth="1"/>
    <col min="2575" max="2576" width="7.7109375" style="50" customWidth="1"/>
    <col min="2577" max="2577" width="9.42578125" style="50" bestFit="1" customWidth="1"/>
    <col min="2578" max="2578" width="15.85546875" style="50" bestFit="1" customWidth="1"/>
    <col min="2579" max="2579" width="14" style="50" customWidth="1"/>
    <col min="2580" max="2580" width="15.28515625" style="50" customWidth="1"/>
    <col min="2581" max="2581" width="14.5703125" style="50" customWidth="1"/>
    <col min="2582" max="2582" width="12" style="50" bestFit="1" customWidth="1"/>
    <col min="2583" max="2583" width="14.5703125" style="50" bestFit="1" customWidth="1"/>
    <col min="2584" max="2584" width="12" style="50" bestFit="1" customWidth="1"/>
    <col min="2585" max="2585" width="12.5703125" style="50" bestFit="1" customWidth="1"/>
    <col min="2586" max="2586" width="11.42578125" style="50" customWidth="1"/>
    <col min="2587" max="2588" width="12.5703125" style="50" bestFit="1" customWidth="1"/>
    <col min="2589" max="2589" width="16.85546875" style="50" customWidth="1"/>
    <col min="2590" max="2590" width="14.7109375" style="50" bestFit="1" customWidth="1"/>
    <col min="2591" max="2591" width="15.85546875" style="50" bestFit="1" customWidth="1"/>
    <col min="2592" max="2592" width="12" style="50" customWidth="1"/>
    <col min="2593" max="2593" width="12.42578125" style="50" bestFit="1" customWidth="1"/>
    <col min="2594" max="2594" width="18.42578125" style="50" bestFit="1" customWidth="1"/>
    <col min="2595" max="2595" width="14.5703125" style="50" bestFit="1" customWidth="1"/>
    <col min="2596" max="2816" width="9.140625" style="50"/>
    <col min="2817" max="2817" width="2.85546875" style="50" customWidth="1"/>
    <col min="2818" max="2818" width="6.42578125" style="50" customWidth="1"/>
    <col min="2819" max="2819" width="39.140625" style="50" bestFit="1" customWidth="1"/>
    <col min="2820" max="2820" width="15.5703125" style="50" bestFit="1" customWidth="1"/>
    <col min="2821" max="2821" width="18.42578125" style="50" bestFit="1" customWidth="1"/>
    <col min="2822" max="2822" width="11.5703125" style="50" bestFit="1" customWidth="1"/>
    <col min="2823" max="2823" width="15.85546875" style="50" customWidth="1"/>
    <col min="2824" max="2824" width="18.42578125" style="50" customWidth="1"/>
    <col min="2825" max="2825" width="30.5703125" style="50" bestFit="1" customWidth="1"/>
    <col min="2826" max="2826" width="18.7109375" style="50" bestFit="1" customWidth="1"/>
    <col min="2827" max="2827" width="17" style="50" customWidth="1"/>
    <col min="2828" max="2828" width="10.5703125" style="50" customWidth="1"/>
    <col min="2829" max="2829" width="9.42578125" style="50" bestFit="1" customWidth="1"/>
    <col min="2830" max="2830" width="15.85546875" style="50" bestFit="1" customWidth="1"/>
    <col min="2831" max="2832" width="7.7109375" style="50" customWidth="1"/>
    <col min="2833" max="2833" width="9.42578125" style="50" bestFit="1" customWidth="1"/>
    <col min="2834" max="2834" width="15.85546875" style="50" bestFit="1" customWidth="1"/>
    <col min="2835" max="2835" width="14" style="50" customWidth="1"/>
    <col min="2836" max="2836" width="15.28515625" style="50" customWidth="1"/>
    <col min="2837" max="2837" width="14.5703125" style="50" customWidth="1"/>
    <col min="2838" max="2838" width="12" style="50" bestFit="1" customWidth="1"/>
    <col min="2839" max="2839" width="14.5703125" style="50" bestFit="1" customWidth="1"/>
    <col min="2840" max="2840" width="12" style="50" bestFit="1" customWidth="1"/>
    <col min="2841" max="2841" width="12.5703125" style="50" bestFit="1" customWidth="1"/>
    <col min="2842" max="2842" width="11.42578125" style="50" customWidth="1"/>
    <col min="2843" max="2844" width="12.5703125" style="50" bestFit="1" customWidth="1"/>
    <col min="2845" max="2845" width="16.85546875" style="50" customWidth="1"/>
    <col min="2846" max="2846" width="14.7109375" style="50" bestFit="1" customWidth="1"/>
    <col min="2847" max="2847" width="15.85546875" style="50" bestFit="1" customWidth="1"/>
    <col min="2848" max="2848" width="12" style="50" customWidth="1"/>
    <col min="2849" max="2849" width="12.42578125" style="50" bestFit="1" customWidth="1"/>
    <col min="2850" max="2850" width="18.42578125" style="50" bestFit="1" customWidth="1"/>
    <col min="2851" max="2851" width="14.5703125" style="50" bestFit="1" customWidth="1"/>
    <col min="2852" max="3072" width="9.140625" style="50"/>
    <col min="3073" max="3073" width="2.85546875" style="50" customWidth="1"/>
    <col min="3074" max="3074" width="6.42578125" style="50" customWidth="1"/>
    <col min="3075" max="3075" width="39.140625" style="50" bestFit="1" customWidth="1"/>
    <col min="3076" max="3076" width="15.5703125" style="50" bestFit="1" customWidth="1"/>
    <col min="3077" max="3077" width="18.42578125" style="50" bestFit="1" customWidth="1"/>
    <col min="3078" max="3078" width="11.5703125" style="50" bestFit="1" customWidth="1"/>
    <col min="3079" max="3079" width="15.85546875" style="50" customWidth="1"/>
    <col min="3080" max="3080" width="18.42578125" style="50" customWidth="1"/>
    <col min="3081" max="3081" width="30.5703125" style="50" bestFit="1" customWidth="1"/>
    <col min="3082" max="3082" width="18.7109375" style="50" bestFit="1" customWidth="1"/>
    <col min="3083" max="3083" width="17" style="50" customWidth="1"/>
    <col min="3084" max="3084" width="10.5703125" style="50" customWidth="1"/>
    <col min="3085" max="3085" width="9.42578125" style="50" bestFit="1" customWidth="1"/>
    <col min="3086" max="3086" width="15.85546875" style="50" bestFit="1" customWidth="1"/>
    <col min="3087" max="3088" width="7.7109375" style="50" customWidth="1"/>
    <col min="3089" max="3089" width="9.42578125" style="50" bestFit="1" customWidth="1"/>
    <col min="3090" max="3090" width="15.85546875" style="50" bestFit="1" customWidth="1"/>
    <col min="3091" max="3091" width="14" style="50" customWidth="1"/>
    <col min="3092" max="3092" width="15.28515625" style="50" customWidth="1"/>
    <col min="3093" max="3093" width="14.5703125" style="50" customWidth="1"/>
    <col min="3094" max="3094" width="12" style="50" bestFit="1" customWidth="1"/>
    <col min="3095" max="3095" width="14.5703125" style="50" bestFit="1" customWidth="1"/>
    <col min="3096" max="3096" width="12" style="50" bestFit="1" customWidth="1"/>
    <col min="3097" max="3097" width="12.5703125" style="50" bestFit="1" customWidth="1"/>
    <col min="3098" max="3098" width="11.42578125" style="50" customWidth="1"/>
    <col min="3099" max="3100" width="12.5703125" style="50" bestFit="1" customWidth="1"/>
    <col min="3101" max="3101" width="16.85546875" style="50" customWidth="1"/>
    <col min="3102" max="3102" width="14.7109375" style="50" bestFit="1" customWidth="1"/>
    <col min="3103" max="3103" width="15.85546875" style="50" bestFit="1" customWidth="1"/>
    <col min="3104" max="3104" width="12" style="50" customWidth="1"/>
    <col min="3105" max="3105" width="12.42578125" style="50" bestFit="1" customWidth="1"/>
    <col min="3106" max="3106" width="18.42578125" style="50" bestFit="1" customWidth="1"/>
    <col min="3107" max="3107" width="14.5703125" style="50" bestFit="1" customWidth="1"/>
    <col min="3108" max="3328" width="9.140625" style="50"/>
    <col min="3329" max="3329" width="2.85546875" style="50" customWidth="1"/>
    <col min="3330" max="3330" width="6.42578125" style="50" customWidth="1"/>
    <col min="3331" max="3331" width="39.140625" style="50" bestFit="1" customWidth="1"/>
    <col min="3332" max="3332" width="15.5703125" style="50" bestFit="1" customWidth="1"/>
    <col min="3333" max="3333" width="18.42578125" style="50" bestFit="1" customWidth="1"/>
    <col min="3334" max="3334" width="11.5703125" style="50" bestFit="1" customWidth="1"/>
    <col min="3335" max="3335" width="15.85546875" style="50" customWidth="1"/>
    <col min="3336" max="3336" width="18.42578125" style="50" customWidth="1"/>
    <col min="3337" max="3337" width="30.5703125" style="50" bestFit="1" customWidth="1"/>
    <col min="3338" max="3338" width="18.7109375" style="50" bestFit="1" customWidth="1"/>
    <col min="3339" max="3339" width="17" style="50" customWidth="1"/>
    <col min="3340" max="3340" width="10.5703125" style="50" customWidth="1"/>
    <col min="3341" max="3341" width="9.42578125" style="50" bestFit="1" customWidth="1"/>
    <col min="3342" max="3342" width="15.85546875" style="50" bestFit="1" customWidth="1"/>
    <col min="3343" max="3344" width="7.7109375" style="50" customWidth="1"/>
    <col min="3345" max="3345" width="9.42578125" style="50" bestFit="1" customWidth="1"/>
    <col min="3346" max="3346" width="15.85546875" style="50" bestFit="1" customWidth="1"/>
    <col min="3347" max="3347" width="14" style="50" customWidth="1"/>
    <col min="3348" max="3348" width="15.28515625" style="50" customWidth="1"/>
    <col min="3349" max="3349" width="14.5703125" style="50" customWidth="1"/>
    <col min="3350" max="3350" width="12" style="50" bestFit="1" customWidth="1"/>
    <col min="3351" max="3351" width="14.5703125" style="50" bestFit="1" customWidth="1"/>
    <col min="3352" max="3352" width="12" style="50" bestFit="1" customWidth="1"/>
    <col min="3353" max="3353" width="12.5703125" style="50" bestFit="1" customWidth="1"/>
    <col min="3354" max="3354" width="11.42578125" style="50" customWidth="1"/>
    <col min="3355" max="3356" width="12.5703125" style="50" bestFit="1" customWidth="1"/>
    <col min="3357" max="3357" width="16.85546875" style="50" customWidth="1"/>
    <col min="3358" max="3358" width="14.7109375" style="50" bestFit="1" customWidth="1"/>
    <col min="3359" max="3359" width="15.85546875" style="50" bestFit="1" customWidth="1"/>
    <col min="3360" max="3360" width="12" style="50" customWidth="1"/>
    <col min="3361" max="3361" width="12.42578125" style="50" bestFit="1" customWidth="1"/>
    <col min="3362" max="3362" width="18.42578125" style="50" bestFit="1" customWidth="1"/>
    <col min="3363" max="3363" width="14.5703125" style="50" bestFit="1" customWidth="1"/>
    <col min="3364" max="3584" width="9.140625" style="50"/>
    <col min="3585" max="3585" width="2.85546875" style="50" customWidth="1"/>
    <col min="3586" max="3586" width="6.42578125" style="50" customWidth="1"/>
    <col min="3587" max="3587" width="39.140625" style="50" bestFit="1" customWidth="1"/>
    <col min="3588" max="3588" width="15.5703125" style="50" bestFit="1" customWidth="1"/>
    <col min="3589" max="3589" width="18.42578125" style="50" bestFit="1" customWidth="1"/>
    <col min="3590" max="3590" width="11.5703125" style="50" bestFit="1" customWidth="1"/>
    <col min="3591" max="3591" width="15.85546875" style="50" customWidth="1"/>
    <col min="3592" max="3592" width="18.42578125" style="50" customWidth="1"/>
    <col min="3593" max="3593" width="30.5703125" style="50" bestFit="1" customWidth="1"/>
    <col min="3594" max="3594" width="18.7109375" style="50" bestFit="1" customWidth="1"/>
    <col min="3595" max="3595" width="17" style="50" customWidth="1"/>
    <col min="3596" max="3596" width="10.5703125" style="50" customWidth="1"/>
    <col min="3597" max="3597" width="9.42578125" style="50" bestFit="1" customWidth="1"/>
    <col min="3598" max="3598" width="15.85546875" style="50" bestFit="1" customWidth="1"/>
    <col min="3599" max="3600" width="7.7109375" style="50" customWidth="1"/>
    <col min="3601" max="3601" width="9.42578125" style="50" bestFit="1" customWidth="1"/>
    <col min="3602" max="3602" width="15.85546875" style="50" bestFit="1" customWidth="1"/>
    <col min="3603" max="3603" width="14" style="50" customWidth="1"/>
    <col min="3604" max="3604" width="15.28515625" style="50" customWidth="1"/>
    <col min="3605" max="3605" width="14.5703125" style="50" customWidth="1"/>
    <col min="3606" max="3606" width="12" style="50" bestFit="1" customWidth="1"/>
    <col min="3607" max="3607" width="14.5703125" style="50" bestFit="1" customWidth="1"/>
    <col min="3608" max="3608" width="12" style="50" bestFit="1" customWidth="1"/>
    <col min="3609" max="3609" width="12.5703125" style="50" bestFit="1" customWidth="1"/>
    <col min="3610" max="3610" width="11.42578125" style="50" customWidth="1"/>
    <col min="3611" max="3612" width="12.5703125" style="50" bestFit="1" customWidth="1"/>
    <col min="3613" max="3613" width="16.85546875" style="50" customWidth="1"/>
    <col min="3614" max="3614" width="14.7109375" style="50" bestFit="1" customWidth="1"/>
    <col min="3615" max="3615" width="15.85546875" style="50" bestFit="1" customWidth="1"/>
    <col min="3616" max="3616" width="12" style="50" customWidth="1"/>
    <col min="3617" max="3617" width="12.42578125" style="50" bestFit="1" customWidth="1"/>
    <col min="3618" max="3618" width="18.42578125" style="50" bestFit="1" customWidth="1"/>
    <col min="3619" max="3619" width="14.5703125" style="50" bestFit="1" customWidth="1"/>
    <col min="3620" max="3840" width="9.140625" style="50"/>
    <col min="3841" max="3841" width="2.85546875" style="50" customWidth="1"/>
    <col min="3842" max="3842" width="6.42578125" style="50" customWidth="1"/>
    <col min="3843" max="3843" width="39.140625" style="50" bestFit="1" customWidth="1"/>
    <col min="3844" max="3844" width="15.5703125" style="50" bestFit="1" customWidth="1"/>
    <col min="3845" max="3845" width="18.42578125" style="50" bestFit="1" customWidth="1"/>
    <col min="3846" max="3846" width="11.5703125" style="50" bestFit="1" customWidth="1"/>
    <col min="3847" max="3847" width="15.85546875" style="50" customWidth="1"/>
    <col min="3848" max="3848" width="18.42578125" style="50" customWidth="1"/>
    <col min="3849" max="3849" width="30.5703125" style="50" bestFit="1" customWidth="1"/>
    <col min="3850" max="3850" width="18.7109375" style="50" bestFit="1" customWidth="1"/>
    <col min="3851" max="3851" width="17" style="50" customWidth="1"/>
    <col min="3852" max="3852" width="10.5703125" style="50" customWidth="1"/>
    <col min="3853" max="3853" width="9.42578125" style="50" bestFit="1" customWidth="1"/>
    <col min="3854" max="3854" width="15.85546875" style="50" bestFit="1" customWidth="1"/>
    <col min="3855" max="3856" width="7.7109375" style="50" customWidth="1"/>
    <col min="3857" max="3857" width="9.42578125" style="50" bestFit="1" customWidth="1"/>
    <col min="3858" max="3858" width="15.85546875" style="50" bestFit="1" customWidth="1"/>
    <col min="3859" max="3859" width="14" style="50" customWidth="1"/>
    <col min="3860" max="3860" width="15.28515625" style="50" customWidth="1"/>
    <col min="3861" max="3861" width="14.5703125" style="50" customWidth="1"/>
    <col min="3862" max="3862" width="12" style="50" bestFit="1" customWidth="1"/>
    <col min="3863" max="3863" width="14.5703125" style="50" bestFit="1" customWidth="1"/>
    <col min="3864" max="3864" width="12" style="50" bestFit="1" customWidth="1"/>
    <col min="3865" max="3865" width="12.5703125" style="50" bestFit="1" customWidth="1"/>
    <col min="3866" max="3866" width="11.42578125" style="50" customWidth="1"/>
    <col min="3867" max="3868" width="12.5703125" style="50" bestFit="1" customWidth="1"/>
    <col min="3869" max="3869" width="16.85546875" style="50" customWidth="1"/>
    <col min="3870" max="3870" width="14.7109375" style="50" bestFit="1" customWidth="1"/>
    <col min="3871" max="3871" width="15.85546875" style="50" bestFit="1" customWidth="1"/>
    <col min="3872" max="3872" width="12" style="50" customWidth="1"/>
    <col min="3873" max="3873" width="12.42578125" style="50" bestFit="1" customWidth="1"/>
    <col min="3874" max="3874" width="18.42578125" style="50" bestFit="1" customWidth="1"/>
    <col min="3875" max="3875" width="14.5703125" style="50" bestFit="1" customWidth="1"/>
    <col min="3876" max="4096" width="9.140625" style="50"/>
    <col min="4097" max="4097" width="2.85546875" style="50" customWidth="1"/>
    <col min="4098" max="4098" width="6.42578125" style="50" customWidth="1"/>
    <col min="4099" max="4099" width="39.140625" style="50" bestFit="1" customWidth="1"/>
    <col min="4100" max="4100" width="15.5703125" style="50" bestFit="1" customWidth="1"/>
    <col min="4101" max="4101" width="18.42578125" style="50" bestFit="1" customWidth="1"/>
    <col min="4102" max="4102" width="11.5703125" style="50" bestFit="1" customWidth="1"/>
    <col min="4103" max="4103" width="15.85546875" style="50" customWidth="1"/>
    <col min="4104" max="4104" width="18.42578125" style="50" customWidth="1"/>
    <col min="4105" max="4105" width="30.5703125" style="50" bestFit="1" customWidth="1"/>
    <col min="4106" max="4106" width="18.7109375" style="50" bestFit="1" customWidth="1"/>
    <col min="4107" max="4107" width="17" style="50" customWidth="1"/>
    <col min="4108" max="4108" width="10.5703125" style="50" customWidth="1"/>
    <col min="4109" max="4109" width="9.42578125" style="50" bestFit="1" customWidth="1"/>
    <col min="4110" max="4110" width="15.85546875" style="50" bestFit="1" customWidth="1"/>
    <col min="4111" max="4112" width="7.7109375" style="50" customWidth="1"/>
    <col min="4113" max="4113" width="9.42578125" style="50" bestFit="1" customWidth="1"/>
    <col min="4114" max="4114" width="15.85546875" style="50" bestFit="1" customWidth="1"/>
    <col min="4115" max="4115" width="14" style="50" customWidth="1"/>
    <col min="4116" max="4116" width="15.28515625" style="50" customWidth="1"/>
    <col min="4117" max="4117" width="14.5703125" style="50" customWidth="1"/>
    <col min="4118" max="4118" width="12" style="50" bestFit="1" customWidth="1"/>
    <col min="4119" max="4119" width="14.5703125" style="50" bestFit="1" customWidth="1"/>
    <col min="4120" max="4120" width="12" style="50" bestFit="1" customWidth="1"/>
    <col min="4121" max="4121" width="12.5703125" style="50" bestFit="1" customWidth="1"/>
    <col min="4122" max="4122" width="11.42578125" style="50" customWidth="1"/>
    <col min="4123" max="4124" width="12.5703125" style="50" bestFit="1" customWidth="1"/>
    <col min="4125" max="4125" width="16.85546875" style="50" customWidth="1"/>
    <col min="4126" max="4126" width="14.7109375" style="50" bestFit="1" customWidth="1"/>
    <col min="4127" max="4127" width="15.85546875" style="50" bestFit="1" customWidth="1"/>
    <col min="4128" max="4128" width="12" style="50" customWidth="1"/>
    <col min="4129" max="4129" width="12.42578125" style="50" bestFit="1" customWidth="1"/>
    <col min="4130" max="4130" width="18.42578125" style="50" bestFit="1" customWidth="1"/>
    <col min="4131" max="4131" width="14.5703125" style="50" bestFit="1" customWidth="1"/>
    <col min="4132" max="4352" width="9.140625" style="50"/>
    <col min="4353" max="4353" width="2.85546875" style="50" customWidth="1"/>
    <col min="4354" max="4354" width="6.42578125" style="50" customWidth="1"/>
    <col min="4355" max="4355" width="39.140625" style="50" bestFit="1" customWidth="1"/>
    <col min="4356" max="4356" width="15.5703125" style="50" bestFit="1" customWidth="1"/>
    <col min="4357" max="4357" width="18.42578125" style="50" bestFit="1" customWidth="1"/>
    <col min="4358" max="4358" width="11.5703125" style="50" bestFit="1" customWidth="1"/>
    <col min="4359" max="4359" width="15.85546875" style="50" customWidth="1"/>
    <col min="4360" max="4360" width="18.42578125" style="50" customWidth="1"/>
    <col min="4361" max="4361" width="30.5703125" style="50" bestFit="1" customWidth="1"/>
    <col min="4362" max="4362" width="18.7109375" style="50" bestFit="1" customWidth="1"/>
    <col min="4363" max="4363" width="17" style="50" customWidth="1"/>
    <col min="4364" max="4364" width="10.5703125" style="50" customWidth="1"/>
    <col min="4365" max="4365" width="9.42578125" style="50" bestFit="1" customWidth="1"/>
    <col min="4366" max="4366" width="15.85546875" style="50" bestFit="1" customWidth="1"/>
    <col min="4367" max="4368" width="7.7109375" style="50" customWidth="1"/>
    <col min="4369" max="4369" width="9.42578125" style="50" bestFit="1" customWidth="1"/>
    <col min="4370" max="4370" width="15.85546875" style="50" bestFit="1" customWidth="1"/>
    <col min="4371" max="4371" width="14" style="50" customWidth="1"/>
    <col min="4372" max="4372" width="15.28515625" style="50" customWidth="1"/>
    <col min="4373" max="4373" width="14.5703125" style="50" customWidth="1"/>
    <col min="4374" max="4374" width="12" style="50" bestFit="1" customWidth="1"/>
    <col min="4375" max="4375" width="14.5703125" style="50" bestFit="1" customWidth="1"/>
    <col min="4376" max="4376" width="12" style="50" bestFit="1" customWidth="1"/>
    <col min="4377" max="4377" width="12.5703125" style="50" bestFit="1" customWidth="1"/>
    <col min="4378" max="4378" width="11.42578125" style="50" customWidth="1"/>
    <col min="4379" max="4380" width="12.5703125" style="50" bestFit="1" customWidth="1"/>
    <col min="4381" max="4381" width="16.85546875" style="50" customWidth="1"/>
    <col min="4382" max="4382" width="14.7109375" style="50" bestFit="1" customWidth="1"/>
    <col min="4383" max="4383" width="15.85546875" style="50" bestFit="1" customWidth="1"/>
    <col min="4384" max="4384" width="12" style="50" customWidth="1"/>
    <col min="4385" max="4385" width="12.42578125" style="50" bestFit="1" customWidth="1"/>
    <col min="4386" max="4386" width="18.42578125" style="50" bestFit="1" customWidth="1"/>
    <col min="4387" max="4387" width="14.5703125" style="50" bestFit="1" customWidth="1"/>
    <col min="4388" max="4608" width="9.140625" style="50"/>
    <col min="4609" max="4609" width="2.85546875" style="50" customWidth="1"/>
    <col min="4610" max="4610" width="6.42578125" style="50" customWidth="1"/>
    <col min="4611" max="4611" width="39.140625" style="50" bestFit="1" customWidth="1"/>
    <col min="4612" max="4612" width="15.5703125" style="50" bestFit="1" customWidth="1"/>
    <col min="4613" max="4613" width="18.42578125" style="50" bestFit="1" customWidth="1"/>
    <col min="4614" max="4614" width="11.5703125" style="50" bestFit="1" customWidth="1"/>
    <col min="4615" max="4615" width="15.85546875" style="50" customWidth="1"/>
    <col min="4616" max="4616" width="18.42578125" style="50" customWidth="1"/>
    <col min="4617" max="4617" width="30.5703125" style="50" bestFit="1" customWidth="1"/>
    <col min="4618" max="4618" width="18.7109375" style="50" bestFit="1" customWidth="1"/>
    <col min="4619" max="4619" width="17" style="50" customWidth="1"/>
    <col min="4620" max="4620" width="10.5703125" style="50" customWidth="1"/>
    <col min="4621" max="4621" width="9.42578125" style="50" bestFit="1" customWidth="1"/>
    <col min="4622" max="4622" width="15.85546875" style="50" bestFit="1" customWidth="1"/>
    <col min="4623" max="4624" width="7.7109375" style="50" customWidth="1"/>
    <col min="4625" max="4625" width="9.42578125" style="50" bestFit="1" customWidth="1"/>
    <col min="4626" max="4626" width="15.85546875" style="50" bestFit="1" customWidth="1"/>
    <col min="4627" max="4627" width="14" style="50" customWidth="1"/>
    <col min="4628" max="4628" width="15.28515625" style="50" customWidth="1"/>
    <col min="4629" max="4629" width="14.5703125" style="50" customWidth="1"/>
    <col min="4630" max="4630" width="12" style="50" bestFit="1" customWidth="1"/>
    <col min="4631" max="4631" width="14.5703125" style="50" bestFit="1" customWidth="1"/>
    <col min="4632" max="4632" width="12" style="50" bestFit="1" customWidth="1"/>
    <col min="4633" max="4633" width="12.5703125" style="50" bestFit="1" customWidth="1"/>
    <col min="4634" max="4634" width="11.42578125" style="50" customWidth="1"/>
    <col min="4635" max="4636" width="12.5703125" style="50" bestFit="1" customWidth="1"/>
    <col min="4637" max="4637" width="16.85546875" style="50" customWidth="1"/>
    <col min="4638" max="4638" width="14.7109375" style="50" bestFit="1" customWidth="1"/>
    <col min="4639" max="4639" width="15.85546875" style="50" bestFit="1" customWidth="1"/>
    <col min="4640" max="4640" width="12" style="50" customWidth="1"/>
    <col min="4641" max="4641" width="12.42578125" style="50" bestFit="1" customWidth="1"/>
    <col min="4642" max="4642" width="18.42578125" style="50" bestFit="1" customWidth="1"/>
    <col min="4643" max="4643" width="14.5703125" style="50" bestFit="1" customWidth="1"/>
    <col min="4644" max="4864" width="9.140625" style="50"/>
    <col min="4865" max="4865" width="2.85546875" style="50" customWidth="1"/>
    <col min="4866" max="4866" width="6.42578125" style="50" customWidth="1"/>
    <col min="4867" max="4867" width="39.140625" style="50" bestFit="1" customWidth="1"/>
    <col min="4868" max="4868" width="15.5703125" style="50" bestFit="1" customWidth="1"/>
    <col min="4869" max="4869" width="18.42578125" style="50" bestFit="1" customWidth="1"/>
    <col min="4870" max="4870" width="11.5703125" style="50" bestFit="1" customWidth="1"/>
    <col min="4871" max="4871" width="15.85546875" style="50" customWidth="1"/>
    <col min="4872" max="4872" width="18.42578125" style="50" customWidth="1"/>
    <col min="4873" max="4873" width="30.5703125" style="50" bestFit="1" customWidth="1"/>
    <col min="4874" max="4874" width="18.7109375" style="50" bestFit="1" customWidth="1"/>
    <col min="4875" max="4875" width="17" style="50" customWidth="1"/>
    <col min="4876" max="4876" width="10.5703125" style="50" customWidth="1"/>
    <col min="4877" max="4877" width="9.42578125" style="50" bestFit="1" customWidth="1"/>
    <col min="4878" max="4878" width="15.85546875" style="50" bestFit="1" customWidth="1"/>
    <col min="4879" max="4880" width="7.7109375" style="50" customWidth="1"/>
    <col min="4881" max="4881" width="9.42578125" style="50" bestFit="1" customWidth="1"/>
    <col min="4882" max="4882" width="15.85546875" style="50" bestFit="1" customWidth="1"/>
    <col min="4883" max="4883" width="14" style="50" customWidth="1"/>
    <col min="4884" max="4884" width="15.28515625" style="50" customWidth="1"/>
    <col min="4885" max="4885" width="14.5703125" style="50" customWidth="1"/>
    <col min="4886" max="4886" width="12" style="50" bestFit="1" customWidth="1"/>
    <col min="4887" max="4887" width="14.5703125" style="50" bestFit="1" customWidth="1"/>
    <col min="4888" max="4888" width="12" style="50" bestFit="1" customWidth="1"/>
    <col min="4889" max="4889" width="12.5703125" style="50" bestFit="1" customWidth="1"/>
    <col min="4890" max="4890" width="11.42578125" style="50" customWidth="1"/>
    <col min="4891" max="4892" width="12.5703125" style="50" bestFit="1" customWidth="1"/>
    <col min="4893" max="4893" width="16.85546875" style="50" customWidth="1"/>
    <col min="4894" max="4894" width="14.7109375" style="50" bestFit="1" customWidth="1"/>
    <col min="4895" max="4895" width="15.85546875" style="50" bestFit="1" customWidth="1"/>
    <col min="4896" max="4896" width="12" style="50" customWidth="1"/>
    <col min="4897" max="4897" width="12.42578125" style="50" bestFit="1" customWidth="1"/>
    <col min="4898" max="4898" width="18.42578125" style="50" bestFit="1" customWidth="1"/>
    <col min="4899" max="4899" width="14.5703125" style="50" bestFit="1" customWidth="1"/>
    <col min="4900" max="5120" width="9.140625" style="50"/>
    <col min="5121" max="5121" width="2.85546875" style="50" customWidth="1"/>
    <col min="5122" max="5122" width="6.42578125" style="50" customWidth="1"/>
    <col min="5123" max="5123" width="39.140625" style="50" bestFit="1" customWidth="1"/>
    <col min="5124" max="5124" width="15.5703125" style="50" bestFit="1" customWidth="1"/>
    <col min="5125" max="5125" width="18.42578125" style="50" bestFit="1" customWidth="1"/>
    <col min="5126" max="5126" width="11.5703125" style="50" bestFit="1" customWidth="1"/>
    <col min="5127" max="5127" width="15.85546875" style="50" customWidth="1"/>
    <col min="5128" max="5128" width="18.42578125" style="50" customWidth="1"/>
    <col min="5129" max="5129" width="30.5703125" style="50" bestFit="1" customWidth="1"/>
    <col min="5130" max="5130" width="18.7109375" style="50" bestFit="1" customWidth="1"/>
    <col min="5131" max="5131" width="17" style="50" customWidth="1"/>
    <col min="5132" max="5132" width="10.5703125" style="50" customWidth="1"/>
    <col min="5133" max="5133" width="9.42578125" style="50" bestFit="1" customWidth="1"/>
    <col min="5134" max="5134" width="15.85546875" style="50" bestFit="1" customWidth="1"/>
    <col min="5135" max="5136" width="7.7109375" style="50" customWidth="1"/>
    <col min="5137" max="5137" width="9.42578125" style="50" bestFit="1" customWidth="1"/>
    <col min="5138" max="5138" width="15.85546875" style="50" bestFit="1" customWidth="1"/>
    <col min="5139" max="5139" width="14" style="50" customWidth="1"/>
    <col min="5140" max="5140" width="15.28515625" style="50" customWidth="1"/>
    <col min="5141" max="5141" width="14.5703125" style="50" customWidth="1"/>
    <col min="5142" max="5142" width="12" style="50" bestFit="1" customWidth="1"/>
    <col min="5143" max="5143" width="14.5703125" style="50" bestFit="1" customWidth="1"/>
    <col min="5144" max="5144" width="12" style="50" bestFit="1" customWidth="1"/>
    <col min="5145" max="5145" width="12.5703125" style="50" bestFit="1" customWidth="1"/>
    <col min="5146" max="5146" width="11.42578125" style="50" customWidth="1"/>
    <col min="5147" max="5148" width="12.5703125" style="50" bestFit="1" customWidth="1"/>
    <col min="5149" max="5149" width="16.85546875" style="50" customWidth="1"/>
    <col min="5150" max="5150" width="14.7109375" style="50" bestFit="1" customWidth="1"/>
    <col min="5151" max="5151" width="15.85546875" style="50" bestFit="1" customWidth="1"/>
    <col min="5152" max="5152" width="12" style="50" customWidth="1"/>
    <col min="5153" max="5153" width="12.42578125" style="50" bestFit="1" customWidth="1"/>
    <col min="5154" max="5154" width="18.42578125" style="50" bestFit="1" customWidth="1"/>
    <col min="5155" max="5155" width="14.5703125" style="50" bestFit="1" customWidth="1"/>
    <col min="5156" max="5376" width="9.140625" style="50"/>
    <col min="5377" max="5377" width="2.85546875" style="50" customWidth="1"/>
    <col min="5378" max="5378" width="6.42578125" style="50" customWidth="1"/>
    <col min="5379" max="5379" width="39.140625" style="50" bestFit="1" customWidth="1"/>
    <col min="5380" max="5380" width="15.5703125" style="50" bestFit="1" customWidth="1"/>
    <col min="5381" max="5381" width="18.42578125" style="50" bestFit="1" customWidth="1"/>
    <col min="5382" max="5382" width="11.5703125" style="50" bestFit="1" customWidth="1"/>
    <col min="5383" max="5383" width="15.85546875" style="50" customWidth="1"/>
    <col min="5384" max="5384" width="18.42578125" style="50" customWidth="1"/>
    <col min="5385" max="5385" width="30.5703125" style="50" bestFit="1" customWidth="1"/>
    <col min="5386" max="5386" width="18.7109375" style="50" bestFit="1" customWidth="1"/>
    <col min="5387" max="5387" width="17" style="50" customWidth="1"/>
    <col min="5388" max="5388" width="10.5703125" style="50" customWidth="1"/>
    <col min="5389" max="5389" width="9.42578125" style="50" bestFit="1" customWidth="1"/>
    <col min="5390" max="5390" width="15.85546875" style="50" bestFit="1" customWidth="1"/>
    <col min="5391" max="5392" width="7.7109375" style="50" customWidth="1"/>
    <col min="5393" max="5393" width="9.42578125" style="50" bestFit="1" customWidth="1"/>
    <col min="5394" max="5394" width="15.85546875" style="50" bestFit="1" customWidth="1"/>
    <col min="5395" max="5395" width="14" style="50" customWidth="1"/>
    <col min="5396" max="5396" width="15.28515625" style="50" customWidth="1"/>
    <col min="5397" max="5397" width="14.5703125" style="50" customWidth="1"/>
    <col min="5398" max="5398" width="12" style="50" bestFit="1" customWidth="1"/>
    <col min="5399" max="5399" width="14.5703125" style="50" bestFit="1" customWidth="1"/>
    <col min="5400" max="5400" width="12" style="50" bestFit="1" customWidth="1"/>
    <col min="5401" max="5401" width="12.5703125" style="50" bestFit="1" customWidth="1"/>
    <col min="5402" max="5402" width="11.42578125" style="50" customWidth="1"/>
    <col min="5403" max="5404" width="12.5703125" style="50" bestFit="1" customWidth="1"/>
    <col min="5405" max="5405" width="16.85546875" style="50" customWidth="1"/>
    <col min="5406" max="5406" width="14.7109375" style="50" bestFit="1" customWidth="1"/>
    <col min="5407" max="5407" width="15.85546875" style="50" bestFit="1" customWidth="1"/>
    <col min="5408" max="5408" width="12" style="50" customWidth="1"/>
    <col min="5409" max="5409" width="12.42578125" style="50" bestFit="1" customWidth="1"/>
    <col min="5410" max="5410" width="18.42578125" style="50" bestFit="1" customWidth="1"/>
    <col min="5411" max="5411" width="14.5703125" style="50" bestFit="1" customWidth="1"/>
    <col min="5412" max="5632" width="9.140625" style="50"/>
    <col min="5633" max="5633" width="2.85546875" style="50" customWidth="1"/>
    <col min="5634" max="5634" width="6.42578125" style="50" customWidth="1"/>
    <col min="5635" max="5635" width="39.140625" style="50" bestFit="1" customWidth="1"/>
    <col min="5636" max="5636" width="15.5703125" style="50" bestFit="1" customWidth="1"/>
    <col min="5637" max="5637" width="18.42578125" style="50" bestFit="1" customWidth="1"/>
    <col min="5638" max="5638" width="11.5703125" style="50" bestFit="1" customWidth="1"/>
    <col min="5639" max="5639" width="15.85546875" style="50" customWidth="1"/>
    <col min="5640" max="5640" width="18.42578125" style="50" customWidth="1"/>
    <col min="5641" max="5641" width="30.5703125" style="50" bestFit="1" customWidth="1"/>
    <col min="5642" max="5642" width="18.7109375" style="50" bestFit="1" customWidth="1"/>
    <col min="5643" max="5643" width="17" style="50" customWidth="1"/>
    <col min="5644" max="5644" width="10.5703125" style="50" customWidth="1"/>
    <col min="5645" max="5645" width="9.42578125" style="50" bestFit="1" customWidth="1"/>
    <col min="5646" max="5646" width="15.85546875" style="50" bestFit="1" customWidth="1"/>
    <col min="5647" max="5648" width="7.7109375" style="50" customWidth="1"/>
    <col min="5649" max="5649" width="9.42578125" style="50" bestFit="1" customWidth="1"/>
    <col min="5650" max="5650" width="15.85546875" style="50" bestFit="1" customWidth="1"/>
    <col min="5651" max="5651" width="14" style="50" customWidth="1"/>
    <col min="5652" max="5652" width="15.28515625" style="50" customWidth="1"/>
    <col min="5653" max="5653" width="14.5703125" style="50" customWidth="1"/>
    <col min="5654" max="5654" width="12" style="50" bestFit="1" customWidth="1"/>
    <col min="5655" max="5655" width="14.5703125" style="50" bestFit="1" customWidth="1"/>
    <col min="5656" max="5656" width="12" style="50" bestFit="1" customWidth="1"/>
    <col min="5657" max="5657" width="12.5703125" style="50" bestFit="1" customWidth="1"/>
    <col min="5658" max="5658" width="11.42578125" style="50" customWidth="1"/>
    <col min="5659" max="5660" width="12.5703125" style="50" bestFit="1" customWidth="1"/>
    <col min="5661" max="5661" width="16.85546875" style="50" customWidth="1"/>
    <col min="5662" max="5662" width="14.7109375" style="50" bestFit="1" customWidth="1"/>
    <col min="5663" max="5663" width="15.85546875" style="50" bestFit="1" customWidth="1"/>
    <col min="5664" max="5664" width="12" style="50" customWidth="1"/>
    <col min="5665" max="5665" width="12.42578125" style="50" bestFit="1" customWidth="1"/>
    <col min="5666" max="5666" width="18.42578125" style="50" bestFit="1" customWidth="1"/>
    <col min="5667" max="5667" width="14.5703125" style="50" bestFit="1" customWidth="1"/>
    <col min="5668" max="5888" width="9.140625" style="50"/>
    <col min="5889" max="5889" width="2.85546875" style="50" customWidth="1"/>
    <col min="5890" max="5890" width="6.42578125" style="50" customWidth="1"/>
    <col min="5891" max="5891" width="39.140625" style="50" bestFit="1" customWidth="1"/>
    <col min="5892" max="5892" width="15.5703125" style="50" bestFit="1" customWidth="1"/>
    <col min="5893" max="5893" width="18.42578125" style="50" bestFit="1" customWidth="1"/>
    <col min="5894" max="5894" width="11.5703125" style="50" bestFit="1" customWidth="1"/>
    <col min="5895" max="5895" width="15.85546875" style="50" customWidth="1"/>
    <col min="5896" max="5896" width="18.42578125" style="50" customWidth="1"/>
    <col min="5897" max="5897" width="30.5703125" style="50" bestFit="1" customWidth="1"/>
    <col min="5898" max="5898" width="18.7109375" style="50" bestFit="1" customWidth="1"/>
    <col min="5899" max="5899" width="17" style="50" customWidth="1"/>
    <col min="5900" max="5900" width="10.5703125" style="50" customWidth="1"/>
    <col min="5901" max="5901" width="9.42578125" style="50" bestFit="1" customWidth="1"/>
    <col min="5902" max="5902" width="15.85546875" style="50" bestFit="1" customWidth="1"/>
    <col min="5903" max="5904" width="7.7109375" style="50" customWidth="1"/>
    <col min="5905" max="5905" width="9.42578125" style="50" bestFit="1" customWidth="1"/>
    <col min="5906" max="5906" width="15.85546875" style="50" bestFit="1" customWidth="1"/>
    <col min="5907" max="5907" width="14" style="50" customWidth="1"/>
    <col min="5908" max="5908" width="15.28515625" style="50" customWidth="1"/>
    <col min="5909" max="5909" width="14.5703125" style="50" customWidth="1"/>
    <col min="5910" max="5910" width="12" style="50" bestFit="1" customWidth="1"/>
    <col min="5911" max="5911" width="14.5703125" style="50" bestFit="1" customWidth="1"/>
    <col min="5912" max="5912" width="12" style="50" bestFit="1" customWidth="1"/>
    <col min="5913" max="5913" width="12.5703125" style="50" bestFit="1" customWidth="1"/>
    <col min="5914" max="5914" width="11.42578125" style="50" customWidth="1"/>
    <col min="5915" max="5916" width="12.5703125" style="50" bestFit="1" customWidth="1"/>
    <col min="5917" max="5917" width="16.85546875" style="50" customWidth="1"/>
    <col min="5918" max="5918" width="14.7109375" style="50" bestFit="1" customWidth="1"/>
    <col min="5919" max="5919" width="15.85546875" style="50" bestFit="1" customWidth="1"/>
    <col min="5920" max="5920" width="12" style="50" customWidth="1"/>
    <col min="5921" max="5921" width="12.42578125" style="50" bestFit="1" customWidth="1"/>
    <col min="5922" max="5922" width="18.42578125" style="50" bestFit="1" customWidth="1"/>
    <col min="5923" max="5923" width="14.5703125" style="50" bestFit="1" customWidth="1"/>
    <col min="5924" max="6144" width="9.140625" style="50"/>
    <col min="6145" max="6145" width="2.85546875" style="50" customWidth="1"/>
    <col min="6146" max="6146" width="6.42578125" style="50" customWidth="1"/>
    <col min="6147" max="6147" width="39.140625" style="50" bestFit="1" customWidth="1"/>
    <col min="6148" max="6148" width="15.5703125" style="50" bestFit="1" customWidth="1"/>
    <col min="6149" max="6149" width="18.42578125" style="50" bestFit="1" customWidth="1"/>
    <col min="6150" max="6150" width="11.5703125" style="50" bestFit="1" customWidth="1"/>
    <col min="6151" max="6151" width="15.85546875" style="50" customWidth="1"/>
    <col min="6152" max="6152" width="18.42578125" style="50" customWidth="1"/>
    <col min="6153" max="6153" width="30.5703125" style="50" bestFit="1" customWidth="1"/>
    <col min="6154" max="6154" width="18.7109375" style="50" bestFit="1" customWidth="1"/>
    <col min="6155" max="6155" width="17" style="50" customWidth="1"/>
    <col min="6156" max="6156" width="10.5703125" style="50" customWidth="1"/>
    <col min="6157" max="6157" width="9.42578125" style="50" bestFit="1" customWidth="1"/>
    <col min="6158" max="6158" width="15.85546875" style="50" bestFit="1" customWidth="1"/>
    <col min="6159" max="6160" width="7.7109375" style="50" customWidth="1"/>
    <col min="6161" max="6161" width="9.42578125" style="50" bestFit="1" customWidth="1"/>
    <col min="6162" max="6162" width="15.85546875" style="50" bestFit="1" customWidth="1"/>
    <col min="6163" max="6163" width="14" style="50" customWidth="1"/>
    <col min="6164" max="6164" width="15.28515625" style="50" customWidth="1"/>
    <col min="6165" max="6165" width="14.5703125" style="50" customWidth="1"/>
    <col min="6166" max="6166" width="12" style="50" bestFit="1" customWidth="1"/>
    <col min="6167" max="6167" width="14.5703125" style="50" bestFit="1" customWidth="1"/>
    <col min="6168" max="6168" width="12" style="50" bestFit="1" customWidth="1"/>
    <col min="6169" max="6169" width="12.5703125" style="50" bestFit="1" customWidth="1"/>
    <col min="6170" max="6170" width="11.42578125" style="50" customWidth="1"/>
    <col min="6171" max="6172" width="12.5703125" style="50" bestFit="1" customWidth="1"/>
    <col min="6173" max="6173" width="16.85546875" style="50" customWidth="1"/>
    <col min="6174" max="6174" width="14.7109375" style="50" bestFit="1" customWidth="1"/>
    <col min="6175" max="6175" width="15.85546875" style="50" bestFit="1" customWidth="1"/>
    <col min="6176" max="6176" width="12" style="50" customWidth="1"/>
    <col min="6177" max="6177" width="12.42578125" style="50" bestFit="1" customWidth="1"/>
    <col min="6178" max="6178" width="18.42578125" style="50" bestFit="1" customWidth="1"/>
    <col min="6179" max="6179" width="14.5703125" style="50" bestFit="1" customWidth="1"/>
    <col min="6180" max="6400" width="9.140625" style="50"/>
    <col min="6401" max="6401" width="2.85546875" style="50" customWidth="1"/>
    <col min="6402" max="6402" width="6.42578125" style="50" customWidth="1"/>
    <col min="6403" max="6403" width="39.140625" style="50" bestFit="1" customWidth="1"/>
    <col min="6404" max="6404" width="15.5703125" style="50" bestFit="1" customWidth="1"/>
    <col min="6405" max="6405" width="18.42578125" style="50" bestFit="1" customWidth="1"/>
    <col min="6406" max="6406" width="11.5703125" style="50" bestFit="1" customWidth="1"/>
    <col min="6407" max="6407" width="15.85546875" style="50" customWidth="1"/>
    <col min="6408" max="6408" width="18.42578125" style="50" customWidth="1"/>
    <col min="6409" max="6409" width="30.5703125" style="50" bestFit="1" customWidth="1"/>
    <col min="6410" max="6410" width="18.7109375" style="50" bestFit="1" customWidth="1"/>
    <col min="6411" max="6411" width="17" style="50" customWidth="1"/>
    <col min="6412" max="6412" width="10.5703125" style="50" customWidth="1"/>
    <col min="6413" max="6413" width="9.42578125" style="50" bestFit="1" customWidth="1"/>
    <col min="6414" max="6414" width="15.85546875" style="50" bestFit="1" customWidth="1"/>
    <col min="6415" max="6416" width="7.7109375" style="50" customWidth="1"/>
    <col min="6417" max="6417" width="9.42578125" style="50" bestFit="1" customWidth="1"/>
    <col min="6418" max="6418" width="15.85546875" style="50" bestFit="1" customWidth="1"/>
    <col min="6419" max="6419" width="14" style="50" customWidth="1"/>
    <col min="6420" max="6420" width="15.28515625" style="50" customWidth="1"/>
    <col min="6421" max="6421" width="14.5703125" style="50" customWidth="1"/>
    <col min="6422" max="6422" width="12" style="50" bestFit="1" customWidth="1"/>
    <col min="6423" max="6423" width="14.5703125" style="50" bestFit="1" customWidth="1"/>
    <col min="6424" max="6424" width="12" style="50" bestFit="1" customWidth="1"/>
    <col min="6425" max="6425" width="12.5703125" style="50" bestFit="1" customWidth="1"/>
    <col min="6426" max="6426" width="11.42578125" style="50" customWidth="1"/>
    <col min="6427" max="6428" width="12.5703125" style="50" bestFit="1" customWidth="1"/>
    <col min="6429" max="6429" width="16.85546875" style="50" customWidth="1"/>
    <col min="6430" max="6430" width="14.7109375" style="50" bestFit="1" customWidth="1"/>
    <col min="6431" max="6431" width="15.85546875" style="50" bestFit="1" customWidth="1"/>
    <col min="6432" max="6432" width="12" style="50" customWidth="1"/>
    <col min="6433" max="6433" width="12.42578125" style="50" bestFit="1" customWidth="1"/>
    <col min="6434" max="6434" width="18.42578125" style="50" bestFit="1" customWidth="1"/>
    <col min="6435" max="6435" width="14.5703125" style="50" bestFit="1" customWidth="1"/>
    <col min="6436" max="6656" width="9.140625" style="50"/>
    <col min="6657" max="6657" width="2.85546875" style="50" customWidth="1"/>
    <col min="6658" max="6658" width="6.42578125" style="50" customWidth="1"/>
    <col min="6659" max="6659" width="39.140625" style="50" bestFit="1" customWidth="1"/>
    <col min="6660" max="6660" width="15.5703125" style="50" bestFit="1" customWidth="1"/>
    <col min="6661" max="6661" width="18.42578125" style="50" bestFit="1" customWidth="1"/>
    <col min="6662" max="6662" width="11.5703125" style="50" bestFit="1" customWidth="1"/>
    <col min="6663" max="6663" width="15.85546875" style="50" customWidth="1"/>
    <col min="6664" max="6664" width="18.42578125" style="50" customWidth="1"/>
    <col min="6665" max="6665" width="30.5703125" style="50" bestFit="1" customWidth="1"/>
    <col min="6666" max="6666" width="18.7109375" style="50" bestFit="1" customWidth="1"/>
    <col min="6667" max="6667" width="17" style="50" customWidth="1"/>
    <col min="6668" max="6668" width="10.5703125" style="50" customWidth="1"/>
    <col min="6669" max="6669" width="9.42578125" style="50" bestFit="1" customWidth="1"/>
    <col min="6670" max="6670" width="15.85546875" style="50" bestFit="1" customWidth="1"/>
    <col min="6671" max="6672" width="7.7109375" style="50" customWidth="1"/>
    <col min="6673" max="6673" width="9.42578125" style="50" bestFit="1" customWidth="1"/>
    <col min="6674" max="6674" width="15.85546875" style="50" bestFit="1" customWidth="1"/>
    <col min="6675" max="6675" width="14" style="50" customWidth="1"/>
    <col min="6676" max="6676" width="15.28515625" style="50" customWidth="1"/>
    <col min="6677" max="6677" width="14.5703125" style="50" customWidth="1"/>
    <col min="6678" max="6678" width="12" style="50" bestFit="1" customWidth="1"/>
    <col min="6679" max="6679" width="14.5703125" style="50" bestFit="1" customWidth="1"/>
    <col min="6680" max="6680" width="12" style="50" bestFit="1" customWidth="1"/>
    <col min="6681" max="6681" width="12.5703125" style="50" bestFit="1" customWidth="1"/>
    <col min="6682" max="6682" width="11.42578125" style="50" customWidth="1"/>
    <col min="6683" max="6684" width="12.5703125" style="50" bestFit="1" customWidth="1"/>
    <col min="6685" max="6685" width="16.85546875" style="50" customWidth="1"/>
    <col min="6686" max="6686" width="14.7109375" style="50" bestFit="1" customWidth="1"/>
    <col min="6687" max="6687" width="15.85546875" style="50" bestFit="1" customWidth="1"/>
    <col min="6688" max="6688" width="12" style="50" customWidth="1"/>
    <col min="6689" max="6689" width="12.42578125" style="50" bestFit="1" customWidth="1"/>
    <col min="6690" max="6690" width="18.42578125" style="50" bestFit="1" customWidth="1"/>
    <col min="6691" max="6691" width="14.5703125" style="50" bestFit="1" customWidth="1"/>
    <col min="6692" max="6912" width="9.140625" style="50"/>
    <col min="6913" max="6913" width="2.85546875" style="50" customWidth="1"/>
    <col min="6914" max="6914" width="6.42578125" style="50" customWidth="1"/>
    <col min="6915" max="6915" width="39.140625" style="50" bestFit="1" customWidth="1"/>
    <col min="6916" max="6916" width="15.5703125" style="50" bestFit="1" customWidth="1"/>
    <col min="6917" max="6917" width="18.42578125" style="50" bestFit="1" customWidth="1"/>
    <col min="6918" max="6918" width="11.5703125" style="50" bestFit="1" customWidth="1"/>
    <col min="6919" max="6919" width="15.85546875" style="50" customWidth="1"/>
    <col min="6920" max="6920" width="18.42578125" style="50" customWidth="1"/>
    <col min="6921" max="6921" width="30.5703125" style="50" bestFit="1" customWidth="1"/>
    <col min="6922" max="6922" width="18.7109375" style="50" bestFit="1" customWidth="1"/>
    <col min="6923" max="6923" width="17" style="50" customWidth="1"/>
    <col min="6924" max="6924" width="10.5703125" style="50" customWidth="1"/>
    <col min="6925" max="6925" width="9.42578125" style="50" bestFit="1" customWidth="1"/>
    <col min="6926" max="6926" width="15.85546875" style="50" bestFit="1" customWidth="1"/>
    <col min="6927" max="6928" width="7.7109375" style="50" customWidth="1"/>
    <col min="6929" max="6929" width="9.42578125" style="50" bestFit="1" customWidth="1"/>
    <col min="6930" max="6930" width="15.85546875" style="50" bestFit="1" customWidth="1"/>
    <col min="6931" max="6931" width="14" style="50" customWidth="1"/>
    <col min="6932" max="6932" width="15.28515625" style="50" customWidth="1"/>
    <col min="6933" max="6933" width="14.5703125" style="50" customWidth="1"/>
    <col min="6934" max="6934" width="12" style="50" bestFit="1" customWidth="1"/>
    <col min="6935" max="6935" width="14.5703125" style="50" bestFit="1" customWidth="1"/>
    <col min="6936" max="6936" width="12" style="50" bestFit="1" customWidth="1"/>
    <col min="6937" max="6937" width="12.5703125" style="50" bestFit="1" customWidth="1"/>
    <col min="6938" max="6938" width="11.42578125" style="50" customWidth="1"/>
    <col min="6939" max="6940" width="12.5703125" style="50" bestFit="1" customWidth="1"/>
    <col min="6941" max="6941" width="16.85546875" style="50" customWidth="1"/>
    <col min="6942" max="6942" width="14.7109375" style="50" bestFit="1" customWidth="1"/>
    <col min="6943" max="6943" width="15.85546875" style="50" bestFit="1" customWidth="1"/>
    <col min="6944" max="6944" width="12" style="50" customWidth="1"/>
    <col min="6945" max="6945" width="12.42578125" style="50" bestFit="1" customWidth="1"/>
    <col min="6946" max="6946" width="18.42578125" style="50" bestFit="1" customWidth="1"/>
    <col min="6947" max="6947" width="14.5703125" style="50" bestFit="1" customWidth="1"/>
    <col min="6948" max="7168" width="9.140625" style="50"/>
    <col min="7169" max="7169" width="2.85546875" style="50" customWidth="1"/>
    <col min="7170" max="7170" width="6.42578125" style="50" customWidth="1"/>
    <col min="7171" max="7171" width="39.140625" style="50" bestFit="1" customWidth="1"/>
    <col min="7172" max="7172" width="15.5703125" style="50" bestFit="1" customWidth="1"/>
    <col min="7173" max="7173" width="18.42578125" style="50" bestFit="1" customWidth="1"/>
    <col min="7174" max="7174" width="11.5703125" style="50" bestFit="1" customWidth="1"/>
    <col min="7175" max="7175" width="15.85546875" style="50" customWidth="1"/>
    <col min="7176" max="7176" width="18.42578125" style="50" customWidth="1"/>
    <col min="7177" max="7177" width="30.5703125" style="50" bestFit="1" customWidth="1"/>
    <col min="7178" max="7178" width="18.7109375" style="50" bestFit="1" customWidth="1"/>
    <col min="7179" max="7179" width="17" style="50" customWidth="1"/>
    <col min="7180" max="7180" width="10.5703125" style="50" customWidth="1"/>
    <col min="7181" max="7181" width="9.42578125" style="50" bestFit="1" customWidth="1"/>
    <col min="7182" max="7182" width="15.85546875" style="50" bestFit="1" customWidth="1"/>
    <col min="7183" max="7184" width="7.7109375" style="50" customWidth="1"/>
    <col min="7185" max="7185" width="9.42578125" style="50" bestFit="1" customWidth="1"/>
    <col min="7186" max="7186" width="15.85546875" style="50" bestFit="1" customWidth="1"/>
    <col min="7187" max="7187" width="14" style="50" customWidth="1"/>
    <col min="7188" max="7188" width="15.28515625" style="50" customWidth="1"/>
    <col min="7189" max="7189" width="14.5703125" style="50" customWidth="1"/>
    <col min="7190" max="7190" width="12" style="50" bestFit="1" customWidth="1"/>
    <col min="7191" max="7191" width="14.5703125" style="50" bestFit="1" customWidth="1"/>
    <col min="7192" max="7192" width="12" style="50" bestFit="1" customWidth="1"/>
    <col min="7193" max="7193" width="12.5703125" style="50" bestFit="1" customWidth="1"/>
    <col min="7194" max="7194" width="11.42578125" style="50" customWidth="1"/>
    <col min="7195" max="7196" width="12.5703125" style="50" bestFit="1" customWidth="1"/>
    <col min="7197" max="7197" width="16.85546875" style="50" customWidth="1"/>
    <col min="7198" max="7198" width="14.7109375" style="50" bestFit="1" customWidth="1"/>
    <col min="7199" max="7199" width="15.85546875" style="50" bestFit="1" customWidth="1"/>
    <col min="7200" max="7200" width="12" style="50" customWidth="1"/>
    <col min="7201" max="7201" width="12.42578125" style="50" bestFit="1" customWidth="1"/>
    <col min="7202" max="7202" width="18.42578125" style="50" bestFit="1" customWidth="1"/>
    <col min="7203" max="7203" width="14.5703125" style="50" bestFit="1" customWidth="1"/>
    <col min="7204" max="7424" width="9.140625" style="50"/>
    <col min="7425" max="7425" width="2.85546875" style="50" customWidth="1"/>
    <col min="7426" max="7426" width="6.42578125" style="50" customWidth="1"/>
    <col min="7427" max="7427" width="39.140625" style="50" bestFit="1" customWidth="1"/>
    <col min="7428" max="7428" width="15.5703125" style="50" bestFit="1" customWidth="1"/>
    <col min="7429" max="7429" width="18.42578125" style="50" bestFit="1" customWidth="1"/>
    <col min="7430" max="7430" width="11.5703125" style="50" bestFit="1" customWidth="1"/>
    <col min="7431" max="7431" width="15.85546875" style="50" customWidth="1"/>
    <col min="7432" max="7432" width="18.42578125" style="50" customWidth="1"/>
    <col min="7433" max="7433" width="30.5703125" style="50" bestFit="1" customWidth="1"/>
    <col min="7434" max="7434" width="18.7109375" style="50" bestFit="1" customWidth="1"/>
    <col min="7435" max="7435" width="17" style="50" customWidth="1"/>
    <col min="7436" max="7436" width="10.5703125" style="50" customWidth="1"/>
    <col min="7437" max="7437" width="9.42578125" style="50" bestFit="1" customWidth="1"/>
    <col min="7438" max="7438" width="15.85546875" style="50" bestFit="1" customWidth="1"/>
    <col min="7439" max="7440" width="7.7109375" style="50" customWidth="1"/>
    <col min="7441" max="7441" width="9.42578125" style="50" bestFit="1" customWidth="1"/>
    <col min="7442" max="7442" width="15.85546875" style="50" bestFit="1" customWidth="1"/>
    <col min="7443" max="7443" width="14" style="50" customWidth="1"/>
    <col min="7444" max="7444" width="15.28515625" style="50" customWidth="1"/>
    <col min="7445" max="7445" width="14.5703125" style="50" customWidth="1"/>
    <col min="7446" max="7446" width="12" style="50" bestFit="1" customWidth="1"/>
    <col min="7447" max="7447" width="14.5703125" style="50" bestFit="1" customWidth="1"/>
    <col min="7448" max="7448" width="12" style="50" bestFit="1" customWidth="1"/>
    <col min="7449" max="7449" width="12.5703125" style="50" bestFit="1" customWidth="1"/>
    <col min="7450" max="7450" width="11.42578125" style="50" customWidth="1"/>
    <col min="7451" max="7452" width="12.5703125" style="50" bestFit="1" customWidth="1"/>
    <col min="7453" max="7453" width="16.85546875" style="50" customWidth="1"/>
    <col min="7454" max="7454" width="14.7109375" style="50" bestFit="1" customWidth="1"/>
    <col min="7455" max="7455" width="15.85546875" style="50" bestFit="1" customWidth="1"/>
    <col min="7456" max="7456" width="12" style="50" customWidth="1"/>
    <col min="7457" max="7457" width="12.42578125" style="50" bestFit="1" customWidth="1"/>
    <col min="7458" max="7458" width="18.42578125" style="50" bestFit="1" customWidth="1"/>
    <col min="7459" max="7459" width="14.5703125" style="50" bestFit="1" customWidth="1"/>
    <col min="7460" max="7680" width="9.140625" style="50"/>
    <col min="7681" max="7681" width="2.85546875" style="50" customWidth="1"/>
    <col min="7682" max="7682" width="6.42578125" style="50" customWidth="1"/>
    <col min="7683" max="7683" width="39.140625" style="50" bestFit="1" customWidth="1"/>
    <col min="7684" max="7684" width="15.5703125" style="50" bestFit="1" customWidth="1"/>
    <col min="7685" max="7685" width="18.42578125" style="50" bestFit="1" customWidth="1"/>
    <col min="7686" max="7686" width="11.5703125" style="50" bestFit="1" customWidth="1"/>
    <col min="7687" max="7687" width="15.85546875" style="50" customWidth="1"/>
    <col min="7688" max="7688" width="18.42578125" style="50" customWidth="1"/>
    <col min="7689" max="7689" width="30.5703125" style="50" bestFit="1" customWidth="1"/>
    <col min="7690" max="7690" width="18.7109375" style="50" bestFit="1" customWidth="1"/>
    <col min="7691" max="7691" width="17" style="50" customWidth="1"/>
    <col min="7692" max="7692" width="10.5703125" style="50" customWidth="1"/>
    <col min="7693" max="7693" width="9.42578125" style="50" bestFit="1" customWidth="1"/>
    <col min="7694" max="7694" width="15.85546875" style="50" bestFit="1" customWidth="1"/>
    <col min="7695" max="7696" width="7.7109375" style="50" customWidth="1"/>
    <col min="7697" max="7697" width="9.42578125" style="50" bestFit="1" customWidth="1"/>
    <col min="7698" max="7698" width="15.85546875" style="50" bestFit="1" customWidth="1"/>
    <col min="7699" max="7699" width="14" style="50" customWidth="1"/>
    <col min="7700" max="7700" width="15.28515625" style="50" customWidth="1"/>
    <col min="7701" max="7701" width="14.5703125" style="50" customWidth="1"/>
    <col min="7702" max="7702" width="12" style="50" bestFit="1" customWidth="1"/>
    <col min="7703" max="7703" width="14.5703125" style="50" bestFit="1" customWidth="1"/>
    <col min="7704" max="7704" width="12" style="50" bestFit="1" customWidth="1"/>
    <col min="7705" max="7705" width="12.5703125" style="50" bestFit="1" customWidth="1"/>
    <col min="7706" max="7706" width="11.42578125" style="50" customWidth="1"/>
    <col min="7707" max="7708" width="12.5703125" style="50" bestFit="1" customWidth="1"/>
    <col min="7709" max="7709" width="16.85546875" style="50" customWidth="1"/>
    <col min="7710" max="7710" width="14.7109375" style="50" bestFit="1" customWidth="1"/>
    <col min="7711" max="7711" width="15.85546875" style="50" bestFit="1" customWidth="1"/>
    <col min="7712" max="7712" width="12" style="50" customWidth="1"/>
    <col min="7713" max="7713" width="12.42578125" style="50" bestFit="1" customWidth="1"/>
    <col min="7714" max="7714" width="18.42578125" style="50" bestFit="1" customWidth="1"/>
    <col min="7715" max="7715" width="14.5703125" style="50" bestFit="1" customWidth="1"/>
    <col min="7716" max="7936" width="9.140625" style="50"/>
    <col min="7937" max="7937" width="2.85546875" style="50" customWidth="1"/>
    <col min="7938" max="7938" width="6.42578125" style="50" customWidth="1"/>
    <col min="7939" max="7939" width="39.140625" style="50" bestFit="1" customWidth="1"/>
    <col min="7940" max="7940" width="15.5703125" style="50" bestFit="1" customWidth="1"/>
    <col min="7941" max="7941" width="18.42578125" style="50" bestFit="1" customWidth="1"/>
    <col min="7942" max="7942" width="11.5703125" style="50" bestFit="1" customWidth="1"/>
    <col min="7943" max="7943" width="15.85546875" style="50" customWidth="1"/>
    <col min="7944" max="7944" width="18.42578125" style="50" customWidth="1"/>
    <col min="7945" max="7945" width="30.5703125" style="50" bestFit="1" customWidth="1"/>
    <col min="7946" max="7946" width="18.7109375" style="50" bestFit="1" customWidth="1"/>
    <col min="7947" max="7947" width="17" style="50" customWidth="1"/>
    <col min="7948" max="7948" width="10.5703125" style="50" customWidth="1"/>
    <col min="7949" max="7949" width="9.42578125" style="50" bestFit="1" customWidth="1"/>
    <col min="7950" max="7950" width="15.85546875" style="50" bestFit="1" customWidth="1"/>
    <col min="7951" max="7952" width="7.7109375" style="50" customWidth="1"/>
    <col min="7953" max="7953" width="9.42578125" style="50" bestFit="1" customWidth="1"/>
    <col min="7954" max="7954" width="15.85546875" style="50" bestFit="1" customWidth="1"/>
    <col min="7955" max="7955" width="14" style="50" customWidth="1"/>
    <col min="7956" max="7956" width="15.28515625" style="50" customWidth="1"/>
    <col min="7957" max="7957" width="14.5703125" style="50" customWidth="1"/>
    <col min="7958" max="7958" width="12" style="50" bestFit="1" customWidth="1"/>
    <col min="7959" max="7959" width="14.5703125" style="50" bestFit="1" customWidth="1"/>
    <col min="7960" max="7960" width="12" style="50" bestFit="1" customWidth="1"/>
    <col min="7961" max="7961" width="12.5703125" style="50" bestFit="1" customWidth="1"/>
    <col min="7962" max="7962" width="11.42578125" style="50" customWidth="1"/>
    <col min="7963" max="7964" width="12.5703125" style="50" bestFit="1" customWidth="1"/>
    <col min="7965" max="7965" width="16.85546875" style="50" customWidth="1"/>
    <col min="7966" max="7966" width="14.7109375" style="50" bestFit="1" customWidth="1"/>
    <col min="7967" max="7967" width="15.85546875" style="50" bestFit="1" customWidth="1"/>
    <col min="7968" max="7968" width="12" style="50" customWidth="1"/>
    <col min="7969" max="7969" width="12.42578125" style="50" bestFit="1" customWidth="1"/>
    <col min="7970" max="7970" width="18.42578125" style="50" bestFit="1" customWidth="1"/>
    <col min="7971" max="7971" width="14.5703125" style="50" bestFit="1" customWidth="1"/>
    <col min="7972" max="8192" width="9.140625" style="50"/>
    <col min="8193" max="8193" width="2.85546875" style="50" customWidth="1"/>
    <col min="8194" max="8194" width="6.42578125" style="50" customWidth="1"/>
    <col min="8195" max="8195" width="39.140625" style="50" bestFit="1" customWidth="1"/>
    <col min="8196" max="8196" width="15.5703125" style="50" bestFit="1" customWidth="1"/>
    <col min="8197" max="8197" width="18.42578125" style="50" bestFit="1" customWidth="1"/>
    <col min="8198" max="8198" width="11.5703125" style="50" bestFit="1" customWidth="1"/>
    <col min="8199" max="8199" width="15.85546875" style="50" customWidth="1"/>
    <col min="8200" max="8200" width="18.42578125" style="50" customWidth="1"/>
    <col min="8201" max="8201" width="30.5703125" style="50" bestFit="1" customWidth="1"/>
    <col min="8202" max="8202" width="18.7109375" style="50" bestFit="1" customWidth="1"/>
    <col min="8203" max="8203" width="17" style="50" customWidth="1"/>
    <col min="8204" max="8204" width="10.5703125" style="50" customWidth="1"/>
    <col min="8205" max="8205" width="9.42578125" style="50" bestFit="1" customWidth="1"/>
    <col min="8206" max="8206" width="15.85546875" style="50" bestFit="1" customWidth="1"/>
    <col min="8207" max="8208" width="7.7109375" style="50" customWidth="1"/>
    <col min="8209" max="8209" width="9.42578125" style="50" bestFit="1" customWidth="1"/>
    <col min="8210" max="8210" width="15.85546875" style="50" bestFit="1" customWidth="1"/>
    <col min="8211" max="8211" width="14" style="50" customWidth="1"/>
    <col min="8212" max="8212" width="15.28515625" style="50" customWidth="1"/>
    <col min="8213" max="8213" width="14.5703125" style="50" customWidth="1"/>
    <col min="8214" max="8214" width="12" style="50" bestFit="1" customWidth="1"/>
    <col min="8215" max="8215" width="14.5703125" style="50" bestFit="1" customWidth="1"/>
    <col min="8216" max="8216" width="12" style="50" bestFit="1" customWidth="1"/>
    <col min="8217" max="8217" width="12.5703125" style="50" bestFit="1" customWidth="1"/>
    <col min="8218" max="8218" width="11.42578125" style="50" customWidth="1"/>
    <col min="8219" max="8220" width="12.5703125" style="50" bestFit="1" customWidth="1"/>
    <col min="8221" max="8221" width="16.85546875" style="50" customWidth="1"/>
    <col min="8222" max="8222" width="14.7109375" style="50" bestFit="1" customWidth="1"/>
    <col min="8223" max="8223" width="15.85546875" style="50" bestFit="1" customWidth="1"/>
    <col min="8224" max="8224" width="12" style="50" customWidth="1"/>
    <col min="8225" max="8225" width="12.42578125" style="50" bestFit="1" customWidth="1"/>
    <col min="8226" max="8226" width="18.42578125" style="50" bestFit="1" customWidth="1"/>
    <col min="8227" max="8227" width="14.5703125" style="50" bestFit="1" customWidth="1"/>
    <col min="8228" max="8448" width="9.140625" style="50"/>
    <col min="8449" max="8449" width="2.85546875" style="50" customWidth="1"/>
    <col min="8450" max="8450" width="6.42578125" style="50" customWidth="1"/>
    <col min="8451" max="8451" width="39.140625" style="50" bestFit="1" customWidth="1"/>
    <col min="8452" max="8452" width="15.5703125" style="50" bestFit="1" customWidth="1"/>
    <col min="8453" max="8453" width="18.42578125" style="50" bestFit="1" customWidth="1"/>
    <col min="8454" max="8454" width="11.5703125" style="50" bestFit="1" customWidth="1"/>
    <col min="8455" max="8455" width="15.85546875" style="50" customWidth="1"/>
    <col min="8456" max="8456" width="18.42578125" style="50" customWidth="1"/>
    <col min="8457" max="8457" width="30.5703125" style="50" bestFit="1" customWidth="1"/>
    <col min="8458" max="8458" width="18.7109375" style="50" bestFit="1" customWidth="1"/>
    <col min="8459" max="8459" width="17" style="50" customWidth="1"/>
    <col min="8460" max="8460" width="10.5703125" style="50" customWidth="1"/>
    <col min="8461" max="8461" width="9.42578125" style="50" bestFit="1" customWidth="1"/>
    <col min="8462" max="8462" width="15.85546875" style="50" bestFit="1" customWidth="1"/>
    <col min="8463" max="8464" width="7.7109375" style="50" customWidth="1"/>
    <col min="8465" max="8465" width="9.42578125" style="50" bestFit="1" customWidth="1"/>
    <col min="8466" max="8466" width="15.85546875" style="50" bestFit="1" customWidth="1"/>
    <col min="8467" max="8467" width="14" style="50" customWidth="1"/>
    <col min="8468" max="8468" width="15.28515625" style="50" customWidth="1"/>
    <col min="8469" max="8469" width="14.5703125" style="50" customWidth="1"/>
    <col min="8470" max="8470" width="12" style="50" bestFit="1" customWidth="1"/>
    <col min="8471" max="8471" width="14.5703125" style="50" bestFit="1" customWidth="1"/>
    <col min="8472" max="8472" width="12" style="50" bestFit="1" customWidth="1"/>
    <col min="8473" max="8473" width="12.5703125" style="50" bestFit="1" customWidth="1"/>
    <col min="8474" max="8474" width="11.42578125" style="50" customWidth="1"/>
    <col min="8475" max="8476" width="12.5703125" style="50" bestFit="1" customWidth="1"/>
    <col min="8477" max="8477" width="16.85546875" style="50" customWidth="1"/>
    <col min="8478" max="8478" width="14.7109375" style="50" bestFit="1" customWidth="1"/>
    <col min="8479" max="8479" width="15.85546875" style="50" bestFit="1" customWidth="1"/>
    <col min="8480" max="8480" width="12" style="50" customWidth="1"/>
    <col min="8481" max="8481" width="12.42578125" style="50" bestFit="1" customWidth="1"/>
    <col min="8482" max="8482" width="18.42578125" style="50" bestFit="1" customWidth="1"/>
    <col min="8483" max="8483" width="14.5703125" style="50" bestFit="1" customWidth="1"/>
    <col min="8484" max="8704" width="9.140625" style="50"/>
    <col min="8705" max="8705" width="2.85546875" style="50" customWidth="1"/>
    <col min="8706" max="8706" width="6.42578125" style="50" customWidth="1"/>
    <col min="8707" max="8707" width="39.140625" style="50" bestFit="1" customWidth="1"/>
    <col min="8708" max="8708" width="15.5703125" style="50" bestFit="1" customWidth="1"/>
    <col min="8709" max="8709" width="18.42578125" style="50" bestFit="1" customWidth="1"/>
    <col min="8710" max="8710" width="11.5703125" style="50" bestFit="1" customWidth="1"/>
    <col min="8711" max="8711" width="15.85546875" style="50" customWidth="1"/>
    <col min="8712" max="8712" width="18.42578125" style="50" customWidth="1"/>
    <col min="8713" max="8713" width="30.5703125" style="50" bestFit="1" customWidth="1"/>
    <col min="8714" max="8714" width="18.7109375" style="50" bestFit="1" customWidth="1"/>
    <col min="8715" max="8715" width="17" style="50" customWidth="1"/>
    <col min="8716" max="8716" width="10.5703125" style="50" customWidth="1"/>
    <col min="8717" max="8717" width="9.42578125" style="50" bestFit="1" customWidth="1"/>
    <col min="8718" max="8718" width="15.85546875" style="50" bestFit="1" customWidth="1"/>
    <col min="8719" max="8720" width="7.7109375" style="50" customWidth="1"/>
    <col min="8721" max="8721" width="9.42578125" style="50" bestFit="1" customWidth="1"/>
    <col min="8722" max="8722" width="15.85546875" style="50" bestFit="1" customWidth="1"/>
    <col min="8723" max="8723" width="14" style="50" customWidth="1"/>
    <col min="8724" max="8724" width="15.28515625" style="50" customWidth="1"/>
    <col min="8725" max="8725" width="14.5703125" style="50" customWidth="1"/>
    <col min="8726" max="8726" width="12" style="50" bestFit="1" customWidth="1"/>
    <col min="8727" max="8727" width="14.5703125" style="50" bestFit="1" customWidth="1"/>
    <col min="8728" max="8728" width="12" style="50" bestFit="1" customWidth="1"/>
    <col min="8729" max="8729" width="12.5703125" style="50" bestFit="1" customWidth="1"/>
    <col min="8730" max="8730" width="11.42578125" style="50" customWidth="1"/>
    <col min="8731" max="8732" width="12.5703125" style="50" bestFit="1" customWidth="1"/>
    <col min="8733" max="8733" width="16.85546875" style="50" customWidth="1"/>
    <col min="8734" max="8734" width="14.7109375" style="50" bestFit="1" customWidth="1"/>
    <col min="8735" max="8735" width="15.85546875" style="50" bestFit="1" customWidth="1"/>
    <col min="8736" max="8736" width="12" style="50" customWidth="1"/>
    <col min="8737" max="8737" width="12.42578125" style="50" bestFit="1" customWidth="1"/>
    <col min="8738" max="8738" width="18.42578125" style="50" bestFit="1" customWidth="1"/>
    <col min="8739" max="8739" width="14.5703125" style="50" bestFit="1" customWidth="1"/>
    <col min="8740" max="8960" width="9.140625" style="50"/>
    <col min="8961" max="8961" width="2.85546875" style="50" customWidth="1"/>
    <col min="8962" max="8962" width="6.42578125" style="50" customWidth="1"/>
    <col min="8963" max="8963" width="39.140625" style="50" bestFit="1" customWidth="1"/>
    <col min="8964" max="8964" width="15.5703125" style="50" bestFit="1" customWidth="1"/>
    <col min="8965" max="8965" width="18.42578125" style="50" bestFit="1" customWidth="1"/>
    <col min="8966" max="8966" width="11.5703125" style="50" bestFit="1" customWidth="1"/>
    <col min="8967" max="8967" width="15.85546875" style="50" customWidth="1"/>
    <col min="8968" max="8968" width="18.42578125" style="50" customWidth="1"/>
    <col min="8969" max="8969" width="30.5703125" style="50" bestFit="1" customWidth="1"/>
    <col min="8970" max="8970" width="18.7109375" style="50" bestFit="1" customWidth="1"/>
    <col min="8971" max="8971" width="17" style="50" customWidth="1"/>
    <col min="8972" max="8972" width="10.5703125" style="50" customWidth="1"/>
    <col min="8973" max="8973" width="9.42578125" style="50" bestFit="1" customWidth="1"/>
    <col min="8974" max="8974" width="15.85546875" style="50" bestFit="1" customWidth="1"/>
    <col min="8975" max="8976" width="7.7109375" style="50" customWidth="1"/>
    <col min="8977" max="8977" width="9.42578125" style="50" bestFit="1" customWidth="1"/>
    <col min="8978" max="8978" width="15.85546875" style="50" bestFit="1" customWidth="1"/>
    <col min="8979" max="8979" width="14" style="50" customWidth="1"/>
    <col min="8980" max="8980" width="15.28515625" style="50" customWidth="1"/>
    <col min="8981" max="8981" width="14.5703125" style="50" customWidth="1"/>
    <col min="8982" max="8982" width="12" style="50" bestFit="1" customWidth="1"/>
    <col min="8983" max="8983" width="14.5703125" style="50" bestFit="1" customWidth="1"/>
    <col min="8984" max="8984" width="12" style="50" bestFit="1" customWidth="1"/>
    <col min="8985" max="8985" width="12.5703125" style="50" bestFit="1" customWidth="1"/>
    <col min="8986" max="8986" width="11.42578125" style="50" customWidth="1"/>
    <col min="8987" max="8988" width="12.5703125" style="50" bestFit="1" customWidth="1"/>
    <col min="8989" max="8989" width="16.85546875" style="50" customWidth="1"/>
    <col min="8990" max="8990" width="14.7109375" style="50" bestFit="1" customWidth="1"/>
    <col min="8991" max="8991" width="15.85546875" style="50" bestFit="1" customWidth="1"/>
    <col min="8992" max="8992" width="12" style="50" customWidth="1"/>
    <col min="8993" max="8993" width="12.42578125" style="50" bestFit="1" customWidth="1"/>
    <col min="8994" max="8994" width="18.42578125" style="50" bestFit="1" customWidth="1"/>
    <col min="8995" max="8995" width="14.5703125" style="50" bestFit="1" customWidth="1"/>
    <col min="8996" max="9216" width="9.140625" style="50"/>
    <col min="9217" max="9217" width="2.85546875" style="50" customWidth="1"/>
    <col min="9218" max="9218" width="6.42578125" style="50" customWidth="1"/>
    <col min="9219" max="9219" width="39.140625" style="50" bestFit="1" customWidth="1"/>
    <col min="9220" max="9220" width="15.5703125" style="50" bestFit="1" customWidth="1"/>
    <col min="9221" max="9221" width="18.42578125" style="50" bestFit="1" customWidth="1"/>
    <col min="9222" max="9222" width="11.5703125" style="50" bestFit="1" customWidth="1"/>
    <col min="9223" max="9223" width="15.85546875" style="50" customWidth="1"/>
    <col min="9224" max="9224" width="18.42578125" style="50" customWidth="1"/>
    <col min="9225" max="9225" width="30.5703125" style="50" bestFit="1" customWidth="1"/>
    <col min="9226" max="9226" width="18.7109375" style="50" bestFit="1" customWidth="1"/>
    <col min="9227" max="9227" width="17" style="50" customWidth="1"/>
    <col min="9228" max="9228" width="10.5703125" style="50" customWidth="1"/>
    <col min="9229" max="9229" width="9.42578125" style="50" bestFit="1" customWidth="1"/>
    <col min="9230" max="9230" width="15.85546875" style="50" bestFit="1" customWidth="1"/>
    <col min="9231" max="9232" width="7.7109375" style="50" customWidth="1"/>
    <col min="9233" max="9233" width="9.42578125" style="50" bestFit="1" customWidth="1"/>
    <col min="9234" max="9234" width="15.85546875" style="50" bestFit="1" customWidth="1"/>
    <col min="9235" max="9235" width="14" style="50" customWidth="1"/>
    <col min="9236" max="9236" width="15.28515625" style="50" customWidth="1"/>
    <col min="9237" max="9237" width="14.5703125" style="50" customWidth="1"/>
    <col min="9238" max="9238" width="12" style="50" bestFit="1" customWidth="1"/>
    <col min="9239" max="9239" width="14.5703125" style="50" bestFit="1" customWidth="1"/>
    <col min="9240" max="9240" width="12" style="50" bestFit="1" customWidth="1"/>
    <col min="9241" max="9241" width="12.5703125" style="50" bestFit="1" customWidth="1"/>
    <col min="9242" max="9242" width="11.42578125" style="50" customWidth="1"/>
    <col min="9243" max="9244" width="12.5703125" style="50" bestFit="1" customWidth="1"/>
    <col min="9245" max="9245" width="16.85546875" style="50" customWidth="1"/>
    <col min="9246" max="9246" width="14.7109375" style="50" bestFit="1" customWidth="1"/>
    <col min="9247" max="9247" width="15.85546875" style="50" bestFit="1" customWidth="1"/>
    <col min="9248" max="9248" width="12" style="50" customWidth="1"/>
    <col min="9249" max="9249" width="12.42578125" style="50" bestFit="1" customWidth="1"/>
    <col min="9250" max="9250" width="18.42578125" style="50" bestFit="1" customWidth="1"/>
    <col min="9251" max="9251" width="14.5703125" style="50" bestFit="1" customWidth="1"/>
    <col min="9252" max="9472" width="9.140625" style="50"/>
    <col min="9473" max="9473" width="2.85546875" style="50" customWidth="1"/>
    <col min="9474" max="9474" width="6.42578125" style="50" customWidth="1"/>
    <col min="9475" max="9475" width="39.140625" style="50" bestFit="1" customWidth="1"/>
    <col min="9476" max="9476" width="15.5703125" style="50" bestFit="1" customWidth="1"/>
    <col min="9477" max="9477" width="18.42578125" style="50" bestFit="1" customWidth="1"/>
    <col min="9478" max="9478" width="11.5703125" style="50" bestFit="1" customWidth="1"/>
    <col min="9479" max="9479" width="15.85546875" style="50" customWidth="1"/>
    <col min="9480" max="9480" width="18.42578125" style="50" customWidth="1"/>
    <col min="9481" max="9481" width="30.5703125" style="50" bestFit="1" customWidth="1"/>
    <col min="9482" max="9482" width="18.7109375" style="50" bestFit="1" customWidth="1"/>
    <col min="9483" max="9483" width="17" style="50" customWidth="1"/>
    <col min="9484" max="9484" width="10.5703125" style="50" customWidth="1"/>
    <col min="9485" max="9485" width="9.42578125" style="50" bestFit="1" customWidth="1"/>
    <col min="9486" max="9486" width="15.85546875" style="50" bestFit="1" customWidth="1"/>
    <col min="9487" max="9488" width="7.7109375" style="50" customWidth="1"/>
    <col min="9489" max="9489" width="9.42578125" style="50" bestFit="1" customWidth="1"/>
    <col min="9490" max="9490" width="15.85546875" style="50" bestFit="1" customWidth="1"/>
    <col min="9491" max="9491" width="14" style="50" customWidth="1"/>
    <col min="9492" max="9492" width="15.28515625" style="50" customWidth="1"/>
    <col min="9493" max="9493" width="14.5703125" style="50" customWidth="1"/>
    <col min="9494" max="9494" width="12" style="50" bestFit="1" customWidth="1"/>
    <col min="9495" max="9495" width="14.5703125" style="50" bestFit="1" customWidth="1"/>
    <col min="9496" max="9496" width="12" style="50" bestFit="1" customWidth="1"/>
    <col min="9497" max="9497" width="12.5703125" style="50" bestFit="1" customWidth="1"/>
    <col min="9498" max="9498" width="11.42578125" style="50" customWidth="1"/>
    <col min="9499" max="9500" width="12.5703125" style="50" bestFit="1" customWidth="1"/>
    <col min="9501" max="9501" width="16.85546875" style="50" customWidth="1"/>
    <col min="9502" max="9502" width="14.7109375" style="50" bestFit="1" customWidth="1"/>
    <col min="9503" max="9503" width="15.85546875" style="50" bestFit="1" customWidth="1"/>
    <col min="9504" max="9504" width="12" style="50" customWidth="1"/>
    <col min="9505" max="9505" width="12.42578125" style="50" bestFit="1" customWidth="1"/>
    <col min="9506" max="9506" width="18.42578125" style="50" bestFit="1" customWidth="1"/>
    <col min="9507" max="9507" width="14.5703125" style="50" bestFit="1" customWidth="1"/>
    <col min="9508" max="9728" width="9.140625" style="50"/>
    <col min="9729" max="9729" width="2.85546875" style="50" customWidth="1"/>
    <col min="9730" max="9730" width="6.42578125" style="50" customWidth="1"/>
    <col min="9731" max="9731" width="39.140625" style="50" bestFit="1" customWidth="1"/>
    <col min="9732" max="9732" width="15.5703125" style="50" bestFit="1" customWidth="1"/>
    <col min="9733" max="9733" width="18.42578125" style="50" bestFit="1" customWidth="1"/>
    <col min="9734" max="9734" width="11.5703125" style="50" bestFit="1" customWidth="1"/>
    <col min="9735" max="9735" width="15.85546875" style="50" customWidth="1"/>
    <col min="9736" max="9736" width="18.42578125" style="50" customWidth="1"/>
    <col min="9737" max="9737" width="30.5703125" style="50" bestFit="1" customWidth="1"/>
    <col min="9738" max="9738" width="18.7109375" style="50" bestFit="1" customWidth="1"/>
    <col min="9739" max="9739" width="17" style="50" customWidth="1"/>
    <col min="9740" max="9740" width="10.5703125" style="50" customWidth="1"/>
    <col min="9741" max="9741" width="9.42578125" style="50" bestFit="1" customWidth="1"/>
    <col min="9742" max="9742" width="15.85546875" style="50" bestFit="1" customWidth="1"/>
    <col min="9743" max="9744" width="7.7109375" style="50" customWidth="1"/>
    <col min="9745" max="9745" width="9.42578125" style="50" bestFit="1" customWidth="1"/>
    <col min="9746" max="9746" width="15.85546875" style="50" bestFit="1" customWidth="1"/>
    <col min="9747" max="9747" width="14" style="50" customWidth="1"/>
    <col min="9748" max="9748" width="15.28515625" style="50" customWidth="1"/>
    <col min="9749" max="9749" width="14.5703125" style="50" customWidth="1"/>
    <col min="9750" max="9750" width="12" style="50" bestFit="1" customWidth="1"/>
    <col min="9751" max="9751" width="14.5703125" style="50" bestFit="1" customWidth="1"/>
    <col min="9752" max="9752" width="12" style="50" bestFit="1" customWidth="1"/>
    <col min="9753" max="9753" width="12.5703125" style="50" bestFit="1" customWidth="1"/>
    <col min="9754" max="9754" width="11.42578125" style="50" customWidth="1"/>
    <col min="9755" max="9756" width="12.5703125" style="50" bestFit="1" customWidth="1"/>
    <col min="9757" max="9757" width="16.85546875" style="50" customWidth="1"/>
    <col min="9758" max="9758" width="14.7109375" style="50" bestFit="1" customWidth="1"/>
    <col min="9759" max="9759" width="15.85546875" style="50" bestFit="1" customWidth="1"/>
    <col min="9760" max="9760" width="12" style="50" customWidth="1"/>
    <col min="9761" max="9761" width="12.42578125" style="50" bestFit="1" customWidth="1"/>
    <col min="9762" max="9762" width="18.42578125" style="50" bestFit="1" customWidth="1"/>
    <col min="9763" max="9763" width="14.5703125" style="50" bestFit="1" customWidth="1"/>
    <col min="9764" max="9984" width="9.140625" style="50"/>
    <col min="9985" max="9985" width="2.85546875" style="50" customWidth="1"/>
    <col min="9986" max="9986" width="6.42578125" style="50" customWidth="1"/>
    <col min="9987" max="9987" width="39.140625" style="50" bestFit="1" customWidth="1"/>
    <col min="9988" max="9988" width="15.5703125" style="50" bestFit="1" customWidth="1"/>
    <col min="9989" max="9989" width="18.42578125" style="50" bestFit="1" customWidth="1"/>
    <col min="9990" max="9990" width="11.5703125" style="50" bestFit="1" customWidth="1"/>
    <col min="9991" max="9991" width="15.85546875" style="50" customWidth="1"/>
    <col min="9992" max="9992" width="18.42578125" style="50" customWidth="1"/>
    <col min="9993" max="9993" width="30.5703125" style="50" bestFit="1" customWidth="1"/>
    <col min="9994" max="9994" width="18.7109375" style="50" bestFit="1" customWidth="1"/>
    <col min="9995" max="9995" width="17" style="50" customWidth="1"/>
    <col min="9996" max="9996" width="10.5703125" style="50" customWidth="1"/>
    <col min="9997" max="9997" width="9.42578125" style="50" bestFit="1" customWidth="1"/>
    <col min="9998" max="9998" width="15.85546875" style="50" bestFit="1" customWidth="1"/>
    <col min="9999" max="10000" width="7.7109375" style="50" customWidth="1"/>
    <col min="10001" max="10001" width="9.42578125" style="50" bestFit="1" customWidth="1"/>
    <col min="10002" max="10002" width="15.85546875" style="50" bestFit="1" customWidth="1"/>
    <col min="10003" max="10003" width="14" style="50" customWidth="1"/>
    <col min="10004" max="10004" width="15.28515625" style="50" customWidth="1"/>
    <col min="10005" max="10005" width="14.5703125" style="50" customWidth="1"/>
    <col min="10006" max="10006" width="12" style="50" bestFit="1" customWidth="1"/>
    <col min="10007" max="10007" width="14.5703125" style="50" bestFit="1" customWidth="1"/>
    <col min="10008" max="10008" width="12" style="50" bestFit="1" customWidth="1"/>
    <col min="10009" max="10009" width="12.5703125" style="50" bestFit="1" customWidth="1"/>
    <col min="10010" max="10010" width="11.42578125" style="50" customWidth="1"/>
    <col min="10011" max="10012" width="12.5703125" style="50" bestFit="1" customWidth="1"/>
    <col min="10013" max="10013" width="16.85546875" style="50" customWidth="1"/>
    <col min="10014" max="10014" width="14.7109375" style="50" bestFit="1" customWidth="1"/>
    <col min="10015" max="10015" width="15.85546875" style="50" bestFit="1" customWidth="1"/>
    <col min="10016" max="10016" width="12" style="50" customWidth="1"/>
    <col min="10017" max="10017" width="12.42578125" style="50" bestFit="1" customWidth="1"/>
    <col min="10018" max="10018" width="18.42578125" style="50" bestFit="1" customWidth="1"/>
    <col min="10019" max="10019" width="14.5703125" style="50" bestFit="1" customWidth="1"/>
    <col min="10020" max="10240" width="9.140625" style="50"/>
    <col min="10241" max="10241" width="2.85546875" style="50" customWidth="1"/>
    <col min="10242" max="10242" width="6.42578125" style="50" customWidth="1"/>
    <col min="10243" max="10243" width="39.140625" style="50" bestFit="1" customWidth="1"/>
    <col min="10244" max="10244" width="15.5703125" style="50" bestFit="1" customWidth="1"/>
    <col min="10245" max="10245" width="18.42578125" style="50" bestFit="1" customWidth="1"/>
    <col min="10246" max="10246" width="11.5703125" style="50" bestFit="1" customWidth="1"/>
    <col min="10247" max="10247" width="15.85546875" style="50" customWidth="1"/>
    <col min="10248" max="10248" width="18.42578125" style="50" customWidth="1"/>
    <col min="10249" max="10249" width="30.5703125" style="50" bestFit="1" customWidth="1"/>
    <col min="10250" max="10250" width="18.7109375" style="50" bestFit="1" customWidth="1"/>
    <col min="10251" max="10251" width="17" style="50" customWidth="1"/>
    <col min="10252" max="10252" width="10.5703125" style="50" customWidth="1"/>
    <col min="10253" max="10253" width="9.42578125" style="50" bestFit="1" customWidth="1"/>
    <col min="10254" max="10254" width="15.85546875" style="50" bestFit="1" customWidth="1"/>
    <col min="10255" max="10256" width="7.7109375" style="50" customWidth="1"/>
    <col min="10257" max="10257" width="9.42578125" style="50" bestFit="1" customWidth="1"/>
    <col min="10258" max="10258" width="15.85546875" style="50" bestFit="1" customWidth="1"/>
    <col min="10259" max="10259" width="14" style="50" customWidth="1"/>
    <col min="10260" max="10260" width="15.28515625" style="50" customWidth="1"/>
    <col min="10261" max="10261" width="14.5703125" style="50" customWidth="1"/>
    <col min="10262" max="10262" width="12" style="50" bestFit="1" customWidth="1"/>
    <col min="10263" max="10263" width="14.5703125" style="50" bestFit="1" customWidth="1"/>
    <col min="10264" max="10264" width="12" style="50" bestFit="1" customWidth="1"/>
    <col min="10265" max="10265" width="12.5703125" style="50" bestFit="1" customWidth="1"/>
    <col min="10266" max="10266" width="11.42578125" style="50" customWidth="1"/>
    <col min="10267" max="10268" width="12.5703125" style="50" bestFit="1" customWidth="1"/>
    <col min="10269" max="10269" width="16.85546875" style="50" customWidth="1"/>
    <col min="10270" max="10270" width="14.7109375" style="50" bestFit="1" customWidth="1"/>
    <col min="10271" max="10271" width="15.85546875" style="50" bestFit="1" customWidth="1"/>
    <col min="10272" max="10272" width="12" style="50" customWidth="1"/>
    <col min="10273" max="10273" width="12.42578125" style="50" bestFit="1" customWidth="1"/>
    <col min="10274" max="10274" width="18.42578125" style="50" bestFit="1" customWidth="1"/>
    <col min="10275" max="10275" width="14.5703125" style="50" bestFit="1" customWidth="1"/>
    <col min="10276" max="10496" width="9.140625" style="50"/>
    <col min="10497" max="10497" width="2.85546875" style="50" customWidth="1"/>
    <col min="10498" max="10498" width="6.42578125" style="50" customWidth="1"/>
    <col min="10499" max="10499" width="39.140625" style="50" bestFit="1" customWidth="1"/>
    <col min="10500" max="10500" width="15.5703125" style="50" bestFit="1" customWidth="1"/>
    <col min="10501" max="10501" width="18.42578125" style="50" bestFit="1" customWidth="1"/>
    <col min="10502" max="10502" width="11.5703125" style="50" bestFit="1" customWidth="1"/>
    <col min="10503" max="10503" width="15.85546875" style="50" customWidth="1"/>
    <col min="10504" max="10504" width="18.42578125" style="50" customWidth="1"/>
    <col min="10505" max="10505" width="30.5703125" style="50" bestFit="1" customWidth="1"/>
    <col min="10506" max="10506" width="18.7109375" style="50" bestFit="1" customWidth="1"/>
    <col min="10507" max="10507" width="17" style="50" customWidth="1"/>
    <col min="10508" max="10508" width="10.5703125" style="50" customWidth="1"/>
    <col min="10509" max="10509" width="9.42578125" style="50" bestFit="1" customWidth="1"/>
    <col min="10510" max="10510" width="15.85546875" style="50" bestFit="1" customWidth="1"/>
    <col min="10511" max="10512" width="7.7109375" style="50" customWidth="1"/>
    <col min="10513" max="10513" width="9.42578125" style="50" bestFit="1" customWidth="1"/>
    <col min="10514" max="10514" width="15.85546875" style="50" bestFit="1" customWidth="1"/>
    <col min="10515" max="10515" width="14" style="50" customWidth="1"/>
    <col min="10516" max="10516" width="15.28515625" style="50" customWidth="1"/>
    <col min="10517" max="10517" width="14.5703125" style="50" customWidth="1"/>
    <col min="10518" max="10518" width="12" style="50" bestFit="1" customWidth="1"/>
    <col min="10519" max="10519" width="14.5703125" style="50" bestFit="1" customWidth="1"/>
    <col min="10520" max="10520" width="12" style="50" bestFit="1" customWidth="1"/>
    <col min="10521" max="10521" width="12.5703125" style="50" bestFit="1" customWidth="1"/>
    <col min="10522" max="10522" width="11.42578125" style="50" customWidth="1"/>
    <col min="10523" max="10524" width="12.5703125" style="50" bestFit="1" customWidth="1"/>
    <col min="10525" max="10525" width="16.85546875" style="50" customWidth="1"/>
    <col min="10526" max="10526" width="14.7109375" style="50" bestFit="1" customWidth="1"/>
    <col min="10527" max="10527" width="15.85546875" style="50" bestFit="1" customWidth="1"/>
    <col min="10528" max="10528" width="12" style="50" customWidth="1"/>
    <col min="10529" max="10529" width="12.42578125" style="50" bestFit="1" customWidth="1"/>
    <col min="10530" max="10530" width="18.42578125" style="50" bestFit="1" customWidth="1"/>
    <col min="10531" max="10531" width="14.5703125" style="50" bestFit="1" customWidth="1"/>
    <col min="10532" max="10752" width="9.140625" style="50"/>
    <col min="10753" max="10753" width="2.85546875" style="50" customWidth="1"/>
    <col min="10754" max="10754" width="6.42578125" style="50" customWidth="1"/>
    <col min="10755" max="10755" width="39.140625" style="50" bestFit="1" customWidth="1"/>
    <col min="10756" max="10756" width="15.5703125" style="50" bestFit="1" customWidth="1"/>
    <col min="10757" max="10757" width="18.42578125" style="50" bestFit="1" customWidth="1"/>
    <col min="10758" max="10758" width="11.5703125" style="50" bestFit="1" customWidth="1"/>
    <col min="10759" max="10759" width="15.85546875" style="50" customWidth="1"/>
    <col min="10760" max="10760" width="18.42578125" style="50" customWidth="1"/>
    <col min="10761" max="10761" width="30.5703125" style="50" bestFit="1" customWidth="1"/>
    <col min="10762" max="10762" width="18.7109375" style="50" bestFit="1" customWidth="1"/>
    <col min="10763" max="10763" width="17" style="50" customWidth="1"/>
    <col min="10764" max="10764" width="10.5703125" style="50" customWidth="1"/>
    <col min="10765" max="10765" width="9.42578125" style="50" bestFit="1" customWidth="1"/>
    <col min="10766" max="10766" width="15.85546875" style="50" bestFit="1" customWidth="1"/>
    <col min="10767" max="10768" width="7.7109375" style="50" customWidth="1"/>
    <col min="10769" max="10769" width="9.42578125" style="50" bestFit="1" customWidth="1"/>
    <col min="10770" max="10770" width="15.85546875" style="50" bestFit="1" customWidth="1"/>
    <col min="10771" max="10771" width="14" style="50" customWidth="1"/>
    <col min="10772" max="10772" width="15.28515625" style="50" customWidth="1"/>
    <col min="10773" max="10773" width="14.5703125" style="50" customWidth="1"/>
    <col min="10774" max="10774" width="12" style="50" bestFit="1" customWidth="1"/>
    <col min="10775" max="10775" width="14.5703125" style="50" bestFit="1" customWidth="1"/>
    <col min="10776" max="10776" width="12" style="50" bestFit="1" customWidth="1"/>
    <col min="10777" max="10777" width="12.5703125" style="50" bestFit="1" customWidth="1"/>
    <col min="10778" max="10778" width="11.42578125" style="50" customWidth="1"/>
    <col min="10779" max="10780" width="12.5703125" style="50" bestFit="1" customWidth="1"/>
    <col min="10781" max="10781" width="16.85546875" style="50" customWidth="1"/>
    <col min="10782" max="10782" width="14.7109375" style="50" bestFit="1" customWidth="1"/>
    <col min="10783" max="10783" width="15.85546875" style="50" bestFit="1" customWidth="1"/>
    <col min="10784" max="10784" width="12" style="50" customWidth="1"/>
    <col min="10785" max="10785" width="12.42578125" style="50" bestFit="1" customWidth="1"/>
    <col min="10786" max="10786" width="18.42578125" style="50" bestFit="1" customWidth="1"/>
    <col min="10787" max="10787" width="14.5703125" style="50" bestFit="1" customWidth="1"/>
    <col min="10788" max="11008" width="9.140625" style="50"/>
    <col min="11009" max="11009" width="2.85546875" style="50" customWidth="1"/>
    <col min="11010" max="11010" width="6.42578125" style="50" customWidth="1"/>
    <col min="11011" max="11011" width="39.140625" style="50" bestFit="1" customWidth="1"/>
    <col min="11012" max="11012" width="15.5703125" style="50" bestFit="1" customWidth="1"/>
    <col min="11013" max="11013" width="18.42578125" style="50" bestFit="1" customWidth="1"/>
    <col min="11014" max="11014" width="11.5703125" style="50" bestFit="1" customWidth="1"/>
    <col min="11015" max="11015" width="15.85546875" style="50" customWidth="1"/>
    <col min="11016" max="11016" width="18.42578125" style="50" customWidth="1"/>
    <col min="11017" max="11017" width="30.5703125" style="50" bestFit="1" customWidth="1"/>
    <col min="11018" max="11018" width="18.7109375" style="50" bestFit="1" customWidth="1"/>
    <col min="11019" max="11019" width="17" style="50" customWidth="1"/>
    <col min="11020" max="11020" width="10.5703125" style="50" customWidth="1"/>
    <col min="11021" max="11021" width="9.42578125" style="50" bestFit="1" customWidth="1"/>
    <col min="11022" max="11022" width="15.85546875" style="50" bestFit="1" customWidth="1"/>
    <col min="11023" max="11024" width="7.7109375" style="50" customWidth="1"/>
    <col min="11025" max="11025" width="9.42578125" style="50" bestFit="1" customWidth="1"/>
    <col min="11026" max="11026" width="15.85546875" style="50" bestFit="1" customWidth="1"/>
    <col min="11027" max="11027" width="14" style="50" customWidth="1"/>
    <col min="11028" max="11028" width="15.28515625" style="50" customWidth="1"/>
    <col min="11029" max="11029" width="14.5703125" style="50" customWidth="1"/>
    <col min="11030" max="11030" width="12" style="50" bestFit="1" customWidth="1"/>
    <col min="11031" max="11031" width="14.5703125" style="50" bestFit="1" customWidth="1"/>
    <col min="11032" max="11032" width="12" style="50" bestFit="1" customWidth="1"/>
    <col min="11033" max="11033" width="12.5703125" style="50" bestFit="1" customWidth="1"/>
    <col min="11034" max="11034" width="11.42578125" style="50" customWidth="1"/>
    <col min="11035" max="11036" width="12.5703125" style="50" bestFit="1" customWidth="1"/>
    <col min="11037" max="11037" width="16.85546875" style="50" customWidth="1"/>
    <col min="11038" max="11038" width="14.7109375" style="50" bestFit="1" customWidth="1"/>
    <col min="11039" max="11039" width="15.85546875" style="50" bestFit="1" customWidth="1"/>
    <col min="11040" max="11040" width="12" style="50" customWidth="1"/>
    <col min="11041" max="11041" width="12.42578125" style="50" bestFit="1" customWidth="1"/>
    <col min="11042" max="11042" width="18.42578125" style="50" bestFit="1" customWidth="1"/>
    <col min="11043" max="11043" width="14.5703125" style="50" bestFit="1" customWidth="1"/>
    <col min="11044" max="11264" width="9.140625" style="50"/>
    <col min="11265" max="11265" width="2.85546875" style="50" customWidth="1"/>
    <col min="11266" max="11266" width="6.42578125" style="50" customWidth="1"/>
    <col min="11267" max="11267" width="39.140625" style="50" bestFit="1" customWidth="1"/>
    <col min="11268" max="11268" width="15.5703125" style="50" bestFit="1" customWidth="1"/>
    <col min="11269" max="11269" width="18.42578125" style="50" bestFit="1" customWidth="1"/>
    <col min="11270" max="11270" width="11.5703125" style="50" bestFit="1" customWidth="1"/>
    <col min="11271" max="11271" width="15.85546875" style="50" customWidth="1"/>
    <col min="11272" max="11272" width="18.42578125" style="50" customWidth="1"/>
    <col min="11273" max="11273" width="30.5703125" style="50" bestFit="1" customWidth="1"/>
    <col min="11274" max="11274" width="18.7109375" style="50" bestFit="1" customWidth="1"/>
    <col min="11275" max="11275" width="17" style="50" customWidth="1"/>
    <col min="11276" max="11276" width="10.5703125" style="50" customWidth="1"/>
    <col min="11277" max="11277" width="9.42578125" style="50" bestFit="1" customWidth="1"/>
    <col min="11278" max="11278" width="15.85546875" style="50" bestFit="1" customWidth="1"/>
    <col min="11279" max="11280" width="7.7109375" style="50" customWidth="1"/>
    <col min="11281" max="11281" width="9.42578125" style="50" bestFit="1" customWidth="1"/>
    <col min="11282" max="11282" width="15.85546875" style="50" bestFit="1" customWidth="1"/>
    <col min="11283" max="11283" width="14" style="50" customWidth="1"/>
    <col min="11284" max="11284" width="15.28515625" style="50" customWidth="1"/>
    <col min="11285" max="11285" width="14.5703125" style="50" customWidth="1"/>
    <col min="11286" max="11286" width="12" style="50" bestFit="1" customWidth="1"/>
    <col min="11287" max="11287" width="14.5703125" style="50" bestFit="1" customWidth="1"/>
    <col min="11288" max="11288" width="12" style="50" bestFit="1" customWidth="1"/>
    <col min="11289" max="11289" width="12.5703125" style="50" bestFit="1" customWidth="1"/>
    <col min="11290" max="11290" width="11.42578125" style="50" customWidth="1"/>
    <col min="11291" max="11292" width="12.5703125" style="50" bestFit="1" customWidth="1"/>
    <col min="11293" max="11293" width="16.85546875" style="50" customWidth="1"/>
    <col min="11294" max="11294" width="14.7109375" style="50" bestFit="1" customWidth="1"/>
    <col min="11295" max="11295" width="15.85546875" style="50" bestFit="1" customWidth="1"/>
    <col min="11296" max="11296" width="12" style="50" customWidth="1"/>
    <col min="11297" max="11297" width="12.42578125" style="50" bestFit="1" customWidth="1"/>
    <col min="11298" max="11298" width="18.42578125" style="50" bestFit="1" customWidth="1"/>
    <col min="11299" max="11299" width="14.5703125" style="50" bestFit="1" customWidth="1"/>
    <col min="11300" max="11520" width="9.140625" style="50"/>
    <col min="11521" max="11521" width="2.85546875" style="50" customWidth="1"/>
    <col min="11522" max="11522" width="6.42578125" style="50" customWidth="1"/>
    <col min="11523" max="11523" width="39.140625" style="50" bestFit="1" customWidth="1"/>
    <col min="11524" max="11524" width="15.5703125" style="50" bestFit="1" customWidth="1"/>
    <col min="11525" max="11525" width="18.42578125" style="50" bestFit="1" customWidth="1"/>
    <col min="11526" max="11526" width="11.5703125" style="50" bestFit="1" customWidth="1"/>
    <col min="11527" max="11527" width="15.85546875" style="50" customWidth="1"/>
    <col min="11528" max="11528" width="18.42578125" style="50" customWidth="1"/>
    <col min="11529" max="11529" width="30.5703125" style="50" bestFit="1" customWidth="1"/>
    <col min="11530" max="11530" width="18.7109375" style="50" bestFit="1" customWidth="1"/>
    <col min="11531" max="11531" width="17" style="50" customWidth="1"/>
    <col min="11532" max="11532" width="10.5703125" style="50" customWidth="1"/>
    <col min="11533" max="11533" width="9.42578125" style="50" bestFit="1" customWidth="1"/>
    <col min="11534" max="11534" width="15.85546875" style="50" bestFit="1" customWidth="1"/>
    <col min="11535" max="11536" width="7.7109375" style="50" customWidth="1"/>
    <col min="11537" max="11537" width="9.42578125" style="50" bestFit="1" customWidth="1"/>
    <col min="11538" max="11538" width="15.85546875" style="50" bestFit="1" customWidth="1"/>
    <col min="11539" max="11539" width="14" style="50" customWidth="1"/>
    <col min="11540" max="11540" width="15.28515625" style="50" customWidth="1"/>
    <col min="11541" max="11541" width="14.5703125" style="50" customWidth="1"/>
    <col min="11542" max="11542" width="12" style="50" bestFit="1" customWidth="1"/>
    <col min="11543" max="11543" width="14.5703125" style="50" bestFit="1" customWidth="1"/>
    <col min="11544" max="11544" width="12" style="50" bestFit="1" customWidth="1"/>
    <col min="11545" max="11545" width="12.5703125" style="50" bestFit="1" customWidth="1"/>
    <col min="11546" max="11546" width="11.42578125" style="50" customWidth="1"/>
    <col min="11547" max="11548" width="12.5703125" style="50" bestFit="1" customWidth="1"/>
    <col min="11549" max="11549" width="16.85546875" style="50" customWidth="1"/>
    <col min="11550" max="11550" width="14.7109375" style="50" bestFit="1" customWidth="1"/>
    <col min="11551" max="11551" width="15.85546875" style="50" bestFit="1" customWidth="1"/>
    <col min="11552" max="11552" width="12" style="50" customWidth="1"/>
    <col min="11553" max="11553" width="12.42578125" style="50" bestFit="1" customWidth="1"/>
    <col min="11554" max="11554" width="18.42578125" style="50" bestFit="1" customWidth="1"/>
    <col min="11555" max="11555" width="14.5703125" style="50" bestFit="1" customWidth="1"/>
    <col min="11556" max="11776" width="9.140625" style="50"/>
    <col min="11777" max="11777" width="2.85546875" style="50" customWidth="1"/>
    <col min="11778" max="11778" width="6.42578125" style="50" customWidth="1"/>
    <col min="11779" max="11779" width="39.140625" style="50" bestFit="1" customWidth="1"/>
    <col min="11780" max="11780" width="15.5703125" style="50" bestFit="1" customWidth="1"/>
    <col min="11781" max="11781" width="18.42578125" style="50" bestFit="1" customWidth="1"/>
    <col min="11782" max="11782" width="11.5703125" style="50" bestFit="1" customWidth="1"/>
    <col min="11783" max="11783" width="15.85546875" style="50" customWidth="1"/>
    <col min="11784" max="11784" width="18.42578125" style="50" customWidth="1"/>
    <col min="11785" max="11785" width="30.5703125" style="50" bestFit="1" customWidth="1"/>
    <col min="11786" max="11786" width="18.7109375" style="50" bestFit="1" customWidth="1"/>
    <col min="11787" max="11787" width="17" style="50" customWidth="1"/>
    <col min="11788" max="11788" width="10.5703125" style="50" customWidth="1"/>
    <col min="11789" max="11789" width="9.42578125" style="50" bestFit="1" customWidth="1"/>
    <col min="11790" max="11790" width="15.85546875" style="50" bestFit="1" customWidth="1"/>
    <col min="11791" max="11792" width="7.7109375" style="50" customWidth="1"/>
    <col min="11793" max="11793" width="9.42578125" style="50" bestFit="1" customWidth="1"/>
    <col min="11794" max="11794" width="15.85546875" style="50" bestFit="1" customWidth="1"/>
    <col min="11795" max="11795" width="14" style="50" customWidth="1"/>
    <col min="11796" max="11796" width="15.28515625" style="50" customWidth="1"/>
    <col min="11797" max="11797" width="14.5703125" style="50" customWidth="1"/>
    <col min="11798" max="11798" width="12" style="50" bestFit="1" customWidth="1"/>
    <col min="11799" max="11799" width="14.5703125" style="50" bestFit="1" customWidth="1"/>
    <col min="11800" max="11800" width="12" style="50" bestFit="1" customWidth="1"/>
    <col min="11801" max="11801" width="12.5703125" style="50" bestFit="1" customWidth="1"/>
    <col min="11802" max="11802" width="11.42578125" style="50" customWidth="1"/>
    <col min="11803" max="11804" width="12.5703125" style="50" bestFit="1" customWidth="1"/>
    <col min="11805" max="11805" width="16.85546875" style="50" customWidth="1"/>
    <col min="11806" max="11806" width="14.7109375" style="50" bestFit="1" customWidth="1"/>
    <col min="11807" max="11807" width="15.85546875" style="50" bestFit="1" customWidth="1"/>
    <col min="11808" max="11808" width="12" style="50" customWidth="1"/>
    <col min="11809" max="11809" width="12.42578125" style="50" bestFit="1" customWidth="1"/>
    <col min="11810" max="11810" width="18.42578125" style="50" bestFit="1" customWidth="1"/>
    <col min="11811" max="11811" width="14.5703125" style="50" bestFit="1" customWidth="1"/>
    <col min="11812" max="12032" width="9.140625" style="50"/>
    <col min="12033" max="12033" width="2.85546875" style="50" customWidth="1"/>
    <col min="12034" max="12034" width="6.42578125" style="50" customWidth="1"/>
    <col min="12035" max="12035" width="39.140625" style="50" bestFit="1" customWidth="1"/>
    <col min="12036" max="12036" width="15.5703125" style="50" bestFit="1" customWidth="1"/>
    <col min="12037" max="12037" width="18.42578125" style="50" bestFit="1" customWidth="1"/>
    <col min="12038" max="12038" width="11.5703125" style="50" bestFit="1" customWidth="1"/>
    <col min="12039" max="12039" width="15.85546875" style="50" customWidth="1"/>
    <col min="12040" max="12040" width="18.42578125" style="50" customWidth="1"/>
    <col min="12041" max="12041" width="30.5703125" style="50" bestFit="1" customWidth="1"/>
    <col min="12042" max="12042" width="18.7109375" style="50" bestFit="1" customWidth="1"/>
    <col min="12043" max="12043" width="17" style="50" customWidth="1"/>
    <col min="12044" max="12044" width="10.5703125" style="50" customWidth="1"/>
    <col min="12045" max="12045" width="9.42578125" style="50" bestFit="1" customWidth="1"/>
    <col min="12046" max="12046" width="15.85546875" style="50" bestFit="1" customWidth="1"/>
    <col min="12047" max="12048" width="7.7109375" style="50" customWidth="1"/>
    <col min="12049" max="12049" width="9.42578125" style="50" bestFit="1" customWidth="1"/>
    <col min="12050" max="12050" width="15.85546875" style="50" bestFit="1" customWidth="1"/>
    <col min="12051" max="12051" width="14" style="50" customWidth="1"/>
    <col min="12052" max="12052" width="15.28515625" style="50" customWidth="1"/>
    <col min="12053" max="12053" width="14.5703125" style="50" customWidth="1"/>
    <col min="12054" max="12054" width="12" style="50" bestFit="1" customWidth="1"/>
    <col min="12055" max="12055" width="14.5703125" style="50" bestFit="1" customWidth="1"/>
    <col min="12056" max="12056" width="12" style="50" bestFit="1" customWidth="1"/>
    <col min="12057" max="12057" width="12.5703125" style="50" bestFit="1" customWidth="1"/>
    <col min="12058" max="12058" width="11.42578125" style="50" customWidth="1"/>
    <col min="12059" max="12060" width="12.5703125" style="50" bestFit="1" customWidth="1"/>
    <col min="12061" max="12061" width="16.85546875" style="50" customWidth="1"/>
    <col min="12062" max="12062" width="14.7109375" style="50" bestFit="1" customWidth="1"/>
    <col min="12063" max="12063" width="15.85546875" style="50" bestFit="1" customWidth="1"/>
    <col min="12064" max="12064" width="12" style="50" customWidth="1"/>
    <col min="12065" max="12065" width="12.42578125" style="50" bestFit="1" customWidth="1"/>
    <col min="12066" max="12066" width="18.42578125" style="50" bestFit="1" customWidth="1"/>
    <col min="12067" max="12067" width="14.5703125" style="50" bestFit="1" customWidth="1"/>
    <col min="12068" max="12288" width="9.140625" style="50"/>
    <col min="12289" max="12289" width="2.85546875" style="50" customWidth="1"/>
    <col min="12290" max="12290" width="6.42578125" style="50" customWidth="1"/>
    <col min="12291" max="12291" width="39.140625" style="50" bestFit="1" customWidth="1"/>
    <col min="12292" max="12292" width="15.5703125" style="50" bestFit="1" customWidth="1"/>
    <col min="12293" max="12293" width="18.42578125" style="50" bestFit="1" customWidth="1"/>
    <col min="12294" max="12294" width="11.5703125" style="50" bestFit="1" customWidth="1"/>
    <col min="12295" max="12295" width="15.85546875" style="50" customWidth="1"/>
    <col min="12296" max="12296" width="18.42578125" style="50" customWidth="1"/>
    <col min="12297" max="12297" width="30.5703125" style="50" bestFit="1" customWidth="1"/>
    <col min="12298" max="12298" width="18.7109375" style="50" bestFit="1" customWidth="1"/>
    <col min="12299" max="12299" width="17" style="50" customWidth="1"/>
    <col min="12300" max="12300" width="10.5703125" style="50" customWidth="1"/>
    <col min="12301" max="12301" width="9.42578125" style="50" bestFit="1" customWidth="1"/>
    <col min="12302" max="12302" width="15.85546875" style="50" bestFit="1" customWidth="1"/>
    <col min="12303" max="12304" width="7.7109375" style="50" customWidth="1"/>
    <col min="12305" max="12305" width="9.42578125" style="50" bestFit="1" customWidth="1"/>
    <col min="12306" max="12306" width="15.85546875" style="50" bestFit="1" customWidth="1"/>
    <col min="12307" max="12307" width="14" style="50" customWidth="1"/>
    <col min="12308" max="12308" width="15.28515625" style="50" customWidth="1"/>
    <col min="12309" max="12309" width="14.5703125" style="50" customWidth="1"/>
    <col min="12310" max="12310" width="12" style="50" bestFit="1" customWidth="1"/>
    <col min="12311" max="12311" width="14.5703125" style="50" bestFit="1" customWidth="1"/>
    <col min="12312" max="12312" width="12" style="50" bestFit="1" customWidth="1"/>
    <col min="12313" max="12313" width="12.5703125" style="50" bestFit="1" customWidth="1"/>
    <col min="12314" max="12314" width="11.42578125" style="50" customWidth="1"/>
    <col min="12315" max="12316" width="12.5703125" style="50" bestFit="1" customWidth="1"/>
    <col min="12317" max="12317" width="16.85546875" style="50" customWidth="1"/>
    <col min="12318" max="12318" width="14.7109375" style="50" bestFit="1" customWidth="1"/>
    <col min="12319" max="12319" width="15.85546875" style="50" bestFit="1" customWidth="1"/>
    <col min="12320" max="12320" width="12" style="50" customWidth="1"/>
    <col min="12321" max="12321" width="12.42578125" style="50" bestFit="1" customWidth="1"/>
    <col min="12322" max="12322" width="18.42578125" style="50" bestFit="1" customWidth="1"/>
    <col min="12323" max="12323" width="14.5703125" style="50" bestFit="1" customWidth="1"/>
    <col min="12324" max="12544" width="9.140625" style="50"/>
    <col min="12545" max="12545" width="2.85546875" style="50" customWidth="1"/>
    <col min="12546" max="12546" width="6.42578125" style="50" customWidth="1"/>
    <col min="12547" max="12547" width="39.140625" style="50" bestFit="1" customWidth="1"/>
    <col min="12548" max="12548" width="15.5703125" style="50" bestFit="1" customWidth="1"/>
    <col min="12549" max="12549" width="18.42578125" style="50" bestFit="1" customWidth="1"/>
    <col min="12550" max="12550" width="11.5703125" style="50" bestFit="1" customWidth="1"/>
    <col min="12551" max="12551" width="15.85546875" style="50" customWidth="1"/>
    <col min="12552" max="12552" width="18.42578125" style="50" customWidth="1"/>
    <col min="12553" max="12553" width="30.5703125" style="50" bestFit="1" customWidth="1"/>
    <col min="12554" max="12554" width="18.7109375" style="50" bestFit="1" customWidth="1"/>
    <col min="12555" max="12555" width="17" style="50" customWidth="1"/>
    <col min="12556" max="12556" width="10.5703125" style="50" customWidth="1"/>
    <col min="12557" max="12557" width="9.42578125" style="50" bestFit="1" customWidth="1"/>
    <col min="12558" max="12558" width="15.85546875" style="50" bestFit="1" customWidth="1"/>
    <col min="12559" max="12560" width="7.7109375" style="50" customWidth="1"/>
    <col min="12561" max="12561" width="9.42578125" style="50" bestFit="1" customWidth="1"/>
    <col min="12562" max="12562" width="15.85546875" style="50" bestFit="1" customWidth="1"/>
    <col min="12563" max="12563" width="14" style="50" customWidth="1"/>
    <col min="12564" max="12564" width="15.28515625" style="50" customWidth="1"/>
    <col min="12565" max="12565" width="14.5703125" style="50" customWidth="1"/>
    <col min="12566" max="12566" width="12" style="50" bestFit="1" customWidth="1"/>
    <col min="12567" max="12567" width="14.5703125" style="50" bestFit="1" customWidth="1"/>
    <col min="12568" max="12568" width="12" style="50" bestFit="1" customWidth="1"/>
    <col min="12569" max="12569" width="12.5703125" style="50" bestFit="1" customWidth="1"/>
    <col min="12570" max="12570" width="11.42578125" style="50" customWidth="1"/>
    <col min="12571" max="12572" width="12.5703125" style="50" bestFit="1" customWidth="1"/>
    <col min="12573" max="12573" width="16.85546875" style="50" customWidth="1"/>
    <col min="12574" max="12574" width="14.7109375" style="50" bestFit="1" customWidth="1"/>
    <col min="12575" max="12575" width="15.85546875" style="50" bestFit="1" customWidth="1"/>
    <col min="12576" max="12576" width="12" style="50" customWidth="1"/>
    <col min="12577" max="12577" width="12.42578125" style="50" bestFit="1" customWidth="1"/>
    <col min="12578" max="12578" width="18.42578125" style="50" bestFit="1" customWidth="1"/>
    <col min="12579" max="12579" width="14.5703125" style="50" bestFit="1" customWidth="1"/>
    <col min="12580" max="12800" width="9.140625" style="50"/>
    <col min="12801" max="12801" width="2.85546875" style="50" customWidth="1"/>
    <col min="12802" max="12802" width="6.42578125" style="50" customWidth="1"/>
    <col min="12803" max="12803" width="39.140625" style="50" bestFit="1" customWidth="1"/>
    <col min="12804" max="12804" width="15.5703125" style="50" bestFit="1" customWidth="1"/>
    <col min="12805" max="12805" width="18.42578125" style="50" bestFit="1" customWidth="1"/>
    <col min="12806" max="12806" width="11.5703125" style="50" bestFit="1" customWidth="1"/>
    <col min="12807" max="12807" width="15.85546875" style="50" customWidth="1"/>
    <col min="12808" max="12808" width="18.42578125" style="50" customWidth="1"/>
    <col min="12809" max="12809" width="30.5703125" style="50" bestFit="1" customWidth="1"/>
    <col min="12810" max="12810" width="18.7109375" style="50" bestFit="1" customWidth="1"/>
    <col min="12811" max="12811" width="17" style="50" customWidth="1"/>
    <col min="12812" max="12812" width="10.5703125" style="50" customWidth="1"/>
    <col min="12813" max="12813" width="9.42578125" style="50" bestFit="1" customWidth="1"/>
    <col min="12814" max="12814" width="15.85546875" style="50" bestFit="1" customWidth="1"/>
    <col min="12815" max="12816" width="7.7109375" style="50" customWidth="1"/>
    <col min="12817" max="12817" width="9.42578125" style="50" bestFit="1" customWidth="1"/>
    <col min="12818" max="12818" width="15.85546875" style="50" bestFit="1" customWidth="1"/>
    <col min="12819" max="12819" width="14" style="50" customWidth="1"/>
    <col min="12820" max="12820" width="15.28515625" style="50" customWidth="1"/>
    <col min="12821" max="12821" width="14.5703125" style="50" customWidth="1"/>
    <col min="12822" max="12822" width="12" style="50" bestFit="1" customWidth="1"/>
    <col min="12823" max="12823" width="14.5703125" style="50" bestFit="1" customWidth="1"/>
    <col min="12824" max="12824" width="12" style="50" bestFit="1" customWidth="1"/>
    <col min="12825" max="12825" width="12.5703125" style="50" bestFit="1" customWidth="1"/>
    <col min="12826" max="12826" width="11.42578125" style="50" customWidth="1"/>
    <col min="12827" max="12828" width="12.5703125" style="50" bestFit="1" customWidth="1"/>
    <col min="12829" max="12829" width="16.85546875" style="50" customWidth="1"/>
    <col min="12830" max="12830" width="14.7109375" style="50" bestFit="1" customWidth="1"/>
    <col min="12831" max="12831" width="15.85546875" style="50" bestFit="1" customWidth="1"/>
    <col min="12832" max="12832" width="12" style="50" customWidth="1"/>
    <col min="12833" max="12833" width="12.42578125" style="50" bestFit="1" customWidth="1"/>
    <col min="12834" max="12834" width="18.42578125" style="50" bestFit="1" customWidth="1"/>
    <col min="12835" max="12835" width="14.5703125" style="50" bestFit="1" customWidth="1"/>
    <col min="12836" max="13056" width="9.140625" style="50"/>
    <col min="13057" max="13057" width="2.85546875" style="50" customWidth="1"/>
    <col min="13058" max="13058" width="6.42578125" style="50" customWidth="1"/>
    <col min="13059" max="13059" width="39.140625" style="50" bestFit="1" customWidth="1"/>
    <col min="13060" max="13060" width="15.5703125" style="50" bestFit="1" customWidth="1"/>
    <col min="13061" max="13061" width="18.42578125" style="50" bestFit="1" customWidth="1"/>
    <col min="13062" max="13062" width="11.5703125" style="50" bestFit="1" customWidth="1"/>
    <col min="13063" max="13063" width="15.85546875" style="50" customWidth="1"/>
    <col min="13064" max="13064" width="18.42578125" style="50" customWidth="1"/>
    <col min="13065" max="13065" width="30.5703125" style="50" bestFit="1" customWidth="1"/>
    <col min="13066" max="13066" width="18.7109375" style="50" bestFit="1" customWidth="1"/>
    <col min="13067" max="13067" width="17" style="50" customWidth="1"/>
    <col min="13068" max="13068" width="10.5703125" style="50" customWidth="1"/>
    <col min="13069" max="13069" width="9.42578125" style="50" bestFit="1" customWidth="1"/>
    <col min="13070" max="13070" width="15.85546875" style="50" bestFit="1" customWidth="1"/>
    <col min="13071" max="13072" width="7.7109375" style="50" customWidth="1"/>
    <col min="13073" max="13073" width="9.42578125" style="50" bestFit="1" customWidth="1"/>
    <col min="13074" max="13074" width="15.85546875" style="50" bestFit="1" customWidth="1"/>
    <col min="13075" max="13075" width="14" style="50" customWidth="1"/>
    <col min="13076" max="13076" width="15.28515625" style="50" customWidth="1"/>
    <col min="13077" max="13077" width="14.5703125" style="50" customWidth="1"/>
    <col min="13078" max="13078" width="12" style="50" bestFit="1" customWidth="1"/>
    <col min="13079" max="13079" width="14.5703125" style="50" bestFit="1" customWidth="1"/>
    <col min="13080" max="13080" width="12" style="50" bestFit="1" customWidth="1"/>
    <col min="13081" max="13081" width="12.5703125" style="50" bestFit="1" customWidth="1"/>
    <col min="13082" max="13082" width="11.42578125" style="50" customWidth="1"/>
    <col min="13083" max="13084" width="12.5703125" style="50" bestFit="1" customWidth="1"/>
    <col min="13085" max="13085" width="16.85546875" style="50" customWidth="1"/>
    <col min="13086" max="13086" width="14.7109375" style="50" bestFit="1" customWidth="1"/>
    <col min="13087" max="13087" width="15.85546875" style="50" bestFit="1" customWidth="1"/>
    <col min="13088" max="13088" width="12" style="50" customWidth="1"/>
    <col min="13089" max="13089" width="12.42578125" style="50" bestFit="1" customWidth="1"/>
    <col min="13090" max="13090" width="18.42578125" style="50" bestFit="1" customWidth="1"/>
    <col min="13091" max="13091" width="14.5703125" style="50" bestFit="1" customWidth="1"/>
    <col min="13092" max="13312" width="9.140625" style="50"/>
    <col min="13313" max="13313" width="2.85546875" style="50" customWidth="1"/>
    <col min="13314" max="13314" width="6.42578125" style="50" customWidth="1"/>
    <col min="13315" max="13315" width="39.140625" style="50" bestFit="1" customWidth="1"/>
    <col min="13316" max="13316" width="15.5703125" style="50" bestFit="1" customWidth="1"/>
    <col min="13317" max="13317" width="18.42578125" style="50" bestFit="1" customWidth="1"/>
    <col min="13318" max="13318" width="11.5703125" style="50" bestFit="1" customWidth="1"/>
    <col min="13319" max="13319" width="15.85546875" style="50" customWidth="1"/>
    <col min="13320" max="13320" width="18.42578125" style="50" customWidth="1"/>
    <col min="13321" max="13321" width="30.5703125" style="50" bestFit="1" customWidth="1"/>
    <col min="13322" max="13322" width="18.7109375" style="50" bestFit="1" customWidth="1"/>
    <col min="13323" max="13323" width="17" style="50" customWidth="1"/>
    <col min="13324" max="13324" width="10.5703125" style="50" customWidth="1"/>
    <col min="13325" max="13325" width="9.42578125" style="50" bestFit="1" customWidth="1"/>
    <col min="13326" max="13326" width="15.85546875" style="50" bestFit="1" customWidth="1"/>
    <col min="13327" max="13328" width="7.7109375" style="50" customWidth="1"/>
    <col min="13329" max="13329" width="9.42578125" style="50" bestFit="1" customWidth="1"/>
    <col min="13330" max="13330" width="15.85546875" style="50" bestFit="1" customWidth="1"/>
    <col min="13331" max="13331" width="14" style="50" customWidth="1"/>
    <col min="13332" max="13332" width="15.28515625" style="50" customWidth="1"/>
    <col min="13333" max="13333" width="14.5703125" style="50" customWidth="1"/>
    <col min="13334" max="13334" width="12" style="50" bestFit="1" customWidth="1"/>
    <col min="13335" max="13335" width="14.5703125" style="50" bestFit="1" customWidth="1"/>
    <col min="13336" max="13336" width="12" style="50" bestFit="1" customWidth="1"/>
    <col min="13337" max="13337" width="12.5703125" style="50" bestFit="1" customWidth="1"/>
    <col min="13338" max="13338" width="11.42578125" style="50" customWidth="1"/>
    <col min="13339" max="13340" width="12.5703125" style="50" bestFit="1" customWidth="1"/>
    <col min="13341" max="13341" width="16.85546875" style="50" customWidth="1"/>
    <col min="13342" max="13342" width="14.7109375" style="50" bestFit="1" customWidth="1"/>
    <col min="13343" max="13343" width="15.85546875" style="50" bestFit="1" customWidth="1"/>
    <col min="13344" max="13344" width="12" style="50" customWidth="1"/>
    <col min="13345" max="13345" width="12.42578125" style="50" bestFit="1" customWidth="1"/>
    <col min="13346" max="13346" width="18.42578125" style="50" bestFit="1" customWidth="1"/>
    <col min="13347" max="13347" width="14.5703125" style="50" bestFit="1" customWidth="1"/>
    <col min="13348" max="13568" width="9.140625" style="50"/>
    <col min="13569" max="13569" width="2.85546875" style="50" customWidth="1"/>
    <col min="13570" max="13570" width="6.42578125" style="50" customWidth="1"/>
    <col min="13571" max="13571" width="39.140625" style="50" bestFit="1" customWidth="1"/>
    <col min="13572" max="13572" width="15.5703125" style="50" bestFit="1" customWidth="1"/>
    <col min="13573" max="13573" width="18.42578125" style="50" bestFit="1" customWidth="1"/>
    <col min="13574" max="13574" width="11.5703125" style="50" bestFit="1" customWidth="1"/>
    <col min="13575" max="13575" width="15.85546875" style="50" customWidth="1"/>
    <col min="13576" max="13576" width="18.42578125" style="50" customWidth="1"/>
    <col min="13577" max="13577" width="30.5703125" style="50" bestFit="1" customWidth="1"/>
    <col min="13578" max="13578" width="18.7109375" style="50" bestFit="1" customWidth="1"/>
    <col min="13579" max="13579" width="17" style="50" customWidth="1"/>
    <col min="13580" max="13580" width="10.5703125" style="50" customWidth="1"/>
    <col min="13581" max="13581" width="9.42578125" style="50" bestFit="1" customWidth="1"/>
    <col min="13582" max="13582" width="15.85546875" style="50" bestFit="1" customWidth="1"/>
    <col min="13583" max="13584" width="7.7109375" style="50" customWidth="1"/>
    <col min="13585" max="13585" width="9.42578125" style="50" bestFit="1" customWidth="1"/>
    <col min="13586" max="13586" width="15.85546875" style="50" bestFit="1" customWidth="1"/>
    <col min="13587" max="13587" width="14" style="50" customWidth="1"/>
    <col min="13588" max="13588" width="15.28515625" style="50" customWidth="1"/>
    <col min="13589" max="13589" width="14.5703125" style="50" customWidth="1"/>
    <col min="13590" max="13590" width="12" style="50" bestFit="1" customWidth="1"/>
    <col min="13591" max="13591" width="14.5703125" style="50" bestFit="1" customWidth="1"/>
    <col min="13592" max="13592" width="12" style="50" bestFit="1" customWidth="1"/>
    <col min="13593" max="13593" width="12.5703125" style="50" bestFit="1" customWidth="1"/>
    <col min="13594" max="13594" width="11.42578125" style="50" customWidth="1"/>
    <col min="13595" max="13596" width="12.5703125" style="50" bestFit="1" customWidth="1"/>
    <col min="13597" max="13597" width="16.85546875" style="50" customWidth="1"/>
    <col min="13598" max="13598" width="14.7109375" style="50" bestFit="1" customWidth="1"/>
    <col min="13599" max="13599" width="15.85546875" style="50" bestFit="1" customWidth="1"/>
    <col min="13600" max="13600" width="12" style="50" customWidth="1"/>
    <col min="13601" max="13601" width="12.42578125" style="50" bestFit="1" customWidth="1"/>
    <col min="13602" max="13602" width="18.42578125" style="50" bestFit="1" customWidth="1"/>
    <col min="13603" max="13603" width="14.5703125" style="50" bestFit="1" customWidth="1"/>
    <col min="13604" max="13824" width="9.140625" style="50"/>
    <col min="13825" max="13825" width="2.85546875" style="50" customWidth="1"/>
    <col min="13826" max="13826" width="6.42578125" style="50" customWidth="1"/>
    <col min="13827" max="13827" width="39.140625" style="50" bestFit="1" customWidth="1"/>
    <col min="13828" max="13828" width="15.5703125" style="50" bestFit="1" customWidth="1"/>
    <col min="13829" max="13829" width="18.42578125" style="50" bestFit="1" customWidth="1"/>
    <col min="13830" max="13830" width="11.5703125" style="50" bestFit="1" customWidth="1"/>
    <col min="13831" max="13831" width="15.85546875" style="50" customWidth="1"/>
    <col min="13832" max="13832" width="18.42578125" style="50" customWidth="1"/>
    <col min="13833" max="13833" width="30.5703125" style="50" bestFit="1" customWidth="1"/>
    <col min="13834" max="13834" width="18.7109375" style="50" bestFit="1" customWidth="1"/>
    <col min="13835" max="13835" width="17" style="50" customWidth="1"/>
    <col min="13836" max="13836" width="10.5703125" style="50" customWidth="1"/>
    <col min="13837" max="13837" width="9.42578125" style="50" bestFit="1" customWidth="1"/>
    <col min="13838" max="13838" width="15.85546875" style="50" bestFit="1" customWidth="1"/>
    <col min="13839" max="13840" width="7.7109375" style="50" customWidth="1"/>
    <col min="13841" max="13841" width="9.42578125" style="50" bestFit="1" customWidth="1"/>
    <col min="13842" max="13842" width="15.85546875" style="50" bestFit="1" customWidth="1"/>
    <col min="13843" max="13843" width="14" style="50" customWidth="1"/>
    <col min="13844" max="13844" width="15.28515625" style="50" customWidth="1"/>
    <col min="13845" max="13845" width="14.5703125" style="50" customWidth="1"/>
    <col min="13846" max="13846" width="12" style="50" bestFit="1" customWidth="1"/>
    <col min="13847" max="13847" width="14.5703125" style="50" bestFit="1" customWidth="1"/>
    <col min="13848" max="13848" width="12" style="50" bestFit="1" customWidth="1"/>
    <col min="13849" max="13849" width="12.5703125" style="50" bestFit="1" customWidth="1"/>
    <col min="13850" max="13850" width="11.42578125" style="50" customWidth="1"/>
    <col min="13851" max="13852" width="12.5703125" style="50" bestFit="1" customWidth="1"/>
    <col min="13853" max="13853" width="16.85546875" style="50" customWidth="1"/>
    <col min="13854" max="13854" width="14.7109375" style="50" bestFit="1" customWidth="1"/>
    <col min="13855" max="13855" width="15.85546875" style="50" bestFit="1" customWidth="1"/>
    <col min="13856" max="13856" width="12" style="50" customWidth="1"/>
    <col min="13857" max="13857" width="12.42578125" style="50" bestFit="1" customWidth="1"/>
    <col min="13858" max="13858" width="18.42578125" style="50" bestFit="1" customWidth="1"/>
    <col min="13859" max="13859" width="14.5703125" style="50" bestFit="1" customWidth="1"/>
    <col min="13860" max="14080" width="9.140625" style="50"/>
    <col min="14081" max="14081" width="2.85546875" style="50" customWidth="1"/>
    <col min="14082" max="14082" width="6.42578125" style="50" customWidth="1"/>
    <col min="14083" max="14083" width="39.140625" style="50" bestFit="1" customWidth="1"/>
    <col min="14084" max="14084" width="15.5703125" style="50" bestFit="1" customWidth="1"/>
    <col min="14085" max="14085" width="18.42578125" style="50" bestFit="1" customWidth="1"/>
    <col min="14086" max="14086" width="11.5703125" style="50" bestFit="1" customWidth="1"/>
    <col min="14087" max="14087" width="15.85546875" style="50" customWidth="1"/>
    <col min="14088" max="14088" width="18.42578125" style="50" customWidth="1"/>
    <col min="14089" max="14089" width="30.5703125" style="50" bestFit="1" customWidth="1"/>
    <col min="14090" max="14090" width="18.7109375" style="50" bestFit="1" customWidth="1"/>
    <col min="14091" max="14091" width="17" style="50" customWidth="1"/>
    <col min="14092" max="14092" width="10.5703125" style="50" customWidth="1"/>
    <col min="14093" max="14093" width="9.42578125" style="50" bestFit="1" customWidth="1"/>
    <col min="14094" max="14094" width="15.85546875" style="50" bestFit="1" customWidth="1"/>
    <col min="14095" max="14096" width="7.7109375" style="50" customWidth="1"/>
    <col min="14097" max="14097" width="9.42578125" style="50" bestFit="1" customWidth="1"/>
    <col min="14098" max="14098" width="15.85546875" style="50" bestFit="1" customWidth="1"/>
    <col min="14099" max="14099" width="14" style="50" customWidth="1"/>
    <col min="14100" max="14100" width="15.28515625" style="50" customWidth="1"/>
    <col min="14101" max="14101" width="14.5703125" style="50" customWidth="1"/>
    <col min="14102" max="14102" width="12" style="50" bestFit="1" customWidth="1"/>
    <col min="14103" max="14103" width="14.5703125" style="50" bestFit="1" customWidth="1"/>
    <col min="14104" max="14104" width="12" style="50" bestFit="1" customWidth="1"/>
    <col min="14105" max="14105" width="12.5703125" style="50" bestFit="1" customWidth="1"/>
    <col min="14106" max="14106" width="11.42578125" style="50" customWidth="1"/>
    <col min="14107" max="14108" width="12.5703125" style="50" bestFit="1" customWidth="1"/>
    <col min="14109" max="14109" width="16.85546875" style="50" customWidth="1"/>
    <col min="14110" max="14110" width="14.7109375" style="50" bestFit="1" customWidth="1"/>
    <col min="14111" max="14111" width="15.85546875" style="50" bestFit="1" customWidth="1"/>
    <col min="14112" max="14112" width="12" style="50" customWidth="1"/>
    <col min="14113" max="14113" width="12.42578125" style="50" bestFit="1" customWidth="1"/>
    <col min="14114" max="14114" width="18.42578125" style="50" bestFit="1" customWidth="1"/>
    <col min="14115" max="14115" width="14.5703125" style="50" bestFit="1" customWidth="1"/>
    <col min="14116" max="14336" width="9.140625" style="50"/>
    <col min="14337" max="14337" width="2.85546875" style="50" customWidth="1"/>
    <col min="14338" max="14338" width="6.42578125" style="50" customWidth="1"/>
    <col min="14339" max="14339" width="39.140625" style="50" bestFit="1" customWidth="1"/>
    <col min="14340" max="14340" width="15.5703125" style="50" bestFit="1" customWidth="1"/>
    <col min="14341" max="14341" width="18.42578125" style="50" bestFit="1" customWidth="1"/>
    <col min="14342" max="14342" width="11.5703125" style="50" bestFit="1" customWidth="1"/>
    <col min="14343" max="14343" width="15.85546875" style="50" customWidth="1"/>
    <col min="14344" max="14344" width="18.42578125" style="50" customWidth="1"/>
    <col min="14345" max="14345" width="30.5703125" style="50" bestFit="1" customWidth="1"/>
    <col min="14346" max="14346" width="18.7109375" style="50" bestFit="1" customWidth="1"/>
    <col min="14347" max="14347" width="17" style="50" customWidth="1"/>
    <col min="14348" max="14348" width="10.5703125" style="50" customWidth="1"/>
    <col min="14349" max="14349" width="9.42578125" style="50" bestFit="1" customWidth="1"/>
    <col min="14350" max="14350" width="15.85546875" style="50" bestFit="1" customWidth="1"/>
    <col min="14351" max="14352" width="7.7109375" style="50" customWidth="1"/>
    <col min="14353" max="14353" width="9.42578125" style="50" bestFit="1" customWidth="1"/>
    <col min="14354" max="14354" width="15.85546875" style="50" bestFit="1" customWidth="1"/>
    <col min="14355" max="14355" width="14" style="50" customWidth="1"/>
    <col min="14356" max="14356" width="15.28515625" style="50" customWidth="1"/>
    <col min="14357" max="14357" width="14.5703125" style="50" customWidth="1"/>
    <col min="14358" max="14358" width="12" style="50" bestFit="1" customWidth="1"/>
    <col min="14359" max="14359" width="14.5703125" style="50" bestFit="1" customWidth="1"/>
    <col min="14360" max="14360" width="12" style="50" bestFit="1" customWidth="1"/>
    <col min="14361" max="14361" width="12.5703125" style="50" bestFit="1" customWidth="1"/>
    <col min="14362" max="14362" width="11.42578125" style="50" customWidth="1"/>
    <col min="14363" max="14364" width="12.5703125" style="50" bestFit="1" customWidth="1"/>
    <col min="14365" max="14365" width="16.85546875" style="50" customWidth="1"/>
    <col min="14366" max="14366" width="14.7109375" style="50" bestFit="1" customWidth="1"/>
    <col min="14367" max="14367" width="15.85546875" style="50" bestFit="1" customWidth="1"/>
    <col min="14368" max="14368" width="12" style="50" customWidth="1"/>
    <col min="14369" max="14369" width="12.42578125" style="50" bestFit="1" customWidth="1"/>
    <col min="14370" max="14370" width="18.42578125" style="50" bestFit="1" customWidth="1"/>
    <col min="14371" max="14371" width="14.5703125" style="50" bestFit="1" customWidth="1"/>
    <col min="14372" max="14592" width="9.140625" style="50"/>
    <col min="14593" max="14593" width="2.85546875" style="50" customWidth="1"/>
    <col min="14594" max="14594" width="6.42578125" style="50" customWidth="1"/>
    <col min="14595" max="14595" width="39.140625" style="50" bestFit="1" customWidth="1"/>
    <col min="14596" max="14596" width="15.5703125" style="50" bestFit="1" customWidth="1"/>
    <col min="14597" max="14597" width="18.42578125" style="50" bestFit="1" customWidth="1"/>
    <col min="14598" max="14598" width="11.5703125" style="50" bestFit="1" customWidth="1"/>
    <col min="14599" max="14599" width="15.85546875" style="50" customWidth="1"/>
    <col min="14600" max="14600" width="18.42578125" style="50" customWidth="1"/>
    <col min="14601" max="14601" width="30.5703125" style="50" bestFit="1" customWidth="1"/>
    <col min="14602" max="14602" width="18.7109375" style="50" bestFit="1" customWidth="1"/>
    <col min="14603" max="14603" width="17" style="50" customWidth="1"/>
    <col min="14604" max="14604" width="10.5703125" style="50" customWidth="1"/>
    <col min="14605" max="14605" width="9.42578125" style="50" bestFit="1" customWidth="1"/>
    <col min="14606" max="14606" width="15.85546875" style="50" bestFit="1" customWidth="1"/>
    <col min="14607" max="14608" width="7.7109375" style="50" customWidth="1"/>
    <col min="14609" max="14609" width="9.42578125" style="50" bestFit="1" customWidth="1"/>
    <col min="14610" max="14610" width="15.85546875" style="50" bestFit="1" customWidth="1"/>
    <col min="14611" max="14611" width="14" style="50" customWidth="1"/>
    <col min="14612" max="14612" width="15.28515625" style="50" customWidth="1"/>
    <col min="14613" max="14613" width="14.5703125" style="50" customWidth="1"/>
    <col min="14614" max="14614" width="12" style="50" bestFit="1" customWidth="1"/>
    <col min="14615" max="14615" width="14.5703125" style="50" bestFit="1" customWidth="1"/>
    <col min="14616" max="14616" width="12" style="50" bestFit="1" customWidth="1"/>
    <col min="14617" max="14617" width="12.5703125" style="50" bestFit="1" customWidth="1"/>
    <col min="14618" max="14618" width="11.42578125" style="50" customWidth="1"/>
    <col min="14619" max="14620" width="12.5703125" style="50" bestFit="1" customWidth="1"/>
    <col min="14621" max="14621" width="16.85546875" style="50" customWidth="1"/>
    <col min="14622" max="14622" width="14.7109375" style="50" bestFit="1" customWidth="1"/>
    <col min="14623" max="14623" width="15.85546875" style="50" bestFit="1" customWidth="1"/>
    <col min="14624" max="14624" width="12" style="50" customWidth="1"/>
    <col min="14625" max="14625" width="12.42578125" style="50" bestFit="1" customWidth="1"/>
    <col min="14626" max="14626" width="18.42578125" style="50" bestFit="1" customWidth="1"/>
    <col min="14627" max="14627" width="14.5703125" style="50" bestFit="1" customWidth="1"/>
    <col min="14628" max="14848" width="9.140625" style="50"/>
    <col min="14849" max="14849" width="2.85546875" style="50" customWidth="1"/>
    <col min="14850" max="14850" width="6.42578125" style="50" customWidth="1"/>
    <col min="14851" max="14851" width="39.140625" style="50" bestFit="1" customWidth="1"/>
    <col min="14852" max="14852" width="15.5703125" style="50" bestFit="1" customWidth="1"/>
    <col min="14853" max="14853" width="18.42578125" style="50" bestFit="1" customWidth="1"/>
    <col min="14854" max="14854" width="11.5703125" style="50" bestFit="1" customWidth="1"/>
    <col min="14855" max="14855" width="15.85546875" style="50" customWidth="1"/>
    <col min="14856" max="14856" width="18.42578125" style="50" customWidth="1"/>
    <col min="14857" max="14857" width="30.5703125" style="50" bestFit="1" customWidth="1"/>
    <col min="14858" max="14858" width="18.7109375" style="50" bestFit="1" customWidth="1"/>
    <col min="14859" max="14859" width="17" style="50" customWidth="1"/>
    <col min="14860" max="14860" width="10.5703125" style="50" customWidth="1"/>
    <col min="14861" max="14861" width="9.42578125" style="50" bestFit="1" customWidth="1"/>
    <col min="14862" max="14862" width="15.85546875" style="50" bestFit="1" customWidth="1"/>
    <col min="14863" max="14864" width="7.7109375" style="50" customWidth="1"/>
    <col min="14865" max="14865" width="9.42578125" style="50" bestFit="1" customWidth="1"/>
    <col min="14866" max="14866" width="15.85546875" style="50" bestFit="1" customWidth="1"/>
    <col min="14867" max="14867" width="14" style="50" customWidth="1"/>
    <col min="14868" max="14868" width="15.28515625" style="50" customWidth="1"/>
    <col min="14869" max="14869" width="14.5703125" style="50" customWidth="1"/>
    <col min="14870" max="14870" width="12" style="50" bestFit="1" customWidth="1"/>
    <col min="14871" max="14871" width="14.5703125" style="50" bestFit="1" customWidth="1"/>
    <col min="14872" max="14872" width="12" style="50" bestFit="1" customWidth="1"/>
    <col min="14873" max="14873" width="12.5703125" style="50" bestFit="1" customWidth="1"/>
    <col min="14874" max="14874" width="11.42578125" style="50" customWidth="1"/>
    <col min="14875" max="14876" width="12.5703125" style="50" bestFit="1" customWidth="1"/>
    <col min="14877" max="14877" width="16.85546875" style="50" customWidth="1"/>
    <col min="14878" max="14878" width="14.7109375" style="50" bestFit="1" customWidth="1"/>
    <col min="14879" max="14879" width="15.85546875" style="50" bestFit="1" customWidth="1"/>
    <col min="14880" max="14880" width="12" style="50" customWidth="1"/>
    <col min="14881" max="14881" width="12.42578125" style="50" bestFit="1" customWidth="1"/>
    <col min="14882" max="14882" width="18.42578125" style="50" bestFit="1" customWidth="1"/>
    <col min="14883" max="14883" width="14.5703125" style="50" bestFit="1" customWidth="1"/>
    <col min="14884" max="15104" width="9.140625" style="50"/>
    <col min="15105" max="15105" width="2.85546875" style="50" customWidth="1"/>
    <col min="15106" max="15106" width="6.42578125" style="50" customWidth="1"/>
    <col min="15107" max="15107" width="39.140625" style="50" bestFit="1" customWidth="1"/>
    <col min="15108" max="15108" width="15.5703125" style="50" bestFit="1" customWidth="1"/>
    <col min="15109" max="15109" width="18.42578125" style="50" bestFit="1" customWidth="1"/>
    <col min="15110" max="15110" width="11.5703125" style="50" bestFit="1" customWidth="1"/>
    <col min="15111" max="15111" width="15.85546875" style="50" customWidth="1"/>
    <col min="15112" max="15112" width="18.42578125" style="50" customWidth="1"/>
    <col min="15113" max="15113" width="30.5703125" style="50" bestFit="1" customWidth="1"/>
    <col min="15114" max="15114" width="18.7109375" style="50" bestFit="1" customWidth="1"/>
    <col min="15115" max="15115" width="17" style="50" customWidth="1"/>
    <col min="15116" max="15116" width="10.5703125" style="50" customWidth="1"/>
    <col min="15117" max="15117" width="9.42578125" style="50" bestFit="1" customWidth="1"/>
    <col min="15118" max="15118" width="15.85546875" style="50" bestFit="1" customWidth="1"/>
    <col min="15119" max="15120" width="7.7109375" style="50" customWidth="1"/>
    <col min="15121" max="15121" width="9.42578125" style="50" bestFit="1" customWidth="1"/>
    <col min="15122" max="15122" width="15.85546875" style="50" bestFit="1" customWidth="1"/>
    <col min="15123" max="15123" width="14" style="50" customWidth="1"/>
    <col min="15124" max="15124" width="15.28515625" style="50" customWidth="1"/>
    <col min="15125" max="15125" width="14.5703125" style="50" customWidth="1"/>
    <col min="15126" max="15126" width="12" style="50" bestFit="1" customWidth="1"/>
    <col min="15127" max="15127" width="14.5703125" style="50" bestFit="1" customWidth="1"/>
    <col min="15128" max="15128" width="12" style="50" bestFit="1" customWidth="1"/>
    <col min="15129" max="15129" width="12.5703125" style="50" bestFit="1" customWidth="1"/>
    <col min="15130" max="15130" width="11.42578125" style="50" customWidth="1"/>
    <col min="15131" max="15132" width="12.5703125" style="50" bestFit="1" customWidth="1"/>
    <col min="15133" max="15133" width="16.85546875" style="50" customWidth="1"/>
    <col min="15134" max="15134" width="14.7109375" style="50" bestFit="1" customWidth="1"/>
    <col min="15135" max="15135" width="15.85546875" style="50" bestFit="1" customWidth="1"/>
    <col min="15136" max="15136" width="12" style="50" customWidth="1"/>
    <col min="15137" max="15137" width="12.42578125" style="50" bestFit="1" customWidth="1"/>
    <col min="15138" max="15138" width="18.42578125" style="50" bestFit="1" customWidth="1"/>
    <col min="15139" max="15139" width="14.5703125" style="50" bestFit="1" customWidth="1"/>
    <col min="15140" max="15360" width="9.140625" style="50"/>
    <col min="15361" max="15361" width="2.85546875" style="50" customWidth="1"/>
    <col min="15362" max="15362" width="6.42578125" style="50" customWidth="1"/>
    <col min="15363" max="15363" width="39.140625" style="50" bestFit="1" customWidth="1"/>
    <col min="15364" max="15364" width="15.5703125" style="50" bestFit="1" customWidth="1"/>
    <col min="15365" max="15365" width="18.42578125" style="50" bestFit="1" customWidth="1"/>
    <col min="15366" max="15366" width="11.5703125" style="50" bestFit="1" customWidth="1"/>
    <col min="15367" max="15367" width="15.85546875" style="50" customWidth="1"/>
    <col min="15368" max="15368" width="18.42578125" style="50" customWidth="1"/>
    <col min="15369" max="15369" width="30.5703125" style="50" bestFit="1" customWidth="1"/>
    <col min="15370" max="15370" width="18.7109375" style="50" bestFit="1" customWidth="1"/>
    <col min="15371" max="15371" width="17" style="50" customWidth="1"/>
    <col min="15372" max="15372" width="10.5703125" style="50" customWidth="1"/>
    <col min="15373" max="15373" width="9.42578125" style="50" bestFit="1" customWidth="1"/>
    <col min="15374" max="15374" width="15.85546875" style="50" bestFit="1" customWidth="1"/>
    <col min="15375" max="15376" width="7.7109375" style="50" customWidth="1"/>
    <col min="15377" max="15377" width="9.42578125" style="50" bestFit="1" customWidth="1"/>
    <col min="15378" max="15378" width="15.85546875" style="50" bestFit="1" customWidth="1"/>
    <col min="15379" max="15379" width="14" style="50" customWidth="1"/>
    <col min="15380" max="15380" width="15.28515625" style="50" customWidth="1"/>
    <col min="15381" max="15381" width="14.5703125" style="50" customWidth="1"/>
    <col min="15382" max="15382" width="12" style="50" bestFit="1" customWidth="1"/>
    <col min="15383" max="15383" width="14.5703125" style="50" bestFit="1" customWidth="1"/>
    <col min="15384" max="15384" width="12" style="50" bestFit="1" customWidth="1"/>
    <col min="15385" max="15385" width="12.5703125" style="50" bestFit="1" customWidth="1"/>
    <col min="15386" max="15386" width="11.42578125" style="50" customWidth="1"/>
    <col min="15387" max="15388" width="12.5703125" style="50" bestFit="1" customWidth="1"/>
    <col min="15389" max="15389" width="16.85546875" style="50" customWidth="1"/>
    <col min="15390" max="15390" width="14.7109375" style="50" bestFit="1" customWidth="1"/>
    <col min="15391" max="15391" width="15.85546875" style="50" bestFit="1" customWidth="1"/>
    <col min="15392" max="15392" width="12" style="50" customWidth="1"/>
    <col min="15393" max="15393" width="12.42578125" style="50" bestFit="1" customWidth="1"/>
    <col min="15394" max="15394" width="18.42578125" style="50" bestFit="1" customWidth="1"/>
    <col min="15395" max="15395" width="14.5703125" style="50" bestFit="1" customWidth="1"/>
    <col min="15396" max="15616" width="9.140625" style="50"/>
    <col min="15617" max="15617" width="2.85546875" style="50" customWidth="1"/>
    <col min="15618" max="15618" width="6.42578125" style="50" customWidth="1"/>
    <col min="15619" max="15619" width="39.140625" style="50" bestFit="1" customWidth="1"/>
    <col min="15620" max="15620" width="15.5703125" style="50" bestFit="1" customWidth="1"/>
    <col min="15621" max="15621" width="18.42578125" style="50" bestFit="1" customWidth="1"/>
    <col min="15622" max="15622" width="11.5703125" style="50" bestFit="1" customWidth="1"/>
    <col min="15623" max="15623" width="15.85546875" style="50" customWidth="1"/>
    <col min="15624" max="15624" width="18.42578125" style="50" customWidth="1"/>
    <col min="15625" max="15625" width="30.5703125" style="50" bestFit="1" customWidth="1"/>
    <col min="15626" max="15626" width="18.7109375" style="50" bestFit="1" customWidth="1"/>
    <col min="15627" max="15627" width="17" style="50" customWidth="1"/>
    <col min="15628" max="15628" width="10.5703125" style="50" customWidth="1"/>
    <col min="15629" max="15629" width="9.42578125" style="50" bestFit="1" customWidth="1"/>
    <col min="15630" max="15630" width="15.85546875" style="50" bestFit="1" customWidth="1"/>
    <col min="15631" max="15632" width="7.7109375" style="50" customWidth="1"/>
    <col min="15633" max="15633" width="9.42578125" style="50" bestFit="1" customWidth="1"/>
    <col min="15634" max="15634" width="15.85546875" style="50" bestFit="1" customWidth="1"/>
    <col min="15635" max="15635" width="14" style="50" customWidth="1"/>
    <col min="15636" max="15636" width="15.28515625" style="50" customWidth="1"/>
    <col min="15637" max="15637" width="14.5703125" style="50" customWidth="1"/>
    <col min="15638" max="15638" width="12" style="50" bestFit="1" customWidth="1"/>
    <col min="15639" max="15639" width="14.5703125" style="50" bestFit="1" customWidth="1"/>
    <col min="15640" max="15640" width="12" style="50" bestFit="1" customWidth="1"/>
    <col min="15641" max="15641" width="12.5703125" style="50" bestFit="1" customWidth="1"/>
    <col min="15642" max="15642" width="11.42578125" style="50" customWidth="1"/>
    <col min="15643" max="15644" width="12.5703125" style="50" bestFit="1" customWidth="1"/>
    <col min="15645" max="15645" width="16.85546875" style="50" customWidth="1"/>
    <col min="15646" max="15646" width="14.7109375" style="50" bestFit="1" customWidth="1"/>
    <col min="15647" max="15647" width="15.85546875" style="50" bestFit="1" customWidth="1"/>
    <col min="15648" max="15648" width="12" style="50" customWidth="1"/>
    <col min="15649" max="15649" width="12.42578125" style="50" bestFit="1" customWidth="1"/>
    <col min="15650" max="15650" width="18.42578125" style="50" bestFit="1" customWidth="1"/>
    <col min="15651" max="15651" width="14.5703125" style="50" bestFit="1" customWidth="1"/>
    <col min="15652" max="15872" width="9.140625" style="50"/>
    <col min="15873" max="15873" width="2.85546875" style="50" customWidth="1"/>
    <col min="15874" max="15874" width="6.42578125" style="50" customWidth="1"/>
    <col min="15875" max="15875" width="39.140625" style="50" bestFit="1" customWidth="1"/>
    <col min="15876" max="15876" width="15.5703125" style="50" bestFit="1" customWidth="1"/>
    <col min="15877" max="15877" width="18.42578125" style="50" bestFit="1" customWidth="1"/>
    <col min="15878" max="15878" width="11.5703125" style="50" bestFit="1" customWidth="1"/>
    <col min="15879" max="15879" width="15.85546875" style="50" customWidth="1"/>
    <col min="15880" max="15880" width="18.42578125" style="50" customWidth="1"/>
    <col min="15881" max="15881" width="30.5703125" style="50" bestFit="1" customWidth="1"/>
    <col min="15882" max="15882" width="18.7109375" style="50" bestFit="1" customWidth="1"/>
    <col min="15883" max="15883" width="17" style="50" customWidth="1"/>
    <col min="15884" max="15884" width="10.5703125" style="50" customWidth="1"/>
    <col min="15885" max="15885" width="9.42578125" style="50" bestFit="1" customWidth="1"/>
    <col min="15886" max="15886" width="15.85546875" style="50" bestFit="1" customWidth="1"/>
    <col min="15887" max="15888" width="7.7109375" style="50" customWidth="1"/>
    <col min="15889" max="15889" width="9.42578125" style="50" bestFit="1" customWidth="1"/>
    <col min="15890" max="15890" width="15.85546875" style="50" bestFit="1" customWidth="1"/>
    <col min="15891" max="15891" width="14" style="50" customWidth="1"/>
    <col min="15892" max="15892" width="15.28515625" style="50" customWidth="1"/>
    <col min="15893" max="15893" width="14.5703125" style="50" customWidth="1"/>
    <col min="15894" max="15894" width="12" style="50" bestFit="1" customWidth="1"/>
    <col min="15895" max="15895" width="14.5703125" style="50" bestFit="1" customWidth="1"/>
    <col min="15896" max="15896" width="12" style="50" bestFit="1" customWidth="1"/>
    <col min="15897" max="15897" width="12.5703125" style="50" bestFit="1" customWidth="1"/>
    <col min="15898" max="15898" width="11.42578125" style="50" customWidth="1"/>
    <col min="15899" max="15900" width="12.5703125" style="50" bestFit="1" customWidth="1"/>
    <col min="15901" max="15901" width="16.85546875" style="50" customWidth="1"/>
    <col min="15902" max="15902" width="14.7109375" style="50" bestFit="1" customWidth="1"/>
    <col min="15903" max="15903" width="15.85546875" style="50" bestFit="1" customWidth="1"/>
    <col min="15904" max="15904" width="12" style="50" customWidth="1"/>
    <col min="15905" max="15905" width="12.42578125" style="50" bestFit="1" customWidth="1"/>
    <col min="15906" max="15906" width="18.42578125" style="50" bestFit="1" customWidth="1"/>
    <col min="15907" max="15907" width="14.5703125" style="50" bestFit="1" customWidth="1"/>
    <col min="15908" max="16128" width="9.140625" style="50"/>
    <col min="16129" max="16129" width="2.85546875" style="50" customWidth="1"/>
    <col min="16130" max="16130" width="6.42578125" style="50" customWidth="1"/>
    <col min="16131" max="16131" width="39.140625" style="50" bestFit="1" customWidth="1"/>
    <col min="16132" max="16132" width="15.5703125" style="50" bestFit="1" customWidth="1"/>
    <col min="16133" max="16133" width="18.42578125" style="50" bestFit="1" customWidth="1"/>
    <col min="16134" max="16134" width="11.5703125" style="50" bestFit="1" customWidth="1"/>
    <col min="16135" max="16135" width="15.85546875" style="50" customWidth="1"/>
    <col min="16136" max="16136" width="18.42578125" style="50" customWidth="1"/>
    <col min="16137" max="16137" width="30.5703125" style="50" bestFit="1" customWidth="1"/>
    <col min="16138" max="16138" width="18.7109375" style="50" bestFit="1" customWidth="1"/>
    <col min="16139" max="16139" width="17" style="50" customWidth="1"/>
    <col min="16140" max="16140" width="10.5703125" style="50" customWidth="1"/>
    <col min="16141" max="16141" width="9.42578125" style="50" bestFit="1" customWidth="1"/>
    <col min="16142" max="16142" width="15.85546875" style="50" bestFit="1" customWidth="1"/>
    <col min="16143" max="16144" width="7.7109375" style="50" customWidth="1"/>
    <col min="16145" max="16145" width="9.42578125" style="50" bestFit="1" customWidth="1"/>
    <col min="16146" max="16146" width="15.85546875" style="50" bestFit="1" customWidth="1"/>
    <col min="16147" max="16147" width="14" style="50" customWidth="1"/>
    <col min="16148" max="16148" width="15.28515625" style="50" customWidth="1"/>
    <col min="16149" max="16149" width="14.5703125" style="50" customWidth="1"/>
    <col min="16150" max="16150" width="12" style="50" bestFit="1" customWidth="1"/>
    <col min="16151" max="16151" width="14.5703125" style="50" bestFit="1" customWidth="1"/>
    <col min="16152" max="16152" width="12" style="50" bestFit="1" customWidth="1"/>
    <col min="16153" max="16153" width="12.5703125" style="50" bestFit="1" customWidth="1"/>
    <col min="16154" max="16154" width="11.42578125" style="50" customWidth="1"/>
    <col min="16155" max="16156" width="12.5703125" style="50" bestFit="1" customWidth="1"/>
    <col min="16157" max="16157" width="16.85546875" style="50" customWidth="1"/>
    <col min="16158" max="16158" width="14.7109375" style="50" bestFit="1" customWidth="1"/>
    <col min="16159" max="16159" width="15.85546875" style="50" bestFit="1" customWidth="1"/>
    <col min="16160" max="16160" width="12" style="50" customWidth="1"/>
    <col min="16161" max="16161" width="12.42578125" style="50" bestFit="1" customWidth="1"/>
    <col min="16162" max="16162" width="18.42578125" style="50" bestFit="1" customWidth="1"/>
    <col min="16163" max="16163" width="14.5703125" style="50" bestFit="1" customWidth="1"/>
    <col min="16164" max="16384" width="9.140625" style="50"/>
  </cols>
  <sheetData>
    <row r="2" spans="2:35" ht="18">
      <c r="B2" s="1051" t="s">
        <v>52</v>
      </c>
      <c r="C2" s="1051"/>
      <c r="D2" s="1051"/>
      <c r="E2" s="1051"/>
      <c r="F2" s="1051"/>
      <c r="G2" s="1051"/>
      <c r="H2" s="1051"/>
      <c r="I2" s="1051"/>
      <c r="J2" s="1051"/>
      <c r="K2" s="1051"/>
      <c r="L2" s="1051"/>
      <c r="M2" s="1051"/>
      <c r="N2" s="1051"/>
      <c r="O2" s="1051"/>
      <c r="P2" s="1051"/>
      <c r="Q2" s="1051"/>
      <c r="R2" s="1051"/>
      <c r="S2" s="1051"/>
      <c r="T2" s="1051"/>
      <c r="U2" s="1051"/>
      <c r="V2" s="1051"/>
      <c r="W2" s="1051"/>
      <c r="X2" s="1051"/>
      <c r="Y2" s="1051"/>
      <c r="Z2" s="1051"/>
      <c r="AA2" s="1051"/>
      <c r="AB2" s="1051"/>
      <c r="AC2" s="1051"/>
      <c r="AD2" s="1051"/>
      <c r="AE2" s="1051"/>
      <c r="AF2" s="1051"/>
    </row>
    <row r="4" spans="2:35" ht="15">
      <c r="B4" s="1052" t="s">
        <v>53</v>
      </c>
      <c r="C4" s="1052"/>
      <c r="D4" s="1052"/>
      <c r="E4" s="1052"/>
      <c r="F4" s="1052"/>
      <c r="G4" s="1052"/>
      <c r="H4" s="1052"/>
      <c r="I4" s="1052"/>
      <c r="J4" s="1052"/>
      <c r="K4" s="1052"/>
      <c r="L4" s="1052"/>
      <c r="M4" s="1052"/>
      <c r="N4" s="1052"/>
      <c r="O4" s="1052"/>
      <c r="P4" s="51"/>
      <c r="Q4" s="51"/>
      <c r="R4" s="51"/>
      <c r="S4" s="51"/>
      <c r="T4" s="51"/>
      <c r="U4" s="51"/>
      <c r="V4" s="51"/>
      <c r="W4" s="51"/>
      <c r="X4" s="51"/>
      <c r="Y4" s="51"/>
      <c r="Z4" s="51"/>
      <c r="AA4" s="51"/>
      <c r="AB4" s="51"/>
      <c r="AC4" s="51"/>
      <c r="AD4" s="1053" t="s">
        <v>54</v>
      </c>
      <c r="AE4" s="1053"/>
      <c r="AF4" s="1053"/>
    </row>
    <row r="5" spans="2:35" ht="15">
      <c r="B5" s="52" t="s">
        <v>55</v>
      </c>
      <c r="C5" s="52"/>
      <c r="D5" s="52"/>
      <c r="E5" s="52"/>
      <c r="F5" s="52"/>
      <c r="G5" s="52"/>
      <c r="H5" s="52"/>
      <c r="I5" s="52"/>
      <c r="J5" s="52"/>
      <c r="K5" s="52"/>
      <c r="L5" s="52"/>
      <c r="M5" s="51"/>
      <c r="N5" s="51"/>
      <c r="O5" s="51"/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762"/>
      <c r="AE5" s="762"/>
      <c r="AF5" s="762"/>
    </row>
    <row r="6" spans="2:35" ht="15">
      <c r="B6" s="52"/>
      <c r="C6" s="52"/>
      <c r="D6" s="52"/>
      <c r="E6" s="52"/>
      <c r="F6" s="52"/>
      <c r="G6" s="52"/>
      <c r="H6" s="52"/>
      <c r="I6" s="52"/>
      <c r="J6" s="52"/>
      <c r="K6" s="52"/>
      <c r="L6" s="52"/>
      <c r="M6" s="51"/>
      <c r="N6" s="51"/>
      <c r="O6" s="51"/>
      <c r="P6" s="51"/>
      <c r="Q6" s="51"/>
      <c r="R6" s="51"/>
      <c r="S6" s="51"/>
      <c r="T6" s="51"/>
      <c r="U6" s="51"/>
      <c r="V6" s="51"/>
      <c r="W6" s="51"/>
      <c r="X6" s="51"/>
      <c r="Y6" s="51"/>
      <c r="Z6" s="51"/>
      <c r="AA6" s="51"/>
      <c r="AB6" s="51"/>
      <c r="AC6" s="51"/>
      <c r="AD6" s="762"/>
      <c r="AE6" s="762"/>
      <c r="AF6" s="762"/>
    </row>
    <row r="7" spans="2:35" ht="15">
      <c r="B7" s="53" t="s">
        <v>56</v>
      </c>
      <c r="C7" s="52"/>
      <c r="D7" s="52"/>
      <c r="E7" s="52"/>
      <c r="F7" s="52"/>
      <c r="G7" s="52"/>
      <c r="H7" s="52"/>
      <c r="I7" s="52"/>
      <c r="J7" s="52"/>
      <c r="K7" s="52"/>
      <c r="L7" s="52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51"/>
      <c r="Z7" s="51"/>
      <c r="AA7" s="51"/>
      <c r="AB7" s="51"/>
      <c r="AC7" s="51"/>
      <c r="AD7" s="762"/>
      <c r="AE7" s="762"/>
      <c r="AF7" s="762"/>
    </row>
    <row r="8" spans="2:35" ht="27.75" customHeight="1">
      <c r="B8" s="1054" t="s">
        <v>57</v>
      </c>
      <c r="C8" s="1054"/>
      <c r="D8" s="1054"/>
      <c r="E8" s="1054"/>
      <c r="F8" s="1054"/>
      <c r="G8" s="1054"/>
      <c r="H8" s="1054"/>
      <c r="I8" s="1054"/>
      <c r="J8" s="1054"/>
      <c r="K8" s="1054"/>
      <c r="L8" s="1054"/>
      <c r="M8" s="1054"/>
      <c r="N8" s="1054"/>
      <c r="O8" s="1054"/>
      <c r="P8" s="1054"/>
      <c r="Q8" s="1054"/>
      <c r="R8" s="1054"/>
      <c r="S8" s="1054"/>
      <c r="T8" s="1054"/>
      <c r="U8" s="1054"/>
      <c r="V8" s="1054"/>
      <c r="W8" s="1054"/>
      <c r="X8" s="1054"/>
      <c r="Y8" s="1054"/>
      <c r="Z8" s="1054"/>
      <c r="AA8" s="1054"/>
      <c r="AB8" s="1054"/>
      <c r="AC8" s="1054"/>
      <c r="AD8" s="1054"/>
      <c r="AE8" s="1054"/>
      <c r="AF8" s="1054"/>
    </row>
    <row r="10" spans="2:35" ht="22.5" customHeight="1">
      <c r="B10" s="1052" t="s">
        <v>58</v>
      </c>
      <c r="C10" s="1052"/>
      <c r="D10" s="1052"/>
      <c r="E10" s="1052"/>
      <c r="F10" s="1052"/>
      <c r="G10" s="1052"/>
      <c r="H10" s="1052"/>
      <c r="I10" s="1052"/>
      <c r="J10" s="1052"/>
      <c r="K10" s="1052"/>
      <c r="L10" s="1052"/>
      <c r="M10" s="1052"/>
      <c r="N10" s="1052"/>
      <c r="O10" s="1052"/>
      <c r="P10" s="1052"/>
      <c r="Q10" s="1052"/>
      <c r="R10" s="1052"/>
      <c r="S10" s="1052"/>
    </row>
    <row r="11" spans="2:35" ht="13.5" thickBot="1">
      <c r="B11" s="1049" t="s">
        <v>59</v>
      </c>
      <c r="C11" s="1049"/>
      <c r="D11" s="1049"/>
      <c r="E11" s="52"/>
      <c r="Z11" s="55"/>
      <c r="AA11" s="55"/>
      <c r="AB11" s="55"/>
      <c r="AC11" s="55"/>
      <c r="AD11" s="1050" t="s">
        <v>60</v>
      </c>
      <c r="AE11" s="1050"/>
    </row>
    <row r="12" spans="2:35" ht="12" thickTop="1">
      <c r="Z12" s="55"/>
      <c r="AA12" s="55"/>
      <c r="AB12" s="55"/>
      <c r="AC12" s="55"/>
    </row>
    <row r="13" spans="2:35" ht="39.75" customHeight="1">
      <c r="B13" s="1057" t="s">
        <v>61</v>
      </c>
      <c r="C13" s="1057" t="s">
        <v>62</v>
      </c>
      <c r="D13" s="1057" t="s">
        <v>63</v>
      </c>
      <c r="E13" s="1057" t="s">
        <v>64</v>
      </c>
      <c r="F13" s="1057" t="s">
        <v>65</v>
      </c>
      <c r="G13" s="1057" t="s">
        <v>66</v>
      </c>
      <c r="H13" s="1057" t="s">
        <v>67</v>
      </c>
      <c r="I13" s="1058" t="s">
        <v>68</v>
      </c>
      <c r="J13" s="1057" t="s">
        <v>69</v>
      </c>
      <c r="K13" s="1057" t="s">
        <v>70</v>
      </c>
      <c r="L13" s="1057" t="s">
        <v>71</v>
      </c>
      <c r="M13" s="1055" t="s">
        <v>72</v>
      </c>
      <c r="N13" s="1056" t="s">
        <v>73</v>
      </c>
      <c r="O13" s="1056"/>
      <c r="P13" s="1056"/>
      <c r="Q13" s="1056"/>
      <c r="R13" s="1056"/>
      <c r="S13" s="1056"/>
      <c r="T13" s="1056"/>
      <c r="U13" s="1056"/>
      <c r="V13" s="1055" t="s">
        <v>74</v>
      </c>
      <c r="W13" s="1060" t="s">
        <v>75</v>
      </c>
      <c r="X13" s="1060"/>
      <c r="Y13" s="1060" t="s">
        <v>76</v>
      </c>
      <c r="Z13" s="1060"/>
      <c r="AA13" s="1055" t="s">
        <v>77</v>
      </c>
      <c r="AB13" s="1055" t="s">
        <v>78</v>
      </c>
      <c r="AC13" s="1055" t="s">
        <v>79</v>
      </c>
      <c r="AD13" s="1055" t="s">
        <v>80</v>
      </c>
      <c r="AE13" s="1055" t="s">
        <v>81</v>
      </c>
      <c r="AF13" s="1055" t="s">
        <v>82</v>
      </c>
      <c r="AG13" s="1061" t="s">
        <v>83</v>
      </c>
      <c r="AH13" s="1061"/>
      <c r="AI13" s="1061"/>
    </row>
    <row r="14" spans="2:35" ht="56.25">
      <c r="B14" s="1057"/>
      <c r="C14" s="1057"/>
      <c r="D14" s="1057"/>
      <c r="E14" s="1057"/>
      <c r="F14" s="1057"/>
      <c r="G14" s="1057"/>
      <c r="H14" s="1057"/>
      <c r="I14" s="1058"/>
      <c r="J14" s="1057"/>
      <c r="K14" s="1057"/>
      <c r="L14" s="1057"/>
      <c r="M14" s="1055"/>
      <c r="N14" s="763" t="s">
        <v>84</v>
      </c>
      <c r="O14" s="763" t="s">
        <v>85</v>
      </c>
      <c r="P14" s="763" t="s">
        <v>86</v>
      </c>
      <c r="Q14" s="763" t="s">
        <v>87</v>
      </c>
      <c r="R14" s="56" t="s">
        <v>88</v>
      </c>
      <c r="S14" s="764" t="s">
        <v>89</v>
      </c>
      <c r="T14" s="763" t="s">
        <v>90</v>
      </c>
      <c r="U14" s="763" t="s">
        <v>91</v>
      </c>
      <c r="V14" s="1055"/>
      <c r="W14" s="57" t="s">
        <v>92</v>
      </c>
      <c r="X14" s="58" t="s">
        <v>93</v>
      </c>
      <c r="Y14" s="57" t="s">
        <v>92</v>
      </c>
      <c r="Z14" s="58" t="s">
        <v>93</v>
      </c>
      <c r="AA14" s="1056"/>
      <c r="AB14" s="1055"/>
      <c r="AC14" s="1055"/>
      <c r="AD14" s="1055"/>
      <c r="AE14" s="1055"/>
      <c r="AF14" s="1055"/>
      <c r="AG14" s="59" t="s">
        <v>94</v>
      </c>
      <c r="AH14" s="59" t="s">
        <v>95</v>
      </c>
      <c r="AI14" s="60" t="s">
        <v>96</v>
      </c>
    </row>
    <row r="15" spans="2:35" ht="33.75">
      <c r="B15" s="765">
        <v>1</v>
      </c>
      <c r="C15" s="765">
        <v>2</v>
      </c>
      <c r="D15" s="765">
        <v>3</v>
      </c>
      <c r="E15" s="765">
        <v>4</v>
      </c>
      <c r="F15" s="765">
        <v>5</v>
      </c>
      <c r="G15" s="765">
        <v>6</v>
      </c>
      <c r="H15" s="765">
        <v>7</v>
      </c>
      <c r="I15" s="766">
        <v>8</v>
      </c>
      <c r="J15" s="765">
        <v>9</v>
      </c>
      <c r="K15" s="765">
        <v>10</v>
      </c>
      <c r="L15" s="765">
        <v>11</v>
      </c>
      <c r="M15" s="763">
        <v>12</v>
      </c>
      <c r="N15" s="763">
        <v>13</v>
      </c>
      <c r="O15" s="763">
        <v>14</v>
      </c>
      <c r="P15" s="763">
        <v>15</v>
      </c>
      <c r="Q15" s="764">
        <v>16</v>
      </c>
      <c r="R15" s="763">
        <v>17</v>
      </c>
      <c r="S15" s="763" t="s">
        <v>97</v>
      </c>
      <c r="T15" s="763">
        <v>19</v>
      </c>
      <c r="U15" s="763" t="s">
        <v>98</v>
      </c>
      <c r="V15" s="763">
        <v>21</v>
      </c>
      <c r="W15" s="763">
        <v>22</v>
      </c>
      <c r="X15" s="764">
        <v>23</v>
      </c>
      <c r="Y15" s="763">
        <v>24</v>
      </c>
      <c r="Z15" s="764">
        <v>25</v>
      </c>
      <c r="AA15" s="764">
        <v>26</v>
      </c>
      <c r="AB15" s="763">
        <v>27</v>
      </c>
      <c r="AC15" s="764">
        <v>28</v>
      </c>
      <c r="AD15" s="763" t="s">
        <v>99</v>
      </c>
      <c r="AE15" s="763" t="s">
        <v>100</v>
      </c>
      <c r="AF15" s="764">
        <v>31</v>
      </c>
      <c r="AG15" s="765">
        <v>32</v>
      </c>
      <c r="AH15" s="766">
        <v>33</v>
      </c>
      <c r="AI15" s="765">
        <v>34</v>
      </c>
    </row>
    <row r="16" spans="2:35" ht="15.75" customHeight="1">
      <c r="B16" s="61">
        <v>1</v>
      </c>
      <c r="C16" s="782" t="s">
        <v>101</v>
      </c>
      <c r="D16" s="781" t="s">
        <v>102</v>
      </c>
      <c r="E16" s="783">
        <v>559224872754</v>
      </c>
      <c r="F16" s="784">
        <v>29450</v>
      </c>
      <c r="G16" s="782" t="s">
        <v>103</v>
      </c>
      <c r="H16" s="62" t="s">
        <v>104</v>
      </c>
      <c r="I16" s="782" t="s">
        <v>105</v>
      </c>
      <c r="J16" s="782" t="s">
        <v>106</v>
      </c>
      <c r="K16" s="784">
        <v>39360</v>
      </c>
      <c r="L16" s="62" t="s">
        <v>88</v>
      </c>
      <c r="M16" s="63">
        <v>0</v>
      </c>
      <c r="N16" s="64">
        <v>411000</v>
      </c>
      <c r="O16" s="64">
        <v>0</v>
      </c>
      <c r="P16" s="64">
        <v>0</v>
      </c>
      <c r="Q16" s="64">
        <v>0</v>
      </c>
      <c r="R16" s="64">
        <v>466825</v>
      </c>
      <c r="S16" s="64">
        <f>SUM(N16:R16)</f>
        <v>877825</v>
      </c>
      <c r="T16" s="63">
        <v>0</v>
      </c>
      <c r="U16" s="63">
        <f>S16+T16</f>
        <v>877825</v>
      </c>
      <c r="V16" s="63">
        <v>0</v>
      </c>
      <c r="W16" s="64">
        <v>0</v>
      </c>
      <c r="X16" s="64">
        <v>0</v>
      </c>
      <c r="Y16" s="64">
        <v>0</v>
      </c>
      <c r="Z16" s="64">
        <v>0</v>
      </c>
      <c r="AA16" s="64">
        <v>2400</v>
      </c>
      <c r="AB16" s="64">
        <v>41415.4</v>
      </c>
      <c r="AC16" s="64">
        <v>16654</v>
      </c>
      <c r="AD16" s="63">
        <f>W16+Y16+AA16+AB16+AC16</f>
        <v>60469.4</v>
      </c>
      <c r="AE16" s="63">
        <f>U16-AD16</f>
        <v>817355.6</v>
      </c>
      <c r="AF16" s="63">
        <v>0</v>
      </c>
      <c r="AG16" s="785" t="s">
        <v>107</v>
      </c>
      <c r="AH16" s="786">
        <v>328002011007661</v>
      </c>
      <c r="AI16" s="785" t="s">
        <v>108</v>
      </c>
    </row>
    <row r="17" spans="2:35" ht="16.5" customHeight="1">
      <c r="B17" s="61">
        <v>2</v>
      </c>
      <c r="C17" s="782" t="s">
        <v>109</v>
      </c>
      <c r="D17" s="781"/>
      <c r="E17" s="783">
        <v>930610893003</v>
      </c>
      <c r="F17" s="784">
        <v>35255</v>
      </c>
      <c r="G17" s="782" t="s">
        <v>110</v>
      </c>
      <c r="H17" s="62" t="s">
        <v>104</v>
      </c>
      <c r="I17" s="782" t="s">
        <v>105</v>
      </c>
      <c r="J17" s="782" t="s">
        <v>106</v>
      </c>
      <c r="K17" s="784">
        <v>44625</v>
      </c>
      <c r="L17" s="62" t="s">
        <v>88</v>
      </c>
      <c r="M17" s="63">
        <v>0</v>
      </c>
      <c r="N17" s="64">
        <v>65548</v>
      </c>
      <c r="O17" s="64">
        <v>0</v>
      </c>
      <c r="P17" s="64">
        <v>0</v>
      </c>
      <c r="Q17" s="64">
        <v>0</v>
      </c>
      <c r="R17" s="64">
        <v>26823</v>
      </c>
      <c r="S17" s="64">
        <f t="shared" ref="S17:S52" si="0">SUM(N17:R17)</f>
        <v>92371</v>
      </c>
      <c r="T17" s="63">
        <v>0</v>
      </c>
      <c r="U17" s="63">
        <f t="shared" ref="U17:U52" si="1">S17+T17</f>
        <v>92371</v>
      </c>
      <c r="V17" s="63">
        <v>0</v>
      </c>
      <c r="W17" s="64">
        <v>4212</v>
      </c>
      <c r="X17" s="64">
        <v>0</v>
      </c>
      <c r="Y17" s="64">
        <v>329</v>
      </c>
      <c r="Z17" s="64">
        <v>0</v>
      </c>
      <c r="AA17" s="64">
        <v>900</v>
      </c>
      <c r="AB17" s="64">
        <v>0</v>
      </c>
      <c r="AC17" s="64">
        <v>3654.5</v>
      </c>
      <c r="AD17" s="63">
        <f t="shared" ref="AD17:AD52" si="2">W17+Y17+AA17+AB17+AC17</f>
        <v>9095.5</v>
      </c>
      <c r="AE17" s="63">
        <f t="shared" ref="AE17:AE52" si="3">U17-AD17</f>
        <v>83275.5</v>
      </c>
      <c r="AF17" s="63">
        <v>0</v>
      </c>
      <c r="AG17" s="785" t="s">
        <v>107</v>
      </c>
      <c r="AH17" s="786">
        <v>104810100176407</v>
      </c>
      <c r="AI17" s="785" t="s">
        <v>111</v>
      </c>
    </row>
    <row r="18" spans="2:35" ht="16.5" customHeight="1">
      <c r="B18" s="61">
        <v>3</v>
      </c>
      <c r="C18" s="782" t="s">
        <v>112</v>
      </c>
      <c r="D18" s="781"/>
      <c r="E18" s="783">
        <v>646863879051</v>
      </c>
      <c r="F18" s="784">
        <v>36654</v>
      </c>
      <c r="G18" s="782" t="s">
        <v>113</v>
      </c>
      <c r="H18" s="62" t="s">
        <v>104</v>
      </c>
      <c r="I18" s="782" t="s">
        <v>105</v>
      </c>
      <c r="J18" s="782" t="s">
        <v>114</v>
      </c>
      <c r="K18" s="784">
        <v>44721</v>
      </c>
      <c r="L18" s="62" t="s">
        <v>88</v>
      </c>
      <c r="M18" s="63">
        <v>0</v>
      </c>
      <c r="N18" s="64">
        <v>1867</v>
      </c>
      <c r="O18" s="64">
        <v>0</v>
      </c>
      <c r="P18" s="64">
        <v>0</v>
      </c>
      <c r="Q18" s="64">
        <v>0</v>
      </c>
      <c r="R18" s="64">
        <v>2800</v>
      </c>
      <c r="S18" s="64">
        <f t="shared" si="0"/>
        <v>4667</v>
      </c>
      <c r="T18" s="63">
        <v>0</v>
      </c>
      <c r="U18" s="63">
        <f t="shared" si="1"/>
        <v>4667</v>
      </c>
      <c r="V18" s="63">
        <v>0</v>
      </c>
      <c r="W18" s="64">
        <v>448</v>
      </c>
      <c r="X18" s="64">
        <v>0</v>
      </c>
      <c r="Y18" s="64">
        <v>35</v>
      </c>
      <c r="Z18" s="64">
        <v>0</v>
      </c>
      <c r="AA18" s="64">
        <v>0</v>
      </c>
      <c r="AB18" s="64">
        <v>0</v>
      </c>
      <c r="AC18" s="64">
        <v>0</v>
      </c>
      <c r="AD18" s="63">
        <f t="shared" si="2"/>
        <v>483</v>
      </c>
      <c r="AE18" s="63">
        <f t="shared" si="3"/>
        <v>4184</v>
      </c>
      <c r="AF18" s="63">
        <v>0</v>
      </c>
      <c r="AG18" s="785" t="s">
        <v>107</v>
      </c>
      <c r="AH18" s="786">
        <v>214810100086919</v>
      </c>
      <c r="AI18" s="785" t="s">
        <v>115</v>
      </c>
    </row>
    <row r="19" spans="2:35" ht="16.5" customHeight="1">
      <c r="B19" s="61">
        <v>4</v>
      </c>
      <c r="C19" s="782" t="s">
        <v>116</v>
      </c>
      <c r="D19" s="781" t="s">
        <v>117</v>
      </c>
      <c r="E19" s="783">
        <v>586710692573</v>
      </c>
      <c r="F19" s="784">
        <v>30319</v>
      </c>
      <c r="G19" s="782"/>
      <c r="H19" s="62" t="s">
        <v>104</v>
      </c>
      <c r="I19" s="782" t="s">
        <v>105</v>
      </c>
      <c r="J19" s="782" t="s">
        <v>118</v>
      </c>
      <c r="K19" s="784">
        <v>44896</v>
      </c>
      <c r="L19" s="62" t="s">
        <v>88</v>
      </c>
      <c r="M19" s="63">
        <v>0</v>
      </c>
      <c r="N19" s="64">
        <v>250000</v>
      </c>
      <c r="O19" s="64">
        <v>0</v>
      </c>
      <c r="P19" s="64">
        <v>0</v>
      </c>
      <c r="Q19" s="64">
        <v>0</v>
      </c>
      <c r="R19" s="64">
        <v>500000</v>
      </c>
      <c r="S19" s="64">
        <f t="shared" si="0"/>
        <v>750000</v>
      </c>
      <c r="T19" s="63">
        <v>0</v>
      </c>
      <c r="U19" s="63">
        <f t="shared" si="1"/>
        <v>750000</v>
      </c>
      <c r="V19" s="63">
        <v>0</v>
      </c>
      <c r="W19" s="64">
        <v>0</v>
      </c>
      <c r="X19" s="64">
        <v>0</v>
      </c>
      <c r="Y19" s="64">
        <v>0</v>
      </c>
      <c r="Z19" s="64">
        <v>0</v>
      </c>
      <c r="AA19" s="64">
        <v>2000</v>
      </c>
      <c r="AB19" s="64">
        <v>0</v>
      </c>
      <c r="AC19" s="64">
        <v>0</v>
      </c>
      <c r="AD19" s="63">
        <f t="shared" si="2"/>
        <v>2000</v>
      </c>
      <c r="AE19" s="63">
        <f t="shared" si="3"/>
        <v>748000</v>
      </c>
      <c r="AF19" s="63">
        <v>0</v>
      </c>
      <c r="AG19" s="785" t="s">
        <v>107</v>
      </c>
      <c r="AH19" s="786">
        <v>214812010001001</v>
      </c>
      <c r="AI19" s="785" t="s">
        <v>115</v>
      </c>
    </row>
    <row r="20" spans="2:35" ht="16.5" customHeight="1">
      <c r="B20" s="61">
        <v>5</v>
      </c>
      <c r="C20" s="782" t="s">
        <v>119</v>
      </c>
      <c r="D20" s="781" t="s">
        <v>120</v>
      </c>
      <c r="E20" s="783">
        <v>489042543046</v>
      </c>
      <c r="F20" s="784">
        <v>32602</v>
      </c>
      <c r="G20" s="782"/>
      <c r="H20" s="62" t="s">
        <v>104</v>
      </c>
      <c r="I20" s="782" t="s">
        <v>105</v>
      </c>
      <c r="J20" s="782" t="s">
        <v>121</v>
      </c>
      <c r="K20" s="784">
        <v>44896</v>
      </c>
      <c r="L20" s="62" t="s">
        <v>88</v>
      </c>
      <c r="M20" s="63">
        <v>0</v>
      </c>
      <c r="N20" s="64">
        <v>175000</v>
      </c>
      <c r="O20" s="64">
        <v>0</v>
      </c>
      <c r="P20" s="64">
        <v>0</v>
      </c>
      <c r="Q20" s="64">
        <v>0</v>
      </c>
      <c r="R20" s="64">
        <v>425000</v>
      </c>
      <c r="S20" s="64">
        <f t="shared" si="0"/>
        <v>600000</v>
      </c>
      <c r="T20" s="63">
        <v>0</v>
      </c>
      <c r="U20" s="63">
        <f t="shared" si="1"/>
        <v>600000</v>
      </c>
      <c r="V20" s="63">
        <v>0</v>
      </c>
      <c r="W20" s="64">
        <v>0</v>
      </c>
      <c r="X20" s="64">
        <v>0</v>
      </c>
      <c r="Y20" s="64">
        <v>0</v>
      </c>
      <c r="Z20" s="64">
        <v>0</v>
      </c>
      <c r="AA20" s="64">
        <v>1400</v>
      </c>
      <c r="AB20" s="64">
        <v>0</v>
      </c>
      <c r="AC20" s="64">
        <v>0</v>
      </c>
      <c r="AD20" s="63">
        <f t="shared" si="2"/>
        <v>1400</v>
      </c>
      <c r="AE20" s="63">
        <f t="shared" si="3"/>
        <v>598600</v>
      </c>
      <c r="AF20" s="63">
        <v>0</v>
      </c>
      <c r="AG20" s="785" t="s">
        <v>107</v>
      </c>
      <c r="AH20" s="786">
        <v>75010100125607</v>
      </c>
      <c r="AI20" s="785">
        <v>0</v>
      </c>
    </row>
    <row r="21" spans="2:35" ht="16.5" customHeight="1">
      <c r="B21" s="61">
        <v>6</v>
      </c>
      <c r="C21" s="782" t="s">
        <v>122</v>
      </c>
      <c r="D21" s="781" t="s">
        <v>123</v>
      </c>
      <c r="E21" s="783">
        <v>403486108437</v>
      </c>
      <c r="F21" s="784">
        <v>32478</v>
      </c>
      <c r="G21" s="782"/>
      <c r="H21" s="62" t="s">
        <v>104</v>
      </c>
      <c r="I21" s="782" t="s">
        <v>105</v>
      </c>
      <c r="J21" s="782" t="s">
        <v>121</v>
      </c>
      <c r="K21" s="784">
        <v>44896</v>
      </c>
      <c r="L21" s="62" t="s">
        <v>88</v>
      </c>
      <c r="M21" s="63">
        <v>0</v>
      </c>
      <c r="N21" s="64">
        <v>250000</v>
      </c>
      <c r="O21" s="64">
        <v>0</v>
      </c>
      <c r="P21" s="64">
        <v>0</v>
      </c>
      <c r="Q21" s="64">
        <v>0</v>
      </c>
      <c r="R21" s="64">
        <v>500000</v>
      </c>
      <c r="S21" s="64">
        <f t="shared" si="0"/>
        <v>750000</v>
      </c>
      <c r="T21" s="63">
        <v>0</v>
      </c>
      <c r="U21" s="63">
        <f t="shared" si="1"/>
        <v>750000</v>
      </c>
      <c r="V21" s="63">
        <v>0</v>
      </c>
      <c r="W21" s="64">
        <v>0</v>
      </c>
      <c r="X21" s="64">
        <v>0</v>
      </c>
      <c r="Y21" s="64">
        <v>0</v>
      </c>
      <c r="Z21" s="64">
        <v>0</v>
      </c>
      <c r="AA21" s="64">
        <v>2000</v>
      </c>
      <c r="AB21" s="64">
        <v>0</v>
      </c>
      <c r="AC21" s="64">
        <v>0</v>
      </c>
      <c r="AD21" s="63">
        <f t="shared" si="2"/>
        <v>2000</v>
      </c>
      <c r="AE21" s="63">
        <f t="shared" si="3"/>
        <v>748000</v>
      </c>
      <c r="AF21" s="63">
        <v>0</v>
      </c>
      <c r="AG21" s="785" t="s">
        <v>107</v>
      </c>
      <c r="AH21" s="786">
        <v>107510100033537</v>
      </c>
      <c r="AI21" s="785">
        <v>0</v>
      </c>
    </row>
    <row r="22" spans="2:35" ht="16.5" customHeight="1">
      <c r="B22" s="61">
        <v>7</v>
      </c>
      <c r="C22" s="782" t="s">
        <v>124</v>
      </c>
      <c r="D22" s="781" t="s">
        <v>125</v>
      </c>
      <c r="E22" s="783">
        <v>572015418394</v>
      </c>
      <c r="F22" s="784">
        <v>32661</v>
      </c>
      <c r="G22" s="782"/>
      <c r="H22" s="62" t="s">
        <v>104</v>
      </c>
      <c r="I22" s="782" t="s">
        <v>105</v>
      </c>
      <c r="J22" s="782" t="s">
        <v>121</v>
      </c>
      <c r="K22" s="784">
        <v>44896</v>
      </c>
      <c r="L22" s="62" t="s">
        <v>88</v>
      </c>
      <c r="M22" s="63">
        <v>0</v>
      </c>
      <c r="N22" s="64">
        <v>225000</v>
      </c>
      <c r="O22" s="64">
        <v>0</v>
      </c>
      <c r="P22" s="64">
        <v>0</v>
      </c>
      <c r="Q22" s="64">
        <v>0</v>
      </c>
      <c r="R22" s="64">
        <v>475000</v>
      </c>
      <c r="S22" s="64">
        <f t="shared" si="0"/>
        <v>700000</v>
      </c>
      <c r="T22" s="63">
        <v>0</v>
      </c>
      <c r="U22" s="63">
        <f t="shared" si="1"/>
        <v>700000</v>
      </c>
      <c r="V22" s="63">
        <v>0</v>
      </c>
      <c r="W22" s="64">
        <v>0</v>
      </c>
      <c r="X22" s="64">
        <v>0</v>
      </c>
      <c r="Y22" s="64">
        <v>0</v>
      </c>
      <c r="Z22" s="64">
        <v>0</v>
      </c>
      <c r="AA22" s="64">
        <v>1800</v>
      </c>
      <c r="AB22" s="64">
        <v>0</v>
      </c>
      <c r="AC22" s="64">
        <v>0</v>
      </c>
      <c r="AD22" s="63">
        <f t="shared" si="2"/>
        <v>1800</v>
      </c>
      <c r="AE22" s="63">
        <f t="shared" si="3"/>
        <v>698200</v>
      </c>
      <c r="AF22" s="63">
        <v>0</v>
      </c>
      <c r="AG22" s="785" t="s">
        <v>107</v>
      </c>
      <c r="AH22" s="786">
        <v>520101268463860</v>
      </c>
      <c r="AI22" s="785">
        <v>0</v>
      </c>
    </row>
    <row r="23" spans="2:35" ht="16.5" customHeight="1">
      <c r="B23" s="61">
        <v>8</v>
      </c>
      <c r="C23" s="782" t="s">
        <v>126</v>
      </c>
      <c r="D23" s="781" t="s">
        <v>127</v>
      </c>
      <c r="E23" s="783">
        <v>442802638307</v>
      </c>
      <c r="F23" s="784">
        <v>31876</v>
      </c>
      <c r="G23" s="782"/>
      <c r="H23" s="62" t="s">
        <v>104</v>
      </c>
      <c r="I23" s="782" t="s">
        <v>105</v>
      </c>
      <c r="J23" s="782" t="s">
        <v>118</v>
      </c>
      <c r="K23" s="784">
        <v>44896</v>
      </c>
      <c r="L23" s="62" t="s">
        <v>88</v>
      </c>
      <c r="M23" s="63">
        <v>0</v>
      </c>
      <c r="N23" s="64">
        <v>250000</v>
      </c>
      <c r="O23" s="64">
        <v>0</v>
      </c>
      <c r="P23" s="64">
        <v>0</v>
      </c>
      <c r="Q23" s="64">
        <v>0</v>
      </c>
      <c r="R23" s="64">
        <v>500000</v>
      </c>
      <c r="S23" s="64">
        <f t="shared" si="0"/>
        <v>750000</v>
      </c>
      <c r="T23" s="63">
        <v>0</v>
      </c>
      <c r="U23" s="63">
        <f t="shared" si="1"/>
        <v>750000</v>
      </c>
      <c r="V23" s="63">
        <v>0</v>
      </c>
      <c r="W23" s="64">
        <v>0</v>
      </c>
      <c r="X23" s="64">
        <v>0</v>
      </c>
      <c r="Y23" s="64">
        <v>0</v>
      </c>
      <c r="Z23" s="64">
        <v>0</v>
      </c>
      <c r="AA23" s="64">
        <v>2000</v>
      </c>
      <c r="AB23" s="64">
        <v>0</v>
      </c>
      <c r="AC23" s="64">
        <v>0</v>
      </c>
      <c r="AD23" s="63">
        <f t="shared" si="2"/>
        <v>2000</v>
      </c>
      <c r="AE23" s="63">
        <f t="shared" si="3"/>
        <v>748000</v>
      </c>
      <c r="AF23" s="63">
        <v>0</v>
      </c>
      <c r="AG23" s="785" t="s">
        <v>107</v>
      </c>
      <c r="AH23" s="786">
        <v>214812010001000</v>
      </c>
      <c r="AI23" s="785" t="s">
        <v>115</v>
      </c>
    </row>
    <row r="24" spans="2:35" ht="16.5" customHeight="1">
      <c r="B24" s="61">
        <v>9</v>
      </c>
      <c r="C24" s="782" t="s">
        <v>128</v>
      </c>
      <c r="D24" s="781" t="s">
        <v>129</v>
      </c>
      <c r="E24" s="783">
        <v>997080490235</v>
      </c>
      <c r="F24" s="784">
        <v>32746</v>
      </c>
      <c r="G24" s="782"/>
      <c r="H24" s="62" t="s">
        <v>104</v>
      </c>
      <c r="I24" s="782" t="s">
        <v>105</v>
      </c>
      <c r="J24" s="782" t="s">
        <v>121</v>
      </c>
      <c r="K24" s="784">
        <v>44896</v>
      </c>
      <c r="L24" s="62" t="s">
        <v>88</v>
      </c>
      <c r="M24" s="63">
        <v>0</v>
      </c>
      <c r="N24" s="64">
        <v>250000</v>
      </c>
      <c r="O24" s="64">
        <v>0</v>
      </c>
      <c r="P24" s="64">
        <v>0</v>
      </c>
      <c r="Q24" s="64">
        <v>0</v>
      </c>
      <c r="R24" s="64">
        <v>500000</v>
      </c>
      <c r="S24" s="64">
        <f t="shared" si="0"/>
        <v>750000</v>
      </c>
      <c r="T24" s="63">
        <v>0</v>
      </c>
      <c r="U24" s="63">
        <f t="shared" si="1"/>
        <v>750000</v>
      </c>
      <c r="V24" s="63">
        <v>0</v>
      </c>
      <c r="W24" s="64">
        <v>0</v>
      </c>
      <c r="X24" s="64">
        <v>0</v>
      </c>
      <c r="Y24" s="64">
        <v>0</v>
      </c>
      <c r="Z24" s="64">
        <v>0</v>
      </c>
      <c r="AA24" s="64">
        <v>2000</v>
      </c>
      <c r="AB24" s="64">
        <v>0</v>
      </c>
      <c r="AC24" s="64">
        <v>0</v>
      </c>
      <c r="AD24" s="63">
        <f t="shared" si="2"/>
        <v>2000</v>
      </c>
      <c r="AE24" s="63">
        <f t="shared" si="3"/>
        <v>748000</v>
      </c>
      <c r="AF24" s="63">
        <v>0</v>
      </c>
      <c r="AG24" s="785" t="s">
        <v>107</v>
      </c>
      <c r="AH24" s="786">
        <v>328002011008355</v>
      </c>
      <c r="AI24" s="785" t="s">
        <v>108</v>
      </c>
    </row>
    <row r="25" spans="2:35" ht="16.5" customHeight="1">
      <c r="B25" s="61">
        <v>10</v>
      </c>
      <c r="C25" s="782" t="s">
        <v>130</v>
      </c>
      <c r="D25" s="781" t="s">
        <v>131</v>
      </c>
      <c r="E25" s="783">
        <v>829401807584</v>
      </c>
      <c r="F25" s="784">
        <v>35663</v>
      </c>
      <c r="G25" s="782" t="s">
        <v>110</v>
      </c>
      <c r="H25" s="62" t="s">
        <v>104</v>
      </c>
      <c r="I25" s="782" t="s">
        <v>105</v>
      </c>
      <c r="J25" s="782" t="s">
        <v>106</v>
      </c>
      <c r="K25" s="784">
        <v>45078</v>
      </c>
      <c r="L25" s="62" t="s">
        <v>88</v>
      </c>
      <c r="M25" s="63">
        <v>0</v>
      </c>
      <c r="N25" s="64">
        <v>80000</v>
      </c>
      <c r="O25" s="64">
        <v>0</v>
      </c>
      <c r="P25" s="64">
        <v>0</v>
      </c>
      <c r="Q25" s="64">
        <v>0</v>
      </c>
      <c r="R25" s="64">
        <v>90000</v>
      </c>
      <c r="S25" s="64">
        <f t="shared" si="0"/>
        <v>170000</v>
      </c>
      <c r="T25" s="63">
        <v>0</v>
      </c>
      <c r="U25" s="63">
        <f t="shared" si="1"/>
        <v>170000</v>
      </c>
      <c r="V25" s="63">
        <v>0</v>
      </c>
      <c r="W25" s="64">
        <v>19200</v>
      </c>
      <c r="X25" s="64">
        <v>0</v>
      </c>
      <c r="Y25" s="64">
        <v>1500</v>
      </c>
      <c r="Z25" s="64">
        <v>0</v>
      </c>
      <c r="AA25" s="64">
        <v>1500</v>
      </c>
      <c r="AB25" s="64">
        <v>0</v>
      </c>
      <c r="AC25" s="64">
        <v>0</v>
      </c>
      <c r="AD25" s="63">
        <f t="shared" si="2"/>
        <v>22200</v>
      </c>
      <c r="AE25" s="63">
        <f t="shared" si="3"/>
        <v>147800</v>
      </c>
      <c r="AF25" s="63">
        <v>0</v>
      </c>
      <c r="AG25" s="785" t="s">
        <v>107</v>
      </c>
      <c r="AH25" s="786">
        <v>328002011021008</v>
      </c>
      <c r="AI25" s="785" t="s">
        <v>108</v>
      </c>
    </row>
    <row r="26" spans="2:35" ht="16.5" customHeight="1">
      <c r="B26" s="61">
        <v>11</v>
      </c>
      <c r="C26" s="782" t="s">
        <v>132</v>
      </c>
      <c r="D26" s="781" t="s">
        <v>133</v>
      </c>
      <c r="E26" s="783">
        <v>475483493621</v>
      </c>
      <c r="F26" s="784">
        <v>35642</v>
      </c>
      <c r="G26" s="782" t="s">
        <v>110</v>
      </c>
      <c r="H26" s="62" t="s">
        <v>104</v>
      </c>
      <c r="I26" s="782" t="s">
        <v>105</v>
      </c>
      <c r="J26" s="782" t="s">
        <v>106</v>
      </c>
      <c r="K26" s="784">
        <v>45078</v>
      </c>
      <c r="L26" s="62" t="s">
        <v>88</v>
      </c>
      <c r="M26" s="63">
        <v>0</v>
      </c>
      <c r="N26" s="64">
        <v>57945</v>
      </c>
      <c r="O26" s="64">
        <v>0</v>
      </c>
      <c r="P26" s="64">
        <v>0</v>
      </c>
      <c r="Q26" s="64">
        <v>0</v>
      </c>
      <c r="R26" s="64">
        <v>69416</v>
      </c>
      <c r="S26" s="64">
        <f t="shared" si="0"/>
        <v>127361</v>
      </c>
      <c r="T26" s="63">
        <v>0</v>
      </c>
      <c r="U26" s="63">
        <f t="shared" si="1"/>
        <v>127361</v>
      </c>
      <c r="V26" s="63">
        <v>0</v>
      </c>
      <c r="W26" s="64">
        <v>13906</v>
      </c>
      <c r="X26" s="64">
        <v>0</v>
      </c>
      <c r="Y26" s="64">
        <v>1086</v>
      </c>
      <c r="Z26" s="64">
        <v>0</v>
      </c>
      <c r="AA26" s="64">
        <v>1050</v>
      </c>
      <c r="AB26" s="64">
        <v>0</v>
      </c>
      <c r="AC26" s="64">
        <v>0</v>
      </c>
      <c r="AD26" s="63">
        <f t="shared" si="2"/>
        <v>16042</v>
      </c>
      <c r="AE26" s="63">
        <f t="shared" si="3"/>
        <v>111319</v>
      </c>
      <c r="AF26" s="63">
        <v>0</v>
      </c>
      <c r="AG26" s="785" t="s">
        <v>107</v>
      </c>
      <c r="AH26" s="786">
        <v>104810100188943</v>
      </c>
      <c r="AI26" s="785" t="s">
        <v>111</v>
      </c>
    </row>
    <row r="27" spans="2:35" ht="16.5" customHeight="1">
      <c r="B27" s="61">
        <v>12</v>
      </c>
      <c r="C27" s="782" t="s">
        <v>134</v>
      </c>
      <c r="D27" s="781"/>
      <c r="E27" s="783">
        <v>729029479830</v>
      </c>
      <c r="F27" s="784">
        <v>37152</v>
      </c>
      <c r="G27" s="782" t="s">
        <v>135</v>
      </c>
      <c r="H27" s="62" t="s">
        <v>104</v>
      </c>
      <c r="I27" s="782" t="s">
        <v>105</v>
      </c>
      <c r="J27" s="782" t="s">
        <v>114</v>
      </c>
      <c r="K27" s="784">
        <v>45140</v>
      </c>
      <c r="L27" s="62" t="s">
        <v>88</v>
      </c>
      <c r="M27" s="63">
        <v>0</v>
      </c>
      <c r="N27" s="64">
        <v>34177</v>
      </c>
      <c r="O27" s="64">
        <v>0</v>
      </c>
      <c r="P27" s="64">
        <v>0</v>
      </c>
      <c r="Q27" s="64">
        <v>0</v>
      </c>
      <c r="R27" s="64">
        <v>33766</v>
      </c>
      <c r="S27" s="64">
        <f t="shared" si="0"/>
        <v>67943</v>
      </c>
      <c r="T27" s="63">
        <v>0</v>
      </c>
      <c r="U27" s="63">
        <f t="shared" si="1"/>
        <v>67943</v>
      </c>
      <c r="V27" s="63">
        <v>0</v>
      </c>
      <c r="W27" s="64">
        <v>8202</v>
      </c>
      <c r="X27" s="64">
        <v>0</v>
      </c>
      <c r="Y27" s="64">
        <v>637</v>
      </c>
      <c r="Z27" s="64">
        <v>0</v>
      </c>
      <c r="AA27" s="64">
        <v>0</v>
      </c>
      <c r="AB27" s="64">
        <v>0</v>
      </c>
      <c r="AC27" s="64">
        <v>0</v>
      </c>
      <c r="AD27" s="63">
        <f t="shared" si="2"/>
        <v>8839</v>
      </c>
      <c r="AE27" s="63">
        <f t="shared" si="3"/>
        <v>59104</v>
      </c>
      <c r="AF27" s="63">
        <v>0</v>
      </c>
      <c r="AG27" s="785" t="s">
        <v>107</v>
      </c>
      <c r="AH27" s="786">
        <v>33010100191187</v>
      </c>
      <c r="AI27" s="785">
        <v>0</v>
      </c>
    </row>
    <row r="28" spans="2:35" ht="16.5" customHeight="1">
      <c r="B28" s="61">
        <v>13</v>
      </c>
      <c r="C28" s="782" t="s">
        <v>136</v>
      </c>
      <c r="D28" s="781"/>
      <c r="E28" s="783">
        <v>220207972938</v>
      </c>
      <c r="F28" s="784">
        <v>36708</v>
      </c>
      <c r="G28" s="782" t="s">
        <v>135</v>
      </c>
      <c r="H28" s="62" t="s">
        <v>104</v>
      </c>
      <c r="I28" s="782" t="s">
        <v>105</v>
      </c>
      <c r="J28" s="782" t="s">
        <v>114</v>
      </c>
      <c r="K28" s="784">
        <v>45140</v>
      </c>
      <c r="L28" s="62" t="s">
        <v>88</v>
      </c>
      <c r="M28" s="63">
        <v>0</v>
      </c>
      <c r="N28" s="64">
        <v>33761</v>
      </c>
      <c r="O28" s="64">
        <v>0</v>
      </c>
      <c r="P28" s="64">
        <v>0</v>
      </c>
      <c r="Q28" s="64">
        <v>0</v>
      </c>
      <c r="R28" s="64">
        <v>33141</v>
      </c>
      <c r="S28" s="64">
        <f t="shared" si="0"/>
        <v>66902</v>
      </c>
      <c r="T28" s="63">
        <v>0</v>
      </c>
      <c r="U28" s="63">
        <f t="shared" si="1"/>
        <v>66902</v>
      </c>
      <c r="V28" s="63">
        <v>0</v>
      </c>
      <c r="W28" s="64">
        <v>8104</v>
      </c>
      <c r="X28" s="64">
        <v>0</v>
      </c>
      <c r="Y28" s="64">
        <v>629</v>
      </c>
      <c r="Z28" s="64">
        <v>0</v>
      </c>
      <c r="AA28" s="64">
        <v>0</v>
      </c>
      <c r="AB28" s="64">
        <v>0</v>
      </c>
      <c r="AC28" s="64">
        <v>0</v>
      </c>
      <c r="AD28" s="63">
        <f t="shared" si="2"/>
        <v>8733</v>
      </c>
      <c r="AE28" s="63">
        <f t="shared" si="3"/>
        <v>58169</v>
      </c>
      <c r="AF28" s="63">
        <v>0</v>
      </c>
      <c r="AG28" s="785" t="s">
        <v>107</v>
      </c>
      <c r="AH28" s="786">
        <v>231710100035243</v>
      </c>
      <c r="AI28" s="785" t="s">
        <v>137</v>
      </c>
    </row>
    <row r="29" spans="2:35" ht="16.5" customHeight="1">
      <c r="B29" s="61">
        <v>14</v>
      </c>
      <c r="C29" s="782" t="s">
        <v>138</v>
      </c>
      <c r="D29" s="781"/>
      <c r="E29" s="783">
        <v>809037540286</v>
      </c>
      <c r="F29" s="784">
        <v>36781</v>
      </c>
      <c r="G29" s="782" t="s">
        <v>135</v>
      </c>
      <c r="H29" s="62" t="s">
        <v>104</v>
      </c>
      <c r="I29" s="782" t="s">
        <v>105</v>
      </c>
      <c r="J29" s="782" t="s">
        <v>114</v>
      </c>
      <c r="K29" s="784">
        <v>45166</v>
      </c>
      <c r="L29" s="62" t="s">
        <v>88</v>
      </c>
      <c r="M29" s="63">
        <v>0</v>
      </c>
      <c r="N29" s="64">
        <v>31074</v>
      </c>
      <c r="O29" s="64">
        <v>0</v>
      </c>
      <c r="P29" s="64">
        <v>0</v>
      </c>
      <c r="Q29" s="64">
        <v>0</v>
      </c>
      <c r="R29" s="64">
        <v>29111</v>
      </c>
      <c r="S29" s="64">
        <f t="shared" si="0"/>
        <v>60185</v>
      </c>
      <c r="T29" s="63">
        <v>0</v>
      </c>
      <c r="U29" s="63">
        <f t="shared" si="1"/>
        <v>60185</v>
      </c>
      <c r="V29" s="63">
        <v>0</v>
      </c>
      <c r="W29" s="64">
        <v>7458</v>
      </c>
      <c r="X29" s="64">
        <v>0</v>
      </c>
      <c r="Y29" s="64">
        <v>579</v>
      </c>
      <c r="Z29" s="64">
        <v>0</v>
      </c>
      <c r="AA29" s="64">
        <v>0</v>
      </c>
      <c r="AB29" s="64">
        <v>0</v>
      </c>
      <c r="AC29" s="64">
        <v>0</v>
      </c>
      <c r="AD29" s="63">
        <f t="shared" si="2"/>
        <v>8037</v>
      </c>
      <c r="AE29" s="63">
        <f t="shared" si="3"/>
        <v>52148</v>
      </c>
      <c r="AF29" s="63">
        <v>0</v>
      </c>
      <c r="AG29" s="785" t="s">
        <v>107</v>
      </c>
      <c r="AH29" s="786">
        <v>214810100085354</v>
      </c>
      <c r="AI29" s="785" t="s">
        <v>115</v>
      </c>
    </row>
    <row r="30" spans="2:35" ht="16.5" customHeight="1">
      <c r="B30" s="61">
        <v>15</v>
      </c>
      <c r="C30" s="782" t="s">
        <v>139</v>
      </c>
      <c r="D30" s="781"/>
      <c r="E30" s="783">
        <v>936899510855</v>
      </c>
      <c r="F30" s="784">
        <v>36752</v>
      </c>
      <c r="G30" s="782" t="s">
        <v>135</v>
      </c>
      <c r="H30" s="62" t="s">
        <v>104</v>
      </c>
      <c r="I30" s="782" t="s">
        <v>105</v>
      </c>
      <c r="J30" s="782" t="s">
        <v>114</v>
      </c>
      <c r="K30" s="784">
        <v>45180</v>
      </c>
      <c r="L30" s="62" t="s">
        <v>88</v>
      </c>
      <c r="M30" s="63">
        <v>0</v>
      </c>
      <c r="N30" s="64">
        <v>28026</v>
      </c>
      <c r="O30" s="64">
        <v>0</v>
      </c>
      <c r="P30" s="64">
        <v>0</v>
      </c>
      <c r="Q30" s="64">
        <v>0</v>
      </c>
      <c r="R30" s="64">
        <v>24539</v>
      </c>
      <c r="S30" s="64">
        <f t="shared" si="0"/>
        <v>52565</v>
      </c>
      <c r="T30" s="63">
        <v>0</v>
      </c>
      <c r="U30" s="63">
        <f t="shared" si="1"/>
        <v>52565</v>
      </c>
      <c r="V30" s="63">
        <v>0</v>
      </c>
      <c r="W30" s="64">
        <v>6726</v>
      </c>
      <c r="X30" s="64">
        <v>0</v>
      </c>
      <c r="Y30" s="64">
        <v>523</v>
      </c>
      <c r="Z30" s="64">
        <v>0</v>
      </c>
      <c r="AA30" s="64">
        <v>0</v>
      </c>
      <c r="AB30" s="64">
        <v>0</v>
      </c>
      <c r="AC30" s="64">
        <v>0</v>
      </c>
      <c r="AD30" s="63">
        <f t="shared" si="2"/>
        <v>7249</v>
      </c>
      <c r="AE30" s="63">
        <f t="shared" si="3"/>
        <v>45316</v>
      </c>
      <c r="AF30" s="63">
        <v>0</v>
      </c>
      <c r="AG30" s="785" t="s">
        <v>107</v>
      </c>
      <c r="AH30" s="786">
        <v>214810100086991</v>
      </c>
      <c r="AI30" s="785" t="s">
        <v>115</v>
      </c>
    </row>
    <row r="31" spans="2:35" ht="16.5" customHeight="1">
      <c r="B31" s="61">
        <v>16</v>
      </c>
      <c r="C31" s="782" t="s">
        <v>140</v>
      </c>
      <c r="D31" s="781"/>
      <c r="E31" s="783">
        <v>757992734196</v>
      </c>
      <c r="F31" s="784">
        <v>30011</v>
      </c>
      <c r="G31" s="782" t="s">
        <v>141</v>
      </c>
      <c r="H31" s="62" t="s">
        <v>104</v>
      </c>
      <c r="I31" s="782" t="s">
        <v>105</v>
      </c>
      <c r="J31" s="782" t="s">
        <v>142</v>
      </c>
      <c r="K31" s="784">
        <v>40844</v>
      </c>
      <c r="L31" s="62" t="s">
        <v>88</v>
      </c>
      <c r="M31" s="63">
        <v>0</v>
      </c>
      <c r="N31" s="64">
        <v>63525</v>
      </c>
      <c r="O31" s="64">
        <v>0</v>
      </c>
      <c r="P31" s="64">
        <v>0</v>
      </c>
      <c r="Q31" s="64">
        <v>0</v>
      </c>
      <c r="R31" s="64">
        <v>75289</v>
      </c>
      <c r="S31" s="64">
        <f t="shared" si="0"/>
        <v>138814</v>
      </c>
      <c r="T31" s="63">
        <v>0</v>
      </c>
      <c r="U31" s="63">
        <f t="shared" si="1"/>
        <v>138814</v>
      </c>
      <c r="V31" s="63">
        <v>0</v>
      </c>
      <c r="W31" s="64">
        <v>15258</v>
      </c>
      <c r="X31" s="64">
        <v>0</v>
      </c>
      <c r="Y31" s="64">
        <v>1198</v>
      </c>
      <c r="Z31" s="64">
        <v>0</v>
      </c>
      <c r="AA31" s="64">
        <v>900</v>
      </c>
      <c r="AB31" s="64">
        <v>0</v>
      </c>
      <c r="AC31" s="64">
        <v>0</v>
      </c>
      <c r="AD31" s="63">
        <f t="shared" si="2"/>
        <v>17356</v>
      </c>
      <c r="AE31" s="63">
        <f t="shared" si="3"/>
        <v>121458</v>
      </c>
      <c r="AF31" s="63">
        <v>0</v>
      </c>
      <c r="AG31" s="785" t="s">
        <v>107</v>
      </c>
      <c r="AH31" s="786">
        <v>610002010008256</v>
      </c>
      <c r="AI31" s="785" t="s">
        <v>143</v>
      </c>
    </row>
    <row r="32" spans="2:35" ht="16.5" customHeight="1">
      <c r="B32" s="61">
        <v>17</v>
      </c>
      <c r="C32" s="782" t="s">
        <v>144</v>
      </c>
      <c r="D32" s="781"/>
      <c r="E32" s="783">
        <v>984708416422</v>
      </c>
      <c r="F32" s="784">
        <v>31976</v>
      </c>
      <c r="G32" s="782" t="s">
        <v>141</v>
      </c>
      <c r="H32" s="62" t="s">
        <v>104</v>
      </c>
      <c r="I32" s="782" t="s">
        <v>105</v>
      </c>
      <c r="J32" s="782" t="s">
        <v>145</v>
      </c>
      <c r="K32" s="784">
        <v>41135</v>
      </c>
      <c r="L32" s="62" t="s">
        <v>88</v>
      </c>
      <c r="M32" s="63">
        <v>0</v>
      </c>
      <c r="N32" s="64">
        <v>70897</v>
      </c>
      <c r="O32" s="64">
        <v>0</v>
      </c>
      <c r="P32" s="64">
        <v>0</v>
      </c>
      <c r="Q32" s="64">
        <v>0</v>
      </c>
      <c r="R32" s="64">
        <v>86350</v>
      </c>
      <c r="S32" s="64">
        <f t="shared" si="0"/>
        <v>157247</v>
      </c>
      <c r="T32" s="63">
        <v>0</v>
      </c>
      <c r="U32" s="63">
        <f t="shared" si="1"/>
        <v>157247</v>
      </c>
      <c r="V32" s="63">
        <v>0</v>
      </c>
      <c r="W32" s="64">
        <v>17016</v>
      </c>
      <c r="X32" s="64">
        <v>0</v>
      </c>
      <c r="Y32" s="64">
        <v>1326</v>
      </c>
      <c r="Z32" s="64">
        <v>0</v>
      </c>
      <c r="AA32" s="64">
        <v>450</v>
      </c>
      <c r="AB32" s="64">
        <v>0</v>
      </c>
      <c r="AC32" s="64">
        <v>0</v>
      </c>
      <c r="AD32" s="63">
        <f t="shared" si="2"/>
        <v>18792</v>
      </c>
      <c r="AE32" s="63">
        <f t="shared" si="3"/>
        <v>138455</v>
      </c>
      <c r="AF32" s="63">
        <v>0</v>
      </c>
      <c r="AG32" s="785" t="s">
        <v>107</v>
      </c>
      <c r="AH32" s="786">
        <v>328002011008352</v>
      </c>
      <c r="AI32" s="785" t="s">
        <v>108</v>
      </c>
    </row>
    <row r="33" spans="2:35" ht="16.5" customHeight="1">
      <c r="B33" s="61">
        <v>18</v>
      </c>
      <c r="C33" s="782" t="s">
        <v>146</v>
      </c>
      <c r="D33" s="781"/>
      <c r="E33" s="783">
        <v>632789219891</v>
      </c>
      <c r="F33" s="784">
        <v>33759</v>
      </c>
      <c r="G33" s="782" t="s">
        <v>141</v>
      </c>
      <c r="H33" s="62" t="s">
        <v>104</v>
      </c>
      <c r="I33" s="782" t="s">
        <v>105</v>
      </c>
      <c r="J33" s="782" t="s">
        <v>142</v>
      </c>
      <c r="K33" s="784">
        <v>42186</v>
      </c>
      <c r="L33" s="62" t="s">
        <v>88</v>
      </c>
      <c r="M33" s="63">
        <v>0</v>
      </c>
      <c r="N33" s="64">
        <v>28000</v>
      </c>
      <c r="O33" s="64">
        <v>0</v>
      </c>
      <c r="P33" s="64">
        <v>0</v>
      </c>
      <c r="Q33" s="64">
        <v>0</v>
      </c>
      <c r="R33" s="64">
        <v>29110</v>
      </c>
      <c r="S33" s="64">
        <f t="shared" si="0"/>
        <v>57110</v>
      </c>
      <c r="T33" s="63">
        <v>0</v>
      </c>
      <c r="U33" s="63">
        <f t="shared" si="1"/>
        <v>57110</v>
      </c>
      <c r="V33" s="63">
        <v>0</v>
      </c>
      <c r="W33" s="64">
        <v>6720</v>
      </c>
      <c r="X33" s="64">
        <v>0</v>
      </c>
      <c r="Y33" s="64">
        <v>525</v>
      </c>
      <c r="Z33" s="64">
        <v>0</v>
      </c>
      <c r="AA33" s="64">
        <v>150</v>
      </c>
      <c r="AB33" s="64">
        <v>0</v>
      </c>
      <c r="AC33" s="64">
        <v>0</v>
      </c>
      <c r="AD33" s="63">
        <f t="shared" si="2"/>
        <v>7395</v>
      </c>
      <c r="AE33" s="63">
        <f t="shared" si="3"/>
        <v>49715</v>
      </c>
      <c r="AF33" s="63">
        <v>0</v>
      </c>
      <c r="AG33" s="785" t="s">
        <v>107</v>
      </c>
      <c r="AH33" s="786">
        <v>610002010012458</v>
      </c>
      <c r="AI33" s="785" t="s">
        <v>143</v>
      </c>
    </row>
    <row r="34" spans="2:35" ht="16.5" customHeight="1">
      <c r="B34" s="61">
        <v>19</v>
      </c>
      <c r="C34" s="782" t="s">
        <v>147</v>
      </c>
      <c r="D34" s="781"/>
      <c r="E34" s="783">
        <v>510425202155</v>
      </c>
      <c r="F34" s="784">
        <v>35282</v>
      </c>
      <c r="G34" s="782" t="s">
        <v>148</v>
      </c>
      <c r="H34" s="62" t="s">
        <v>104</v>
      </c>
      <c r="I34" s="782" t="s">
        <v>105</v>
      </c>
      <c r="J34" s="782" t="s">
        <v>142</v>
      </c>
      <c r="K34" s="784">
        <v>43486</v>
      </c>
      <c r="L34" s="62" t="s">
        <v>88</v>
      </c>
      <c r="M34" s="63">
        <v>0</v>
      </c>
      <c r="N34" s="64">
        <v>63960</v>
      </c>
      <c r="O34" s="64">
        <v>0</v>
      </c>
      <c r="P34" s="64">
        <v>0</v>
      </c>
      <c r="Q34" s="64">
        <v>0</v>
      </c>
      <c r="R34" s="64">
        <v>79334</v>
      </c>
      <c r="S34" s="64">
        <f t="shared" si="0"/>
        <v>143294</v>
      </c>
      <c r="T34" s="63">
        <v>0</v>
      </c>
      <c r="U34" s="63">
        <f t="shared" si="1"/>
        <v>143294</v>
      </c>
      <c r="V34" s="63">
        <v>0</v>
      </c>
      <c r="W34" s="64">
        <v>15348</v>
      </c>
      <c r="X34" s="64">
        <v>0</v>
      </c>
      <c r="Y34" s="64">
        <v>1203</v>
      </c>
      <c r="Z34" s="64">
        <v>0</v>
      </c>
      <c r="AA34" s="64">
        <v>150</v>
      </c>
      <c r="AB34" s="64">
        <v>0</v>
      </c>
      <c r="AC34" s="64">
        <v>0</v>
      </c>
      <c r="AD34" s="63">
        <f t="shared" si="2"/>
        <v>16701</v>
      </c>
      <c r="AE34" s="63">
        <f t="shared" si="3"/>
        <v>126593</v>
      </c>
      <c r="AF34" s="63">
        <v>0</v>
      </c>
      <c r="AG34" s="785" t="s">
        <v>107</v>
      </c>
      <c r="AH34" s="786">
        <v>328002011020911</v>
      </c>
      <c r="AI34" s="785" t="s">
        <v>108</v>
      </c>
    </row>
    <row r="35" spans="2:35" ht="16.5" customHeight="1">
      <c r="B35" s="61">
        <v>20</v>
      </c>
      <c r="C35" s="782" t="s">
        <v>149</v>
      </c>
      <c r="D35" s="781"/>
      <c r="E35" s="783">
        <v>436102446707</v>
      </c>
      <c r="F35" s="784">
        <v>35328</v>
      </c>
      <c r="G35" s="782" t="s">
        <v>150</v>
      </c>
      <c r="H35" s="62" t="s">
        <v>104</v>
      </c>
      <c r="I35" s="782" t="s">
        <v>105</v>
      </c>
      <c r="J35" s="782" t="s">
        <v>142</v>
      </c>
      <c r="K35" s="784">
        <v>43498</v>
      </c>
      <c r="L35" s="62" t="s">
        <v>88</v>
      </c>
      <c r="M35" s="63">
        <v>0</v>
      </c>
      <c r="N35" s="64">
        <v>61108</v>
      </c>
      <c r="O35" s="64">
        <v>0</v>
      </c>
      <c r="P35" s="64">
        <v>0</v>
      </c>
      <c r="Q35" s="64">
        <v>0</v>
      </c>
      <c r="R35" s="64">
        <v>73395</v>
      </c>
      <c r="S35" s="64">
        <f t="shared" si="0"/>
        <v>134503</v>
      </c>
      <c r="T35" s="63">
        <v>0</v>
      </c>
      <c r="U35" s="63">
        <f t="shared" si="1"/>
        <v>134503</v>
      </c>
      <c r="V35" s="63">
        <v>0</v>
      </c>
      <c r="W35" s="64">
        <v>14664</v>
      </c>
      <c r="X35" s="64">
        <v>0</v>
      </c>
      <c r="Y35" s="64">
        <v>1149</v>
      </c>
      <c r="Z35" s="64">
        <v>0</v>
      </c>
      <c r="AA35" s="64">
        <v>0</v>
      </c>
      <c r="AB35" s="64">
        <v>0</v>
      </c>
      <c r="AC35" s="64">
        <v>0</v>
      </c>
      <c r="AD35" s="63">
        <f t="shared" si="2"/>
        <v>15813</v>
      </c>
      <c r="AE35" s="63">
        <f t="shared" si="3"/>
        <v>118690</v>
      </c>
      <c r="AF35" s="63">
        <v>0</v>
      </c>
      <c r="AG35" s="785" t="s">
        <v>107</v>
      </c>
      <c r="AH35" s="786">
        <v>328002120001713</v>
      </c>
      <c r="AI35" s="785" t="s">
        <v>108</v>
      </c>
    </row>
    <row r="36" spans="2:35" ht="16.5" customHeight="1">
      <c r="B36" s="61">
        <v>21</v>
      </c>
      <c r="C36" s="782" t="s">
        <v>151</v>
      </c>
      <c r="D36" s="781"/>
      <c r="E36" s="783">
        <v>860645364232</v>
      </c>
      <c r="F36" s="784">
        <v>33452</v>
      </c>
      <c r="G36" s="782" t="s">
        <v>141</v>
      </c>
      <c r="H36" s="62" t="s">
        <v>104</v>
      </c>
      <c r="I36" s="782" t="s">
        <v>105</v>
      </c>
      <c r="J36" s="782" t="s">
        <v>142</v>
      </c>
      <c r="K36" s="784">
        <v>43773</v>
      </c>
      <c r="L36" s="62" t="s">
        <v>88</v>
      </c>
      <c r="M36" s="63">
        <v>0</v>
      </c>
      <c r="N36" s="64">
        <v>67568</v>
      </c>
      <c r="O36" s="64">
        <v>0</v>
      </c>
      <c r="P36" s="64">
        <v>0</v>
      </c>
      <c r="Q36" s="64">
        <v>0</v>
      </c>
      <c r="R36" s="64">
        <v>81350</v>
      </c>
      <c r="S36" s="64">
        <f t="shared" si="0"/>
        <v>148918</v>
      </c>
      <c r="T36" s="63">
        <v>0</v>
      </c>
      <c r="U36" s="63">
        <f t="shared" si="1"/>
        <v>148918</v>
      </c>
      <c r="V36" s="63">
        <v>0</v>
      </c>
      <c r="W36" s="64">
        <v>16228</v>
      </c>
      <c r="X36" s="64">
        <v>0</v>
      </c>
      <c r="Y36" s="64">
        <v>1270</v>
      </c>
      <c r="Z36" s="64">
        <v>0</v>
      </c>
      <c r="AA36" s="64">
        <v>1050</v>
      </c>
      <c r="AB36" s="64">
        <v>0</v>
      </c>
      <c r="AC36" s="64">
        <v>0</v>
      </c>
      <c r="AD36" s="63">
        <f t="shared" si="2"/>
        <v>18548</v>
      </c>
      <c r="AE36" s="63">
        <f t="shared" si="3"/>
        <v>130370</v>
      </c>
      <c r="AF36" s="63">
        <v>0</v>
      </c>
      <c r="AG36" s="785" t="s">
        <v>107</v>
      </c>
      <c r="AH36" s="786">
        <v>610002010014674</v>
      </c>
      <c r="AI36" s="785" t="s">
        <v>143</v>
      </c>
    </row>
    <row r="37" spans="2:35" ht="16.5" customHeight="1">
      <c r="B37" s="61">
        <v>22</v>
      </c>
      <c r="C37" s="782" t="s">
        <v>152</v>
      </c>
      <c r="D37" s="781" t="s">
        <v>153</v>
      </c>
      <c r="E37" s="783">
        <v>226524267396</v>
      </c>
      <c r="F37" s="784">
        <v>35783</v>
      </c>
      <c r="G37" s="782" t="s">
        <v>141</v>
      </c>
      <c r="H37" s="62" t="s">
        <v>104</v>
      </c>
      <c r="I37" s="782" t="s">
        <v>105</v>
      </c>
      <c r="J37" s="782" t="s">
        <v>142</v>
      </c>
      <c r="K37" s="784">
        <v>43836</v>
      </c>
      <c r="L37" s="62" t="s">
        <v>88</v>
      </c>
      <c r="M37" s="63">
        <v>0</v>
      </c>
      <c r="N37" s="64">
        <v>63960</v>
      </c>
      <c r="O37" s="64">
        <v>0</v>
      </c>
      <c r="P37" s="64">
        <v>0</v>
      </c>
      <c r="Q37" s="64">
        <v>0</v>
      </c>
      <c r="R37" s="64">
        <v>75940</v>
      </c>
      <c r="S37" s="64">
        <f t="shared" si="0"/>
        <v>139900</v>
      </c>
      <c r="T37" s="63">
        <v>0</v>
      </c>
      <c r="U37" s="63">
        <f t="shared" si="1"/>
        <v>139900</v>
      </c>
      <c r="V37" s="63">
        <v>0</v>
      </c>
      <c r="W37" s="64">
        <v>15348</v>
      </c>
      <c r="X37" s="64">
        <v>0</v>
      </c>
      <c r="Y37" s="64">
        <v>1203</v>
      </c>
      <c r="Z37" s="64">
        <v>0</v>
      </c>
      <c r="AA37" s="64">
        <v>0</v>
      </c>
      <c r="AB37" s="64">
        <v>0</v>
      </c>
      <c r="AC37" s="64">
        <v>0</v>
      </c>
      <c r="AD37" s="63">
        <f t="shared" si="2"/>
        <v>16551</v>
      </c>
      <c r="AE37" s="63">
        <f t="shared" si="3"/>
        <v>123349</v>
      </c>
      <c r="AF37" s="63">
        <v>0</v>
      </c>
      <c r="AG37" s="785" t="s">
        <v>107</v>
      </c>
      <c r="AH37" s="786">
        <v>610002010014956</v>
      </c>
      <c r="AI37" s="785" t="s">
        <v>143</v>
      </c>
    </row>
    <row r="38" spans="2:35" ht="16.5" customHeight="1">
      <c r="B38" s="61">
        <v>23</v>
      </c>
      <c r="C38" s="782" t="s">
        <v>154</v>
      </c>
      <c r="D38" s="781"/>
      <c r="E38" s="783">
        <v>538889413873</v>
      </c>
      <c r="F38" s="784">
        <v>34126</v>
      </c>
      <c r="G38" s="782" t="s">
        <v>155</v>
      </c>
      <c r="H38" s="62" t="s">
        <v>104</v>
      </c>
      <c r="I38" s="782" t="s">
        <v>105</v>
      </c>
      <c r="J38" s="782" t="s">
        <v>142</v>
      </c>
      <c r="K38" s="784">
        <v>44232</v>
      </c>
      <c r="L38" s="62" t="s">
        <v>88</v>
      </c>
      <c r="M38" s="63">
        <v>0</v>
      </c>
      <c r="N38" s="64">
        <v>37485</v>
      </c>
      <c r="O38" s="64">
        <v>0</v>
      </c>
      <c r="P38" s="64">
        <v>0</v>
      </c>
      <c r="Q38" s="64">
        <v>0</v>
      </c>
      <c r="R38" s="64">
        <v>38728</v>
      </c>
      <c r="S38" s="64">
        <f t="shared" si="0"/>
        <v>76213</v>
      </c>
      <c r="T38" s="63">
        <v>0</v>
      </c>
      <c r="U38" s="63">
        <f t="shared" si="1"/>
        <v>76213</v>
      </c>
      <c r="V38" s="63">
        <v>0</v>
      </c>
      <c r="W38" s="64">
        <v>8992</v>
      </c>
      <c r="X38" s="64">
        <v>0</v>
      </c>
      <c r="Y38" s="64">
        <v>702</v>
      </c>
      <c r="Z38" s="64">
        <v>0</v>
      </c>
      <c r="AA38" s="64">
        <v>0</v>
      </c>
      <c r="AB38" s="64">
        <v>0</v>
      </c>
      <c r="AC38" s="64">
        <v>0</v>
      </c>
      <c r="AD38" s="63">
        <f t="shared" si="2"/>
        <v>9694</v>
      </c>
      <c r="AE38" s="63">
        <f t="shared" si="3"/>
        <v>66519</v>
      </c>
      <c r="AF38" s="63">
        <v>0</v>
      </c>
      <c r="AG38" s="785" t="s">
        <v>107</v>
      </c>
      <c r="AH38" s="786">
        <v>328202010079313</v>
      </c>
      <c r="AI38" s="785" t="s">
        <v>156</v>
      </c>
    </row>
    <row r="39" spans="2:35" ht="16.5" customHeight="1">
      <c r="B39" s="61">
        <v>24</v>
      </c>
      <c r="C39" s="782" t="s">
        <v>157</v>
      </c>
      <c r="D39" s="781"/>
      <c r="E39" s="783">
        <v>941792033125</v>
      </c>
      <c r="F39" s="784">
        <v>32727</v>
      </c>
      <c r="G39" s="782" t="s">
        <v>135</v>
      </c>
      <c r="H39" s="62" t="s">
        <v>104</v>
      </c>
      <c r="I39" s="782" t="s">
        <v>105</v>
      </c>
      <c r="J39" s="782" t="s">
        <v>145</v>
      </c>
      <c r="K39" s="784">
        <v>44287</v>
      </c>
      <c r="L39" s="62" t="s">
        <v>88</v>
      </c>
      <c r="M39" s="63">
        <v>0</v>
      </c>
      <c r="N39" s="64">
        <v>86005</v>
      </c>
      <c r="O39" s="64">
        <v>0</v>
      </c>
      <c r="P39" s="64">
        <v>0</v>
      </c>
      <c r="Q39" s="64">
        <v>0</v>
      </c>
      <c r="R39" s="64">
        <v>106094</v>
      </c>
      <c r="S39" s="64">
        <f t="shared" si="0"/>
        <v>192099</v>
      </c>
      <c r="T39" s="63">
        <v>0</v>
      </c>
      <c r="U39" s="63">
        <f t="shared" si="1"/>
        <v>192099</v>
      </c>
      <c r="V39" s="63">
        <v>0</v>
      </c>
      <c r="W39" s="64">
        <v>20640</v>
      </c>
      <c r="X39" s="64">
        <v>0</v>
      </c>
      <c r="Y39" s="64">
        <v>1611</v>
      </c>
      <c r="Z39" s="64">
        <v>0</v>
      </c>
      <c r="AA39" s="64">
        <v>1850</v>
      </c>
      <c r="AB39" s="64">
        <v>0</v>
      </c>
      <c r="AC39" s="64">
        <v>0</v>
      </c>
      <c r="AD39" s="63">
        <f t="shared" si="2"/>
        <v>24101</v>
      </c>
      <c r="AE39" s="63">
        <f t="shared" si="3"/>
        <v>167998</v>
      </c>
      <c r="AF39" s="63">
        <v>0</v>
      </c>
      <c r="AG39" s="785" t="s">
        <v>107</v>
      </c>
      <c r="AH39" s="786">
        <v>610002010012512</v>
      </c>
      <c r="AI39" s="785" t="s">
        <v>143</v>
      </c>
    </row>
    <row r="40" spans="2:35" ht="16.5" customHeight="1">
      <c r="B40" s="61">
        <v>25</v>
      </c>
      <c r="C40" s="782" t="s">
        <v>158</v>
      </c>
      <c r="D40" s="781"/>
      <c r="E40" s="783">
        <v>637347172217</v>
      </c>
      <c r="F40" s="784">
        <v>35892</v>
      </c>
      <c r="G40" s="782" t="s">
        <v>159</v>
      </c>
      <c r="H40" s="62" t="s">
        <v>104</v>
      </c>
      <c r="I40" s="782" t="s">
        <v>105</v>
      </c>
      <c r="J40" s="782" t="s">
        <v>142</v>
      </c>
      <c r="K40" s="784">
        <v>44364</v>
      </c>
      <c r="L40" s="62" t="s">
        <v>88</v>
      </c>
      <c r="M40" s="63">
        <v>0</v>
      </c>
      <c r="N40" s="64">
        <v>39032</v>
      </c>
      <c r="O40" s="64">
        <v>0</v>
      </c>
      <c r="P40" s="64">
        <v>0</v>
      </c>
      <c r="Q40" s="64">
        <v>0</v>
      </c>
      <c r="R40" s="64">
        <v>49003</v>
      </c>
      <c r="S40" s="64">
        <f t="shared" si="0"/>
        <v>88035</v>
      </c>
      <c r="T40" s="63">
        <v>0</v>
      </c>
      <c r="U40" s="63">
        <f t="shared" si="1"/>
        <v>88035</v>
      </c>
      <c r="V40" s="63">
        <v>0</v>
      </c>
      <c r="W40" s="64">
        <v>9368</v>
      </c>
      <c r="X40" s="64">
        <v>0</v>
      </c>
      <c r="Y40" s="64">
        <v>727</v>
      </c>
      <c r="Z40" s="64">
        <v>0</v>
      </c>
      <c r="AA40" s="64">
        <v>0</v>
      </c>
      <c r="AB40" s="64">
        <v>0</v>
      </c>
      <c r="AC40" s="64">
        <v>0</v>
      </c>
      <c r="AD40" s="63">
        <f t="shared" si="2"/>
        <v>10095</v>
      </c>
      <c r="AE40" s="63">
        <f t="shared" si="3"/>
        <v>77940</v>
      </c>
      <c r="AF40" s="63">
        <v>0</v>
      </c>
      <c r="AG40" s="785" t="s">
        <v>107</v>
      </c>
      <c r="AH40" s="786">
        <v>328002011022285</v>
      </c>
      <c r="AI40" s="785" t="s">
        <v>108</v>
      </c>
    </row>
    <row r="41" spans="2:35" ht="16.5" customHeight="1">
      <c r="B41" s="61">
        <v>26</v>
      </c>
      <c r="C41" s="782" t="s">
        <v>160</v>
      </c>
      <c r="D41" s="781" t="s">
        <v>161</v>
      </c>
      <c r="E41" s="783">
        <v>774897981782</v>
      </c>
      <c r="F41" s="784">
        <v>31575</v>
      </c>
      <c r="G41" s="782" t="s">
        <v>110</v>
      </c>
      <c r="H41" s="62" t="s">
        <v>104</v>
      </c>
      <c r="I41" s="782" t="s">
        <v>105</v>
      </c>
      <c r="J41" s="782" t="s">
        <v>162</v>
      </c>
      <c r="K41" s="784">
        <v>44456</v>
      </c>
      <c r="L41" s="62" t="s">
        <v>88</v>
      </c>
      <c r="M41" s="63">
        <v>0</v>
      </c>
      <c r="N41" s="64">
        <v>315000</v>
      </c>
      <c r="O41" s="64">
        <v>0</v>
      </c>
      <c r="P41" s="64">
        <v>0</v>
      </c>
      <c r="Q41" s="64">
        <v>0</v>
      </c>
      <c r="R41" s="64">
        <v>361500</v>
      </c>
      <c r="S41" s="64">
        <f t="shared" si="0"/>
        <v>676500</v>
      </c>
      <c r="T41" s="63">
        <v>0</v>
      </c>
      <c r="U41" s="63">
        <f t="shared" si="1"/>
        <v>676500</v>
      </c>
      <c r="V41" s="63">
        <v>0</v>
      </c>
      <c r="W41" s="64">
        <v>0</v>
      </c>
      <c r="X41" s="64">
        <v>0</v>
      </c>
      <c r="Y41" s="64">
        <v>0</v>
      </c>
      <c r="Z41" s="64">
        <v>0</v>
      </c>
      <c r="AA41" s="64">
        <v>2400</v>
      </c>
      <c r="AB41" s="64">
        <v>0</v>
      </c>
      <c r="AC41" s="64">
        <v>25718</v>
      </c>
      <c r="AD41" s="63">
        <f t="shared" si="2"/>
        <v>28118</v>
      </c>
      <c r="AE41" s="63">
        <f t="shared" si="3"/>
        <v>648382</v>
      </c>
      <c r="AF41" s="63">
        <v>0</v>
      </c>
      <c r="AG41" s="785" t="s">
        <v>107</v>
      </c>
      <c r="AH41" s="786">
        <v>214812010000394</v>
      </c>
      <c r="AI41" s="785" t="s">
        <v>115</v>
      </c>
    </row>
    <row r="42" spans="2:35" ht="16.5" customHeight="1">
      <c r="B42" s="61">
        <v>27</v>
      </c>
      <c r="C42" s="782" t="s">
        <v>163</v>
      </c>
      <c r="D42" s="781"/>
      <c r="E42" s="783">
        <v>891156068997</v>
      </c>
      <c r="F42" s="784">
        <v>34623</v>
      </c>
      <c r="G42" s="782" t="s">
        <v>110</v>
      </c>
      <c r="H42" s="62" t="s">
        <v>104</v>
      </c>
      <c r="I42" s="782" t="s">
        <v>105</v>
      </c>
      <c r="J42" s="782" t="s">
        <v>164</v>
      </c>
      <c r="K42" s="784">
        <v>44658</v>
      </c>
      <c r="L42" s="62" t="s">
        <v>88</v>
      </c>
      <c r="M42" s="63">
        <v>0</v>
      </c>
      <c r="N42" s="64">
        <v>170400</v>
      </c>
      <c r="O42" s="64">
        <v>0</v>
      </c>
      <c r="P42" s="64">
        <v>0</v>
      </c>
      <c r="Q42" s="64">
        <v>0</v>
      </c>
      <c r="R42" s="64">
        <v>55730</v>
      </c>
      <c r="S42" s="64">
        <f t="shared" si="0"/>
        <v>226130</v>
      </c>
      <c r="T42" s="63">
        <v>0</v>
      </c>
      <c r="U42" s="63">
        <f t="shared" si="1"/>
        <v>226130</v>
      </c>
      <c r="V42" s="63">
        <v>0</v>
      </c>
      <c r="W42" s="64">
        <v>0</v>
      </c>
      <c r="X42" s="64">
        <v>0</v>
      </c>
      <c r="Y42" s="64">
        <v>1350</v>
      </c>
      <c r="Z42" s="64">
        <v>0</v>
      </c>
      <c r="AA42" s="64">
        <v>2000</v>
      </c>
      <c r="AB42" s="64">
        <v>0</v>
      </c>
      <c r="AC42" s="64">
        <v>0</v>
      </c>
      <c r="AD42" s="63">
        <f t="shared" si="2"/>
        <v>3350</v>
      </c>
      <c r="AE42" s="63">
        <f t="shared" si="3"/>
        <v>222780</v>
      </c>
      <c r="AF42" s="63">
        <v>0</v>
      </c>
      <c r="AG42" s="785" t="s">
        <v>107</v>
      </c>
      <c r="AH42" s="786">
        <v>214812010000762</v>
      </c>
      <c r="AI42" s="785" t="s">
        <v>115</v>
      </c>
    </row>
    <row r="43" spans="2:35" ht="16.5" customHeight="1">
      <c r="B43" s="61">
        <v>28</v>
      </c>
      <c r="C43" s="782" t="s">
        <v>165</v>
      </c>
      <c r="D43" s="781"/>
      <c r="E43" s="783">
        <v>928697918987</v>
      </c>
      <c r="F43" s="784">
        <v>34060</v>
      </c>
      <c r="G43" s="782" t="s">
        <v>110</v>
      </c>
      <c r="H43" s="62" t="s">
        <v>104</v>
      </c>
      <c r="I43" s="782" t="s">
        <v>105</v>
      </c>
      <c r="J43" s="782" t="s">
        <v>164</v>
      </c>
      <c r="K43" s="784">
        <v>44683</v>
      </c>
      <c r="L43" s="62" t="s">
        <v>88</v>
      </c>
      <c r="M43" s="63">
        <v>0</v>
      </c>
      <c r="N43" s="64">
        <v>170400</v>
      </c>
      <c r="O43" s="64">
        <v>0</v>
      </c>
      <c r="P43" s="64">
        <v>0</v>
      </c>
      <c r="Q43" s="64">
        <v>0</v>
      </c>
      <c r="R43" s="64">
        <v>53085</v>
      </c>
      <c r="S43" s="64">
        <f t="shared" si="0"/>
        <v>223485</v>
      </c>
      <c r="T43" s="63">
        <v>0</v>
      </c>
      <c r="U43" s="63">
        <f t="shared" si="1"/>
        <v>223485</v>
      </c>
      <c r="V43" s="63">
        <v>0</v>
      </c>
      <c r="W43" s="64">
        <v>0</v>
      </c>
      <c r="X43" s="64">
        <v>0</v>
      </c>
      <c r="Y43" s="64">
        <v>1350</v>
      </c>
      <c r="Z43" s="64">
        <v>0</v>
      </c>
      <c r="AA43" s="64">
        <v>2000</v>
      </c>
      <c r="AB43" s="64">
        <v>0</v>
      </c>
      <c r="AC43" s="64">
        <v>0</v>
      </c>
      <c r="AD43" s="63">
        <f t="shared" si="2"/>
        <v>3350</v>
      </c>
      <c r="AE43" s="63">
        <f t="shared" si="3"/>
        <v>220135</v>
      </c>
      <c r="AF43" s="63">
        <v>0</v>
      </c>
      <c r="AG43" s="785" t="s">
        <v>107</v>
      </c>
      <c r="AH43" s="786">
        <v>328002011014887</v>
      </c>
      <c r="AI43" s="785" t="s">
        <v>108</v>
      </c>
    </row>
    <row r="44" spans="2:35" ht="16.5" customHeight="1">
      <c r="B44" s="61">
        <v>29</v>
      </c>
      <c r="C44" s="782" t="s">
        <v>166</v>
      </c>
      <c r="D44" s="781"/>
      <c r="E44" s="783">
        <v>808454237037</v>
      </c>
      <c r="F44" s="784">
        <v>36337</v>
      </c>
      <c r="G44" s="782" t="s">
        <v>135</v>
      </c>
      <c r="H44" s="62" t="s">
        <v>104</v>
      </c>
      <c r="I44" s="782" t="s">
        <v>105</v>
      </c>
      <c r="J44" s="782" t="s">
        <v>142</v>
      </c>
      <c r="K44" s="784">
        <v>44725</v>
      </c>
      <c r="L44" s="62" t="s">
        <v>88</v>
      </c>
      <c r="M44" s="63">
        <v>0</v>
      </c>
      <c r="N44" s="64">
        <v>46740</v>
      </c>
      <c r="O44" s="64">
        <v>0</v>
      </c>
      <c r="P44" s="64">
        <v>0</v>
      </c>
      <c r="Q44" s="64">
        <v>0</v>
      </c>
      <c r="R44" s="64">
        <v>66428</v>
      </c>
      <c r="S44" s="64">
        <f t="shared" si="0"/>
        <v>113168</v>
      </c>
      <c r="T44" s="63">
        <v>0</v>
      </c>
      <c r="U44" s="63">
        <f t="shared" si="1"/>
        <v>113168</v>
      </c>
      <c r="V44" s="63">
        <v>0</v>
      </c>
      <c r="W44" s="64">
        <v>11220</v>
      </c>
      <c r="X44" s="64">
        <v>0</v>
      </c>
      <c r="Y44" s="64">
        <v>873</v>
      </c>
      <c r="Z44" s="64">
        <v>0</v>
      </c>
      <c r="AA44" s="64">
        <v>0</v>
      </c>
      <c r="AB44" s="64">
        <v>0</v>
      </c>
      <c r="AC44" s="64">
        <v>0</v>
      </c>
      <c r="AD44" s="63">
        <f t="shared" si="2"/>
        <v>12093</v>
      </c>
      <c r="AE44" s="63">
        <f t="shared" si="3"/>
        <v>101075</v>
      </c>
      <c r="AF44" s="63">
        <v>0</v>
      </c>
      <c r="AG44" s="785" t="s">
        <v>107</v>
      </c>
      <c r="AH44" s="786">
        <v>209010100095838</v>
      </c>
      <c r="AI44" s="785">
        <v>0</v>
      </c>
    </row>
    <row r="45" spans="2:35" ht="16.5" customHeight="1">
      <c r="B45" s="61">
        <v>30</v>
      </c>
      <c r="C45" s="782" t="s">
        <v>167</v>
      </c>
      <c r="D45" s="781"/>
      <c r="E45" s="783">
        <v>724428871979</v>
      </c>
      <c r="F45" s="784">
        <v>35431</v>
      </c>
      <c r="G45" s="782" t="s">
        <v>135</v>
      </c>
      <c r="H45" s="62" t="s">
        <v>104</v>
      </c>
      <c r="I45" s="782" t="s">
        <v>105</v>
      </c>
      <c r="J45" s="782" t="s">
        <v>142</v>
      </c>
      <c r="K45" s="784">
        <v>44726</v>
      </c>
      <c r="L45" s="62" t="s">
        <v>88</v>
      </c>
      <c r="M45" s="63">
        <v>0</v>
      </c>
      <c r="N45" s="64">
        <v>45620</v>
      </c>
      <c r="O45" s="64">
        <v>0</v>
      </c>
      <c r="P45" s="64">
        <v>0</v>
      </c>
      <c r="Q45" s="64">
        <v>0</v>
      </c>
      <c r="R45" s="64">
        <v>53553</v>
      </c>
      <c r="S45" s="64">
        <f t="shared" si="0"/>
        <v>99173</v>
      </c>
      <c r="T45" s="63">
        <v>0</v>
      </c>
      <c r="U45" s="63">
        <f t="shared" si="1"/>
        <v>99173</v>
      </c>
      <c r="V45" s="63">
        <v>0</v>
      </c>
      <c r="W45" s="64">
        <v>10950</v>
      </c>
      <c r="X45" s="64">
        <v>0</v>
      </c>
      <c r="Y45" s="64">
        <v>853</v>
      </c>
      <c r="Z45" s="64">
        <v>0</v>
      </c>
      <c r="AA45" s="64">
        <v>0</v>
      </c>
      <c r="AB45" s="64">
        <v>0</v>
      </c>
      <c r="AC45" s="64">
        <v>0</v>
      </c>
      <c r="AD45" s="63">
        <f t="shared" si="2"/>
        <v>11803</v>
      </c>
      <c r="AE45" s="63">
        <f t="shared" si="3"/>
        <v>87370</v>
      </c>
      <c r="AF45" s="63">
        <v>0</v>
      </c>
      <c r="AG45" s="785" t="s">
        <v>107</v>
      </c>
      <c r="AH45" s="786">
        <v>214810100084407</v>
      </c>
      <c r="AI45" s="785" t="s">
        <v>115</v>
      </c>
    </row>
    <row r="46" spans="2:35" ht="16.5" customHeight="1">
      <c r="B46" s="61">
        <v>31</v>
      </c>
      <c r="C46" s="782" t="s">
        <v>168</v>
      </c>
      <c r="D46" s="781"/>
      <c r="E46" s="783">
        <v>769182193884</v>
      </c>
      <c r="F46" s="784">
        <v>36478</v>
      </c>
      <c r="G46" s="782" t="s">
        <v>169</v>
      </c>
      <c r="H46" s="62" t="s">
        <v>104</v>
      </c>
      <c r="I46" s="782" t="s">
        <v>105</v>
      </c>
      <c r="J46" s="782" t="s">
        <v>142</v>
      </c>
      <c r="K46" s="784">
        <v>44728</v>
      </c>
      <c r="L46" s="62" t="s">
        <v>88</v>
      </c>
      <c r="M46" s="63">
        <v>0</v>
      </c>
      <c r="N46" s="64">
        <v>10007</v>
      </c>
      <c r="O46" s="64">
        <v>0</v>
      </c>
      <c r="P46" s="64">
        <v>0</v>
      </c>
      <c r="Q46" s="64">
        <v>0</v>
      </c>
      <c r="R46" s="64">
        <v>18180</v>
      </c>
      <c r="S46" s="64">
        <f t="shared" si="0"/>
        <v>28187</v>
      </c>
      <c r="T46" s="63">
        <v>0</v>
      </c>
      <c r="U46" s="63">
        <f t="shared" si="1"/>
        <v>28187</v>
      </c>
      <c r="V46" s="63">
        <v>0</v>
      </c>
      <c r="W46" s="64">
        <v>2402</v>
      </c>
      <c r="X46" s="64">
        <v>0</v>
      </c>
      <c r="Y46" s="64">
        <v>187</v>
      </c>
      <c r="Z46" s="64">
        <v>0</v>
      </c>
      <c r="AA46" s="64">
        <v>0</v>
      </c>
      <c r="AB46" s="64">
        <v>0</v>
      </c>
      <c r="AC46" s="64">
        <v>0</v>
      </c>
      <c r="AD46" s="63">
        <f t="shared" si="2"/>
        <v>2589</v>
      </c>
      <c r="AE46" s="63">
        <f t="shared" si="3"/>
        <v>25598</v>
      </c>
      <c r="AF46" s="63">
        <v>0</v>
      </c>
      <c r="AG46" s="785" t="s">
        <v>107</v>
      </c>
      <c r="AH46" s="786">
        <v>214810100084559</v>
      </c>
      <c r="AI46" s="785" t="s">
        <v>115</v>
      </c>
    </row>
    <row r="47" spans="2:35" ht="16.5" customHeight="1">
      <c r="B47" s="61">
        <v>32</v>
      </c>
      <c r="C47" s="782" t="s">
        <v>170</v>
      </c>
      <c r="D47" s="781"/>
      <c r="E47" s="783">
        <v>601856954175</v>
      </c>
      <c r="F47" s="784">
        <v>36331</v>
      </c>
      <c r="G47" s="782" t="s">
        <v>135</v>
      </c>
      <c r="H47" s="62" t="s">
        <v>104</v>
      </c>
      <c r="I47" s="782" t="s">
        <v>105</v>
      </c>
      <c r="J47" s="782" t="s">
        <v>142</v>
      </c>
      <c r="K47" s="784">
        <v>44730</v>
      </c>
      <c r="L47" s="62" t="s">
        <v>88</v>
      </c>
      <c r="M47" s="63">
        <v>0</v>
      </c>
      <c r="N47" s="64">
        <v>46617</v>
      </c>
      <c r="O47" s="64">
        <v>0</v>
      </c>
      <c r="P47" s="64">
        <v>0</v>
      </c>
      <c r="Q47" s="64">
        <v>0</v>
      </c>
      <c r="R47" s="64">
        <v>60038</v>
      </c>
      <c r="S47" s="64">
        <f t="shared" si="0"/>
        <v>106655</v>
      </c>
      <c r="T47" s="63">
        <v>0</v>
      </c>
      <c r="U47" s="63">
        <f t="shared" si="1"/>
        <v>106655</v>
      </c>
      <c r="V47" s="63">
        <v>0</v>
      </c>
      <c r="W47" s="64">
        <v>11190</v>
      </c>
      <c r="X47" s="64">
        <v>0</v>
      </c>
      <c r="Y47" s="64">
        <v>871</v>
      </c>
      <c r="Z47" s="64">
        <v>0</v>
      </c>
      <c r="AA47" s="64">
        <v>0</v>
      </c>
      <c r="AB47" s="64">
        <v>0</v>
      </c>
      <c r="AC47" s="64">
        <v>0</v>
      </c>
      <c r="AD47" s="63">
        <f t="shared" si="2"/>
        <v>12061</v>
      </c>
      <c r="AE47" s="63">
        <f t="shared" si="3"/>
        <v>94594</v>
      </c>
      <c r="AF47" s="63">
        <v>0</v>
      </c>
      <c r="AG47" s="785" t="s">
        <v>107</v>
      </c>
      <c r="AH47" s="786">
        <v>209010100095935</v>
      </c>
      <c r="AI47" s="785">
        <v>0</v>
      </c>
    </row>
    <row r="48" spans="2:35" ht="16.5" customHeight="1">
      <c r="B48" s="61">
        <v>33</v>
      </c>
      <c r="C48" s="782" t="s">
        <v>171</v>
      </c>
      <c r="D48" s="781"/>
      <c r="E48" s="783">
        <v>992781970436</v>
      </c>
      <c r="F48" s="784">
        <v>35505</v>
      </c>
      <c r="G48" s="782" t="s">
        <v>43</v>
      </c>
      <c r="H48" s="62" t="s">
        <v>104</v>
      </c>
      <c r="I48" s="782" t="s">
        <v>105</v>
      </c>
      <c r="J48" s="782" t="s">
        <v>142</v>
      </c>
      <c r="K48" s="784">
        <v>44719</v>
      </c>
      <c r="L48" s="62" t="s">
        <v>88</v>
      </c>
      <c r="M48" s="63">
        <v>0</v>
      </c>
      <c r="N48" s="64">
        <v>36316</v>
      </c>
      <c r="O48" s="64">
        <v>0</v>
      </c>
      <c r="P48" s="64">
        <v>0</v>
      </c>
      <c r="Q48" s="64">
        <v>0</v>
      </c>
      <c r="R48" s="64">
        <v>36974</v>
      </c>
      <c r="S48" s="64">
        <f t="shared" si="0"/>
        <v>73290</v>
      </c>
      <c r="T48" s="63">
        <v>0</v>
      </c>
      <c r="U48" s="63">
        <f t="shared" si="1"/>
        <v>73290</v>
      </c>
      <c r="V48" s="63">
        <v>0</v>
      </c>
      <c r="W48" s="64">
        <v>8716</v>
      </c>
      <c r="X48" s="64">
        <v>0</v>
      </c>
      <c r="Y48" s="64">
        <v>679</v>
      </c>
      <c r="Z48" s="64">
        <v>0</v>
      </c>
      <c r="AA48" s="64">
        <v>0</v>
      </c>
      <c r="AB48" s="64">
        <v>0</v>
      </c>
      <c r="AC48" s="64">
        <v>0</v>
      </c>
      <c r="AD48" s="63">
        <f t="shared" si="2"/>
        <v>9395</v>
      </c>
      <c r="AE48" s="63">
        <f t="shared" si="3"/>
        <v>63895</v>
      </c>
      <c r="AF48" s="63">
        <v>0</v>
      </c>
      <c r="AG48" s="785" t="s">
        <v>107</v>
      </c>
      <c r="AH48" s="786">
        <v>214812010000852</v>
      </c>
      <c r="AI48" s="785" t="s">
        <v>115</v>
      </c>
    </row>
    <row r="49" spans="2:35" ht="16.5" customHeight="1">
      <c r="B49" s="61">
        <v>34</v>
      </c>
      <c r="C49" s="782" t="s">
        <v>172</v>
      </c>
      <c r="D49" s="781"/>
      <c r="E49" s="783">
        <v>618559061885</v>
      </c>
      <c r="F49" s="784">
        <v>36576</v>
      </c>
      <c r="G49" s="782" t="s">
        <v>135</v>
      </c>
      <c r="H49" s="62" t="s">
        <v>104</v>
      </c>
      <c r="I49" s="782" t="s">
        <v>105</v>
      </c>
      <c r="J49" s="782" t="s">
        <v>173</v>
      </c>
      <c r="K49" s="784">
        <v>44818</v>
      </c>
      <c r="L49" s="62" t="s">
        <v>88</v>
      </c>
      <c r="M49" s="63">
        <v>0</v>
      </c>
      <c r="N49" s="64">
        <v>28806</v>
      </c>
      <c r="O49" s="64">
        <v>0</v>
      </c>
      <c r="P49" s="64">
        <v>0</v>
      </c>
      <c r="Q49" s="64">
        <v>0</v>
      </c>
      <c r="R49" s="64">
        <v>26017</v>
      </c>
      <c r="S49" s="64">
        <f t="shared" si="0"/>
        <v>54823</v>
      </c>
      <c r="T49" s="63">
        <v>0</v>
      </c>
      <c r="U49" s="63">
        <f t="shared" si="1"/>
        <v>54823</v>
      </c>
      <c r="V49" s="63">
        <v>0</v>
      </c>
      <c r="W49" s="64">
        <v>6912</v>
      </c>
      <c r="X49" s="64">
        <v>0</v>
      </c>
      <c r="Y49" s="64">
        <v>539</v>
      </c>
      <c r="Z49" s="64">
        <v>0</v>
      </c>
      <c r="AA49" s="64">
        <v>0</v>
      </c>
      <c r="AB49" s="64">
        <v>0</v>
      </c>
      <c r="AC49" s="64">
        <v>0</v>
      </c>
      <c r="AD49" s="63">
        <f t="shared" si="2"/>
        <v>7451</v>
      </c>
      <c r="AE49" s="63">
        <f t="shared" si="3"/>
        <v>47372</v>
      </c>
      <c r="AF49" s="63">
        <v>0</v>
      </c>
      <c r="AG49" s="785" t="s">
        <v>107</v>
      </c>
      <c r="AH49" s="786">
        <v>214810100084939</v>
      </c>
      <c r="AI49" s="785" t="s">
        <v>115</v>
      </c>
    </row>
    <row r="50" spans="2:35" ht="16.5" customHeight="1">
      <c r="B50" s="61">
        <v>35</v>
      </c>
      <c r="C50" s="782" t="s">
        <v>174</v>
      </c>
      <c r="D50" s="781"/>
      <c r="E50" s="783">
        <v>576270735824</v>
      </c>
      <c r="F50" s="784">
        <v>33138</v>
      </c>
      <c r="G50" s="782" t="s">
        <v>175</v>
      </c>
      <c r="H50" s="62" t="s">
        <v>104</v>
      </c>
      <c r="I50" s="782" t="s">
        <v>105</v>
      </c>
      <c r="J50" s="782" t="s">
        <v>142</v>
      </c>
      <c r="K50" s="784">
        <v>44790</v>
      </c>
      <c r="L50" s="62" t="s">
        <v>88</v>
      </c>
      <c r="M50" s="63">
        <v>0</v>
      </c>
      <c r="N50" s="64">
        <v>77094</v>
      </c>
      <c r="O50" s="64">
        <v>0</v>
      </c>
      <c r="P50" s="64">
        <v>0</v>
      </c>
      <c r="Q50" s="64">
        <v>0</v>
      </c>
      <c r="R50" s="64">
        <v>95641</v>
      </c>
      <c r="S50" s="64">
        <f t="shared" si="0"/>
        <v>172735</v>
      </c>
      <c r="T50" s="63">
        <v>0</v>
      </c>
      <c r="U50" s="63">
        <f t="shared" si="1"/>
        <v>172735</v>
      </c>
      <c r="V50" s="63">
        <v>0</v>
      </c>
      <c r="W50" s="64">
        <v>5700</v>
      </c>
      <c r="X50" s="64">
        <v>0</v>
      </c>
      <c r="Y50" s="64">
        <v>444</v>
      </c>
      <c r="Z50" s="64">
        <v>0</v>
      </c>
      <c r="AA50" s="64">
        <v>1350</v>
      </c>
      <c r="AB50" s="64">
        <v>0</v>
      </c>
      <c r="AC50" s="64">
        <v>0</v>
      </c>
      <c r="AD50" s="63">
        <f t="shared" si="2"/>
        <v>7494</v>
      </c>
      <c r="AE50" s="63">
        <f t="shared" si="3"/>
        <v>165241</v>
      </c>
      <c r="AF50" s="63">
        <v>0</v>
      </c>
      <c r="AG50" s="785" t="s">
        <v>107</v>
      </c>
      <c r="AH50" s="786">
        <v>610002010009575</v>
      </c>
      <c r="AI50" s="785" t="s">
        <v>143</v>
      </c>
    </row>
    <row r="51" spans="2:35" ht="16.5" customHeight="1">
      <c r="B51" s="61">
        <v>36</v>
      </c>
      <c r="C51" s="782" t="s">
        <v>176</v>
      </c>
      <c r="D51" s="781"/>
      <c r="E51" s="783">
        <v>318457320479</v>
      </c>
      <c r="F51" s="784">
        <v>36451</v>
      </c>
      <c r="G51" s="782" t="s">
        <v>177</v>
      </c>
      <c r="H51" s="62" t="s">
        <v>104</v>
      </c>
      <c r="I51" s="782" t="s">
        <v>105</v>
      </c>
      <c r="J51" s="782" t="s">
        <v>142</v>
      </c>
      <c r="K51" s="784">
        <v>44866</v>
      </c>
      <c r="L51" s="62" t="s">
        <v>88</v>
      </c>
      <c r="M51" s="63">
        <v>0</v>
      </c>
      <c r="N51" s="64">
        <v>2533</v>
      </c>
      <c r="O51" s="64">
        <v>0</v>
      </c>
      <c r="P51" s="64">
        <v>0</v>
      </c>
      <c r="Q51" s="64">
        <v>0</v>
      </c>
      <c r="R51" s="64">
        <v>3800</v>
      </c>
      <c r="S51" s="64">
        <f t="shared" si="0"/>
        <v>6333</v>
      </c>
      <c r="T51" s="63">
        <v>0</v>
      </c>
      <c r="U51" s="63">
        <f t="shared" si="1"/>
        <v>6333</v>
      </c>
      <c r="V51" s="63">
        <v>0</v>
      </c>
      <c r="W51" s="64">
        <v>608</v>
      </c>
      <c r="X51" s="64">
        <v>0</v>
      </c>
      <c r="Y51" s="64">
        <v>47</v>
      </c>
      <c r="Z51" s="64">
        <v>0</v>
      </c>
      <c r="AA51" s="64">
        <v>0</v>
      </c>
      <c r="AB51" s="64">
        <v>0</v>
      </c>
      <c r="AC51" s="64">
        <v>0</v>
      </c>
      <c r="AD51" s="63">
        <f t="shared" si="2"/>
        <v>655</v>
      </c>
      <c r="AE51" s="63">
        <f t="shared" si="3"/>
        <v>5678</v>
      </c>
      <c r="AF51" s="63">
        <v>0</v>
      </c>
      <c r="AG51" s="785" t="s">
        <v>107</v>
      </c>
      <c r="AH51" s="786">
        <v>214810100067835</v>
      </c>
      <c r="AI51" s="785" t="s">
        <v>115</v>
      </c>
    </row>
    <row r="52" spans="2:35" ht="16.5" customHeight="1">
      <c r="B52" s="61">
        <v>37</v>
      </c>
      <c r="C52" s="782" t="s">
        <v>178</v>
      </c>
      <c r="D52" s="781"/>
      <c r="E52" s="783">
        <v>314797878426</v>
      </c>
      <c r="F52" s="784">
        <v>32207</v>
      </c>
      <c r="G52" s="782" t="s">
        <v>175</v>
      </c>
      <c r="H52" s="62" t="s">
        <v>104</v>
      </c>
      <c r="I52" s="782" t="s">
        <v>105</v>
      </c>
      <c r="J52" s="782" t="s">
        <v>179</v>
      </c>
      <c r="K52" s="784">
        <v>45261</v>
      </c>
      <c r="L52" s="62" t="s">
        <v>88</v>
      </c>
      <c r="M52" s="63">
        <v>0</v>
      </c>
      <c r="N52" s="64">
        <v>17283</v>
      </c>
      <c r="O52" s="64">
        <v>0</v>
      </c>
      <c r="P52" s="64">
        <v>0</v>
      </c>
      <c r="Q52" s="64">
        <v>0</v>
      </c>
      <c r="R52" s="64">
        <v>25925</v>
      </c>
      <c r="S52" s="64">
        <f t="shared" si="0"/>
        <v>43208</v>
      </c>
      <c r="T52" s="63">
        <v>0</v>
      </c>
      <c r="U52" s="63">
        <f t="shared" si="1"/>
        <v>43208</v>
      </c>
      <c r="V52" s="63">
        <v>0</v>
      </c>
      <c r="W52" s="64">
        <v>4148</v>
      </c>
      <c r="X52" s="64">
        <v>0</v>
      </c>
      <c r="Y52" s="64">
        <v>324</v>
      </c>
      <c r="Z52" s="64">
        <v>0</v>
      </c>
      <c r="AA52" s="64">
        <v>300</v>
      </c>
      <c r="AB52" s="64">
        <v>0</v>
      </c>
      <c r="AC52" s="64">
        <v>0</v>
      </c>
      <c r="AD52" s="63">
        <f t="shared" si="2"/>
        <v>4772</v>
      </c>
      <c r="AE52" s="63">
        <f t="shared" si="3"/>
        <v>38436</v>
      </c>
      <c r="AF52" s="63">
        <v>0</v>
      </c>
      <c r="AG52" s="785" t="s">
        <v>107</v>
      </c>
      <c r="AH52" s="786">
        <v>610002010013141</v>
      </c>
      <c r="AI52" s="785" t="s">
        <v>143</v>
      </c>
    </row>
    <row r="53" spans="2:35" ht="15.75" customHeight="1">
      <c r="B53" s="1059" t="s">
        <v>89</v>
      </c>
      <c r="C53" s="1059"/>
      <c r="D53" s="1059"/>
      <c r="E53" s="1059"/>
      <c r="F53" s="1059"/>
      <c r="G53" s="1059"/>
      <c r="H53" s="1059"/>
      <c r="I53" s="1059"/>
      <c r="J53" s="1059"/>
      <c r="K53" s="1059"/>
      <c r="L53" s="1059"/>
      <c r="M53" s="1059"/>
      <c r="N53" s="57">
        <f t="shared" ref="N53:AF53" si="4">SUM(N16:N52)</f>
        <v>3691754</v>
      </c>
      <c r="O53" s="57">
        <f t="shared" si="4"/>
        <v>0</v>
      </c>
      <c r="P53" s="57">
        <f t="shared" si="4"/>
        <v>0</v>
      </c>
      <c r="Q53" s="57">
        <f t="shared" si="4"/>
        <v>0</v>
      </c>
      <c r="R53" s="57">
        <f t="shared" si="4"/>
        <v>5227885</v>
      </c>
      <c r="S53" s="57">
        <f t="shared" si="4"/>
        <v>8919639</v>
      </c>
      <c r="T53" s="57">
        <f t="shared" si="4"/>
        <v>0</v>
      </c>
      <c r="U53" s="57">
        <f t="shared" si="4"/>
        <v>8919639</v>
      </c>
      <c r="V53" s="57">
        <f t="shared" si="4"/>
        <v>0</v>
      </c>
      <c r="W53" s="57">
        <f t="shared" si="4"/>
        <v>269684</v>
      </c>
      <c r="X53" s="57">
        <f t="shared" si="4"/>
        <v>0</v>
      </c>
      <c r="Y53" s="57">
        <f t="shared" si="4"/>
        <v>23749</v>
      </c>
      <c r="Z53" s="57">
        <f t="shared" si="4"/>
        <v>0</v>
      </c>
      <c r="AA53" s="57">
        <f t="shared" si="4"/>
        <v>29650</v>
      </c>
      <c r="AB53" s="57">
        <f t="shared" si="4"/>
        <v>41415.4</v>
      </c>
      <c r="AC53" s="57">
        <f t="shared" si="4"/>
        <v>46026.5</v>
      </c>
      <c r="AD53" s="57">
        <f t="shared" si="4"/>
        <v>410524.9</v>
      </c>
      <c r="AE53" s="57">
        <f t="shared" si="4"/>
        <v>8509114.0999999996</v>
      </c>
      <c r="AF53" s="57">
        <f t="shared" si="4"/>
        <v>0</v>
      </c>
      <c r="AG53" s="65"/>
      <c r="AH53" s="65"/>
      <c r="AI53" s="66"/>
    </row>
    <row r="54" spans="2:35" ht="15.75" customHeight="1">
      <c r="B54" s="767"/>
      <c r="C54" s="767"/>
      <c r="D54" s="767"/>
      <c r="E54" s="767"/>
      <c r="F54" s="767"/>
      <c r="G54" s="767"/>
      <c r="H54" s="767"/>
      <c r="I54" s="767"/>
      <c r="J54" s="767"/>
      <c r="K54" s="767"/>
      <c r="L54" s="767"/>
      <c r="M54" s="68"/>
      <c r="N54" s="69"/>
      <c r="O54" s="69"/>
      <c r="P54" s="69"/>
      <c r="Q54" s="69"/>
      <c r="R54" s="69"/>
      <c r="S54" s="69"/>
      <c r="T54" s="69"/>
      <c r="U54" s="69"/>
      <c r="V54" s="69"/>
      <c r="W54" s="70"/>
      <c r="X54" s="70"/>
      <c r="Y54" s="70"/>
      <c r="Z54" s="69"/>
      <c r="AA54" s="69"/>
      <c r="AB54" s="69"/>
      <c r="AC54" s="69"/>
      <c r="AD54" s="71"/>
      <c r="AE54" s="71"/>
      <c r="AF54" s="70"/>
    </row>
    <row r="55" spans="2:35" ht="15.75" customHeight="1">
      <c r="B55" s="1062" t="s">
        <v>180</v>
      </c>
      <c r="C55" s="1062"/>
      <c r="D55" s="1062"/>
      <c r="E55" s="1062"/>
      <c r="F55" s="1062"/>
      <c r="G55" s="1062"/>
      <c r="H55" s="1062"/>
      <c r="I55" s="1062"/>
      <c r="J55" s="1062"/>
      <c r="K55" s="1062"/>
      <c r="L55" s="1062"/>
      <c r="M55" s="1062"/>
      <c r="N55" s="1062"/>
      <c r="O55" s="1062"/>
      <c r="P55" s="1062"/>
      <c r="Q55" s="1062"/>
      <c r="R55" s="1062"/>
      <c r="S55" s="1062"/>
      <c r="T55" s="1062"/>
      <c r="U55" s="1062"/>
      <c r="V55" s="1062"/>
      <c r="W55" s="70"/>
      <c r="X55" s="70"/>
      <c r="Y55" s="70"/>
      <c r="Z55" s="69"/>
      <c r="AA55" s="69"/>
      <c r="AB55" s="69"/>
      <c r="AC55" s="69"/>
      <c r="AD55" s="71"/>
      <c r="AE55" s="71"/>
      <c r="AF55" s="70"/>
    </row>
    <row r="56" spans="2:35" ht="15.75" customHeight="1">
      <c r="B56" s="768"/>
      <c r="C56" s="768"/>
      <c r="D56" s="768"/>
      <c r="E56" s="768"/>
      <c r="F56" s="768"/>
      <c r="G56" s="768"/>
      <c r="H56" s="768"/>
      <c r="I56" s="768"/>
      <c r="J56" s="768"/>
      <c r="K56" s="768"/>
      <c r="L56" s="768"/>
      <c r="M56" s="72"/>
      <c r="N56" s="72"/>
      <c r="O56" s="72"/>
      <c r="P56" s="72"/>
      <c r="Q56" s="72"/>
      <c r="R56" s="72"/>
      <c r="S56" s="69"/>
      <c r="T56" s="69"/>
      <c r="U56" s="69"/>
      <c r="V56" s="69"/>
      <c r="W56" s="70"/>
      <c r="X56" s="70"/>
      <c r="Y56" s="70"/>
      <c r="Z56" s="69"/>
      <c r="AA56" s="69"/>
      <c r="AB56" s="69"/>
      <c r="AC56" s="69"/>
      <c r="AD56" s="71"/>
      <c r="AE56" s="71"/>
      <c r="AF56" s="70"/>
    </row>
    <row r="57" spans="2:35" ht="15.75" customHeight="1">
      <c r="B57" s="1063" t="s">
        <v>59</v>
      </c>
      <c r="C57" s="1063"/>
      <c r="D57" s="1063"/>
      <c r="E57" s="767"/>
      <c r="F57" s="767"/>
      <c r="G57" s="767"/>
      <c r="H57" s="767"/>
      <c r="I57" s="767"/>
      <c r="J57" s="767"/>
      <c r="K57" s="767"/>
      <c r="L57" s="767"/>
      <c r="M57" s="68"/>
      <c r="N57" s="69"/>
      <c r="O57" s="69"/>
      <c r="P57" s="69"/>
      <c r="Q57" s="69"/>
      <c r="R57" s="69"/>
      <c r="S57" s="69"/>
      <c r="T57" s="69"/>
      <c r="U57" s="69"/>
      <c r="V57" s="69"/>
      <c r="W57" s="70"/>
      <c r="X57" s="70"/>
      <c r="Y57" s="70"/>
      <c r="Z57" s="69"/>
      <c r="AA57" s="69"/>
      <c r="AB57" s="69"/>
      <c r="AC57" s="69"/>
      <c r="AD57" s="71"/>
      <c r="AE57" s="71"/>
      <c r="AF57" s="70"/>
    </row>
    <row r="58" spans="2:35" ht="31.5" customHeight="1">
      <c r="B58" s="1057" t="s">
        <v>61</v>
      </c>
      <c r="C58" s="1057" t="s">
        <v>62</v>
      </c>
      <c r="D58" s="1057" t="s">
        <v>63</v>
      </c>
      <c r="E58" s="1057" t="s">
        <v>64</v>
      </c>
      <c r="F58" s="1057" t="s">
        <v>65</v>
      </c>
      <c r="G58" s="1057" t="s">
        <v>66</v>
      </c>
      <c r="H58" s="1057" t="s">
        <v>67</v>
      </c>
      <c r="I58" s="1058" t="s">
        <v>68</v>
      </c>
      <c r="J58" s="1057" t="s">
        <v>69</v>
      </c>
      <c r="K58" s="1057" t="s">
        <v>70</v>
      </c>
      <c r="L58" s="1057" t="s">
        <v>71</v>
      </c>
      <c r="M58" s="1055" t="s">
        <v>72</v>
      </c>
      <c r="N58" s="1056" t="s">
        <v>181</v>
      </c>
      <c r="O58" s="1056"/>
      <c r="P58" s="1056"/>
      <c r="Q58" s="1056"/>
      <c r="R58" s="1056"/>
      <c r="S58" s="1056"/>
      <c r="T58" s="1056"/>
      <c r="U58" s="1056"/>
      <c r="V58" s="1055" t="s">
        <v>74</v>
      </c>
      <c r="W58" s="1060" t="s">
        <v>75</v>
      </c>
      <c r="X58" s="1060"/>
      <c r="Y58" s="1060" t="s">
        <v>76</v>
      </c>
      <c r="Z58" s="1060"/>
      <c r="AA58" s="1055" t="s">
        <v>77</v>
      </c>
      <c r="AB58" s="1055" t="s">
        <v>78</v>
      </c>
      <c r="AC58" s="1055" t="s">
        <v>79</v>
      </c>
      <c r="AD58" s="1055" t="s">
        <v>80</v>
      </c>
      <c r="AE58" s="1055" t="s">
        <v>81</v>
      </c>
      <c r="AF58" s="1055" t="s">
        <v>82</v>
      </c>
      <c r="AG58" s="1061" t="s">
        <v>83</v>
      </c>
      <c r="AH58" s="1061"/>
      <c r="AI58" s="1061"/>
    </row>
    <row r="59" spans="2:35" ht="79.5" customHeight="1">
      <c r="B59" s="1057"/>
      <c r="C59" s="1057"/>
      <c r="D59" s="1057"/>
      <c r="E59" s="1057"/>
      <c r="F59" s="1057"/>
      <c r="G59" s="1057"/>
      <c r="H59" s="1057"/>
      <c r="I59" s="1058"/>
      <c r="J59" s="1057"/>
      <c r="K59" s="1057"/>
      <c r="L59" s="1057"/>
      <c r="M59" s="1055"/>
      <c r="N59" s="763" t="s">
        <v>84</v>
      </c>
      <c r="O59" s="763" t="s">
        <v>85</v>
      </c>
      <c r="P59" s="763" t="s">
        <v>86</v>
      </c>
      <c r="Q59" s="763" t="s">
        <v>87</v>
      </c>
      <c r="R59" s="56" t="s">
        <v>88</v>
      </c>
      <c r="S59" s="764" t="s">
        <v>89</v>
      </c>
      <c r="T59" s="763" t="s">
        <v>182</v>
      </c>
      <c r="U59" s="763" t="s">
        <v>91</v>
      </c>
      <c r="V59" s="1055"/>
      <c r="W59" s="57" t="s">
        <v>92</v>
      </c>
      <c r="X59" s="58" t="s">
        <v>93</v>
      </c>
      <c r="Y59" s="57" t="s">
        <v>92</v>
      </c>
      <c r="Z59" s="58" t="s">
        <v>93</v>
      </c>
      <c r="AA59" s="1056"/>
      <c r="AB59" s="1055"/>
      <c r="AC59" s="1055"/>
      <c r="AD59" s="1055"/>
      <c r="AE59" s="1055"/>
      <c r="AF59" s="1055"/>
      <c r="AG59" s="59" t="s">
        <v>94</v>
      </c>
      <c r="AH59" s="59" t="s">
        <v>95</v>
      </c>
      <c r="AI59" s="60" t="s">
        <v>96</v>
      </c>
    </row>
    <row r="60" spans="2:35" ht="33.75">
      <c r="B60" s="765">
        <v>1</v>
      </c>
      <c r="C60" s="765">
        <v>2</v>
      </c>
      <c r="D60" s="765">
        <v>3</v>
      </c>
      <c r="E60" s="765">
        <v>4</v>
      </c>
      <c r="F60" s="765">
        <v>5</v>
      </c>
      <c r="G60" s="765">
        <v>6</v>
      </c>
      <c r="H60" s="765">
        <v>7</v>
      </c>
      <c r="I60" s="766">
        <v>8</v>
      </c>
      <c r="J60" s="765">
        <v>9</v>
      </c>
      <c r="K60" s="765">
        <v>10</v>
      </c>
      <c r="L60" s="765">
        <v>11</v>
      </c>
      <c r="M60" s="763">
        <v>12</v>
      </c>
      <c r="N60" s="763">
        <v>13</v>
      </c>
      <c r="O60" s="763">
        <v>14</v>
      </c>
      <c r="P60" s="763">
        <v>15</v>
      </c>
      <c r="Q60" s="764">
        <v>16</v>
      </c>
      <c r="R60" s="763">
        <v>17</v>
      </c>
      <c r="S60" s="763" t="s">
        <v>97</v>
      </c>
      <c r="T60" s="763">
        <v>19</v>
      </c>
      <c r="U60" s="763" t="s">
        <v>98</v>
      </c>
      <c r="V60" s="763">
        <v>21</v>
      </c>
      <c r="W60" s="763">
        <v>22</v>
      </c>
      <c r="X60" s="764">
        <v>23</v>
      </c>
      <c r="Y60" s="763">
        <v>24</v>
      </c>
      <c r="Z60" s="764">
        <v>25</v>
      </c>
      <c r="AA60" s="764">
        <v>26</v>
      </c>
      <c r="AB60" s="763">
        <v>27</v>
      </c>
      <c r="AC60" s="764">
        <v>28</v>
      </c>
      <c r="AD60" s="763" t="s">
        <v>99</v>
      </c>
      <c r="AE60" s="763" t="s">
        <v>100</v>
      </c>
      <c r="AF60" s="764">
        <v>31</v>
      </c>
      <c r="AG60" s="765">
        <v>32</v>
      </c>
      <c r="AH60" s="766">
        <v>33</v>
      </c>
      <c r="AI60" s="765">
        <v>34</v>
      </c>
    </row>
    <row r="61" spans="2:35" ht="15.75" customHeight="1">
      <c r="B61" s="61">
        <v>1</v>
      </c>
      <c r="C61" s="787" t="s">
        <v>101</v>
      </c>
      <c r="D61" s="787" t="s">
        <v>102</v>
      </c>
      <c r="E61" s="788">
        <v>559224872754</v>
      </c>
      <c r="F61" s="789">
        <v>29450</v>
      </c>
      <c r="G61" s="787" t="s">
        <v>103</v>
      </c>
      <c r="H61" s="62" t="s">
        <v>104</v>
      </c>
      <c r="I61" s="787" t="s">
        <v>105</v>
      </c>
      <c r="J61" s="787" t="s">
        <v>106</v>
      </c>
      <c r="K61" s="789">
        <v>39360</v>
      </c>
      <c r="L61" s="62" t="s">
        <v>88</v>
      </c>
      <c r="M61" s="63">
        <v>0</v>
      </c>
      <c r="N61" s="73">
        <v>420000</v>
      </c>
      <c r="O61" s="73">
        <v>0</v>
      </c>
      <c r="P61" s="73">
        <v>0</v>
      </c>
      <c r="Q61" s="73">
        <v>0</v>
      </c>
      <c r="R61" s="73">
        <v>720000</v>
      </c>
      <c r="S61" s="73">
        <f>SUM(N61:R61)</f>
        <v>1140000</v>
      </c>
      <c r="T61" s="63">
        <v>0</v>
      </c>
      <c r="U61" s="63">
        <f>S61+T61</f>
        <v>1140000</v>
      </c>
      <c r="V61" s="63">
        <v>0</v>
      </c>
      <c r="W61" s="73">
        <v>0</v>
      </c>
      <c r="X61" s="73">
        <v>0</v>
      </c>
      <c r="Y61" s="73">
        <v>0</v>
      </c>
      <c r="Z61" s="73">
        <v>0</v>
      </c>
      <c r="AA61" s="73">
        <v>2400</v>
      </c>
      <c r="AB61" s="73">
        <v>65322</v>
      </c>
      <c r="AC61" s="73">
        <v>36839.9</v>
      </c>
      <c r="AD61" s="73">
        <f>W61+Y61+AA61+AB61+AC61</f>
        <v>104561.9</v>
      </c>
      <c r="AE61" s="63">
        <f>U61-AD61</f>
        <v>1035438.1</v>
      </c>
      <c r="AF61" s="63">
        <v>0</v>
      </c>
      <c r="AG61" s="790" t="s">
        <v>107</v>
      </c>
      <c r="AH61" s="791">
        <v>328002011007661</v>
      </c>
      <c r="AI61" s="790" t="s">
        <v>108</v>
      </c>
    </row>
    <row r="62" spans="2:35" ht="15.75" customHeight="1">
      <c r="B62" s="61">
        <v>2</v>
      </c>
      <c r="C62" s="787" t="s">
        <v>109</v>
      </c>
      <c r="D62" s="787"/>
      <c r="E62" s="788">
        <v>930610893003</v>
      </c>
      <c r="F62" s="789">
        <v>35255</v>
      </c>
      <c r="G62" s="787" t="s">
        <v>110</v>
      </c>
      <c r="H62" s="62" t="s">
        <v>104</v>
      </c>
      <c r="I62" s="787" t="s">
        <v>105</v>
      </c>
      <c r="J62" s="787" t="s">
        <v>106</v>
      </c>
      <c r="K62" s="789">
        <v>44625</v>
      </c>
      <c r="L62" s="62" t="s">
        <v>88</v>
      </c>
      <c r="M62" s="63">
        <v>0</v>
      </c>
      <c r="N62" s="73">
        <v>169256</v>
      </c>
      <c r="O62" s="73">
        <v>0</v>
      </c>
      <c r="P62" s="73">
        <v>0</v>
      </c>
      <c r="Q62" s="73">
        <v>0</v>
      </c>
      <c r="R62" s="73">
        <v>63471</v>
      </c>
      <c r="S62" s="73">
        <f t="shared" ref="S62:S102" si="5">SUM(N62:R62)</f>
        <v>232727</v>
      </c>
      <c r="T62" s="63">
        <v>0</v>
      </c>
      <c r="U62" s="63">
        <f t="shared" ref="U62:U102" si="6">S62+T62</f>
        <v>232727</v>
      </c>
      <c r="V62" s="63">
        <v>0</v>
      </c>
      <c r="W62" s="73">
        <v>0</v>
      </c>
      <c r="X62" s="73">
        <v>0</v>
      </c>
      <c r="Y62" s="73">
        <v>0</v>
      </c>
      <c r="Z62" s="73">
        <v>0</v>
      </c>
      <c r="AA62" s="73">
        <v>1950</v>
      </c>
      <c r="AB62" s="73">
        <v>0</v>
      </c>
      <c r="AC62" s="73">
        <v>5246.5</v>
      </c>
      <c r="AD62" s="73">
        <f t="shared" ref="AD62:AD102" si="7">W62+Y62+AA62+AB62+AC62</f>
        <v>7196.5</v>
      </c>
      <c r="AE62" s="63">
        <f t="shared" ref="AE62:AE102" si="8">U62-AD62</f>
        <v>225530.5</v>
      </c>
      <c r="AF62" s="63">
        <v>0</v>
      </c>
      <c r="AG62" s="790" t="s">
        <v>107</v>
      </c>
      <c r="AH62" s="791">
        <v>104810100176407</v>
      </c>
      <c r="AI62" s="790" t="s">
        <v>111</v>
      </c>
    </row>
    <row r="63" spans="2:35" ht="15.75" customHeight="1">
      <c r="B63" s="61">
        <v>3</v>
      </c>
      <c r="C63" s="787" t="s">
        <v>116</v>
      </c>
      <c r="D63" s="787" t="s">
        <v>117</v>
      </c>
      <c r="E63" s="788">
        <v>586710692573</v>
      </c>
      <c r="F63" s="789">
        <v>30319</v>
      </c>
      <c r="G63" s="787"/>
      <c r="H63" s="62" t="s">
        <v>104</v>
      </c>
      <c r="I63" s="787" t="s">
        <v>105</v>
      </c>
      <c r="J63" s="787" t="s">
        <v>118</v>
      </c>
      <c r="K63" s="789">
        <v>44896</v>
      </c>
      <c r="L63" s="62" t="s">
        <v>88</v>
      </c>
      <c r="M63" s="63">
        <v>0</v>
      </c>
      <c r="N63" s="73">
        <v>300000</v>
      </c>
      <c r="O63" s="73">
        <v>0</v>
      </c>
      <c r="P63" s="73">
        <v>0</v>
      </c>
      <c r="Q63" s="73">
        <v>0</v>
      </c>
      <c r="R63" s="73">
        <v>300000</v>
      </c>
      <c r="S63" s="73">
        <f t="shared" si="5"/>
        <v>600000</v>
      </c>
      <c r="T63" s="63">
        <v>0</v>
      </c>
      <c r="U63" s="63">
        <f t="shared" si="6"/>
        <v>600000</v>
      </c>
      <c r="V63" s="63">
        <v>0</v>
      </c>
      <c r="W63" s="73">
        <v>0</v>
      </c>
      <c r="X63" s="73">
        <v>0</v>
      </c>
      <c r="Y63" s="73">
        <v>0</v>
      </c>
      <c r="Z63" s="73">
        <v>0</v>
      </c>
      <c r="AA63" s="73">
        <v>2400</v>
      </c>
      <c r="AB63" s="73">
        <v>0</v>
      </c>
      <c r="AC63" s="73">
        <v>0</v>
      </c>
      <c r="AD63" s="73">
        <f t="shared" si="7"/>
        <v>2400</v>
      </c>
      <c r="AE63" s="63">
        <f t="shared" si="8"/>
        <v>597600</v>
      </c>
      <c r="AF63" s="63">
        <v>0</v>
      </c>
      <c r="AG63" s="790" t="s">
        <v>107</v>
      </c>
      <c r="AH63" s="791">
        <v>214812010001001</v>
      </c>
      <c r="AI63" s="790" t="s">
        <v>115</v>
      </c>
    </row>
    <row r="64" spans="2:35" ht="15.75" customHeight="1">
      <c r="B64" s="61">
        <v>4</v>
      </c>
      <c r="C64" s="787" t="s">
        <v>126</v>
      </c>
      <c r="D64" s="787" t="s">
        <v>127</v>
      </c>
      <c r="E64" s="788">
        <v>442802638307</v>
      </c>
      <c r="F64" s="789">
        <v>31876</v>
      </c>
      <c r="G64" s="787"/>
      <c r="H64" s="62" t="s">
        <v>104</v>
      </c>
      <c r="I64" s="787" t="s">
        <v>105</v>
      </c>
      <c r="J64" s="787" t="s">
        <v>118</v>
      </c>
      <c r="K64" s="789">
        <v>44896</v>
      </c>
      <c r="L64" s="62" t="s">
        <v>88</v>
      </c>
      <c r="M64" s="63">
        <v>0</v>
      </c>
      <c r="N64" s="73">
        <v>300000</v>
      </c>
      <c r="O64" s="73">
        <v>0</v>
      </c>
      <c r="P64" s="73">
        <v>0</v>
      </c>
      <c r="Q64" s="73">
        <v>0</v>
      </c>
      <c r="R64" s="73">
        <v>300000</v>
      </c>
      <c r="S64" s="73">
        <f t="shared" si="5"/>
        <v>600000</v>
      </c>
      <c r="T64" s="63">
        <v>0</v>
      </c>
      <c r="U64" s="63">
        <f t="shared" si="6"/>
        <v>600000</v>
      </c>
      <c r="V64" s="63">
        <v>0</v>
      </c>
      <c r="W64" s="73">
        <v>0</v>
      </c>
      <c r="X64" s="73">
        <v>0</v>
      </c>
      <c r="Y64" s="73">
        <v>0</v>
      </c>
      <c r="Z64" s="73">
        <v>0</v>
      </c>
      <c r="AA64" s="73">
        <v>2400</v>
      </c>
      <c r="AB64" s="73">
        <v>0</v>
      </c>
      <c r="AC64" s="73">
        <v>0</v>
      </c>
      <c r="AD64" s="73">
        <f t="shared" si="7"/>
        <v>2400</v>
      </c>
      <c r="AE64" s="63">
        <f t="shared" si="8"/>
        <v>597600</v>
      </c>
      <c r="AF64" s="63">
        <v>0</v>
      </c>
      <c r="AG64" s="790" t="s">
        <v>107</v>
      </c>
      <c r="AH64" s="791">
        <v>214812010001000</v>
      </c>
      <c r="AI64" s="790" t="s">
        <v>115</v>
      </c>
    </row>
    <row r="65" spans="2:35" ht="15.75" customHeight="1">
      <c r="B65" s="61">
        <v>5</v>
      </c>
      <c r="C65" s="787" t="s">
        <v>128</v>
      </c>
      <c r="D65" s="787" t="s">
        <v>129</v>
      </c>
      <c r="E65" s="788">
        <v>997080490235</v>
      </c>
      <c r="F65" s="789">
        <v>32746</v>
      </c>
      <c r="G65" s="787"/>
      <c r="H65" s="62" t="s">
        <v>104</v>
      </c>
      <c r="I65" s="787" t="s">
        <v>105</v>
      </c>
      <c r="J65" s="787" t="s">
        <v>121</v>
      </c>
      <c r="K65" s="789">
        <v>44896</v>
      </c>
      <c r="L65" s="62" t="s">
        <v>88</v>
      </c>
      <c r="M65" s="63">
        <v>0</v>
      </c>
      <c r="N65" s="73">
        <v>300000</v>
      </c>
      <c r="O65" s="73">
        <v>0</v>
      </c>
      <c r="P65" s="73">
        <v>0</v>
      </c>
      <c r="Q65" s="73">
        <v>0</v>
      </c>
      <c r="R65" s="73">
        <v>300000</v>
      </c>
      <c r="S65" s="73">
        <f t="shared" si="5"/>
        <v>600000</v>
      </c>
      <c r="T65" s="63">
        <v>0</v>
      </c>
      <c r="U65" s="63">
        <f t="shared" si="6"/>
        <v>600000</v>
      </c>
      <c r="V65" s="63">
        <v>0</v>
      </c>
      <c r="W65" s="73">
        <v>0</v>
      </c>
      <c r="X65" s="73">
        <v>0</v>
      </c>
      <c r="Y65" s="73">
        <v>0</v>
      </c>
      <c r="Z65" s="73">
        <v>0</v>
      </c>
      <c r="AA65" s="73">
        <v>2400</v>
      </c>
      <c r="AB65" s="73">
        <v>0</v>
      </c>
      <c r="AC65" s="73">
        <v>0</v>
      </c>
      <c r="AD65" s="73">
        <f t="shared" si="7"/>
        <v>2400</v>
      </c>
      <c r="AE65" s="63">
        <f t="shared" si="8"/>
        <v>597600</v>
      </c>
      <c r="AF65" s="63">
        <v>0</v>
      </c>
      <c r="AG65" s="790" t="s">
        <v>107</v>
      </c>
      <c r="AH65" s="791">
        <v>328002011008355</v>
      </c>
      <c r="AI65" s="790" t="s">
        <v>108</v>
      </c>
    </row>
    <row r="66" spans="2:35" ht="15.75" customHeight="1">
      <c r="B66" s="61">
        <v>6</v>
      </c>
      <c r="C66" s="787" t="s">
        <v>130</v>
      </c>
      <c r="D66" s="787" t="s">
        <v>131</v>
      </c>
      <c r="E66" s="788">
        <v>829401807584</v>
      </c>
      <c r="F66" s="789">
        <v>35663</v>
      </c>
      <c r="G66" s="787" t="s">
        <v>110</v>
      </c>
      <c r="H66" s="62" t="s">
        <v>104</v>
      </c>
      <c r="I66" s="787" t="s">
        <v>105</v>
      </c>
      <c r="J66" s="787" t="s">
        <v>106</v>
      </c>
      <c r="K66" s="789">
        <v>45078</v>
      </c>
      <c r="L66" s="62" t="s">
        <v>88</v>
      </c>
      <c r="M66" s="63">
        <v>0</v>
      </c>
      <c r="N66" s="73">
        <v>96000</v>
      </c>
      <c r="O66" s="73">
        <v>0</v>
      </c>
      <c r="P66" s="73">
        <v>0</v>
      </c>
      <c r="Q66" s="73">
        <v>0</v>
      </c>
      <c r="R66" s="73">
        <v>144000</v>
      </c>
      <c r="S66" s="73">
        <f t="shared" si="5"/>
        <v>240000</v>
      </c>
      <c r="T66" s="63">
        <v>0</v>
      </c>
      <c r="U66" s="63">
        <f t="shared" si="6"/>
        <v>240000</v>
      </c>
      <c r="V66" s="63">
        <v>0</v>
      </c>
      <c r="W66" s="73">
        <v>23040</v>
      </c>
      <c r="X66" s="73">
        <v>0</v>
      </c>
      <c r="Y66" s="73">
        <v>1800</v>
      </c>
      <c r="Z66" s="73">
        <v>0</v>
      </c>
      <c r="AA66" s="73">
        <v>1800</v>
      </c>
      <c r="AB66" s="73">
        <v>0</v>
      </c>
      <c r="AC66" s="73">
        <v>0</v>
      </c>
      <c r="AD66" s="73">
        <f t="shared" si="7"/>
        <v>26640</v>
      </c>
      <c r="AE66" s="63">
        <f t="shared" si="8"/>
        <v>213360</v>
      </c>
      <c r="AF66" s="63">
        <v>0</v>
      </c>
      <c r="AG66" s="790" t="s">
        <v>107</v>
      </c>
      <c r="AH66" s="791">
        <v>328002011021008</v>
      </c>
      <c r="AI66" s="790" t="s">
        <v>108</v>
      </c>
    </row>
    <row r="67" spans="2:35" ht="15.75" customHeight="1">
      <c r="B67" s="61">
        <v>7</v>
      </c>
      <c r="C67" s="787" t="s">
        <v>134</v>
      </c>
      <c r="D67" s="787"/>
      <c r="E67" s="788">
        <v>729029479830</v>
      </c>
      <c r="F67" s="789">
        <v>37152</v>
      </c>
      <c r="G67" s="787" t="s">
        <v>135</v>
      </c>
      <c r="H67" s="62" t="s">
        <v>104</v>
      </c>
      <c r="I67" s="787" t="s">
        <v>105</v>
      </c>
      <c r="J67" s="787" t="s">
        <v>114</v>
      </c>
      <c r="K67" s="789">
        <v>45140</v>
      </c>
      <c r="L67" s="62" t="s">
        <v>88</v>
      </c>
      <c r="M67" s="63">
        <v>0</v>
      </c>
      <c r="N67" s="73">
        <v>52800</v>
      </c>
      <c r="O67" s="73">
        <v>0</v>
      </c>
      <c r="P67" s="73">
        <v>0</v>
      </c>
      <c r="Q67" s="73">
        <v>0</v>
      </c>
      <c r="R67" s="73">
        <v>79200</v>
      </c>
      <c r="S67" s="73">
        <f t="shared" si="5"/>
        <v>132000</v>
      </c>
      <c r="T67" s="63">
        <v>0</v>
      </c>
      <c r="U67" s="63">
        <f t="shared" si="6"/>
        <v>132000</v>
      </c>
      <c r="V67" s="63">
        <v>0</v>
      </c>
      <c r="W67" s="73">
        <v>12672</v>
      </c>
      <c r="X67" s="73">
        <v>0</v>
      </c>
      <c r="Y67" s="73">
        <v>984</v>
      </c>
      <c r="Z67" s="73">
        <v>0</v>
      </c>
      <c r="AA67" s="73">
        <v>0</v>
      </c>
      <c r="AB67" s="73">
        <v>0</v>
      </c>
      <c r="AC67" s="73">
        <v>0</v>
      </c>
      <c r="AD67" s="73">
        <f t="shared" si="7"/>
        <v>13656</v>
      </c>
      <c r="AE67" s="63">
        <f t="shared" si="8"/>
        <v>118344</v>
      </c>
      <c r="AF67" s="63">
        <v>0</v>
      </c>
      <c r="AG67" s="790" t="s">
        <v>107</v>
      </c>
      <c r="AH67" s="791">
        <v>33010100191187</v>
      </c>
      <c r="AI67" s="790">
        <v>0</v>
      </c>
    </row>
    <row r="68" spans="2:35" ht="15.75" customHeight="1">
      <c r="B68" s="61">
        <v>8</v>
      </c>
      <c r="C68" s="787" t="s">
        <v>136</v>
      </c>
      <c r="D68" s="787"/>
      <c r="E68" s="788">
        <v>220207972938</v>
      </c>
      <c r="F68" s="789">
        <v>36708</v>
      </c>
      <c r="G68" s="787" t="s">
        <v>135</v>
      </c>
      <c r="H68" s="62" t="s">
        <v>104</v>
      </c>
      <c r="I68" s="787" t="s">
        <v>105</v>
      </c>
      <c r="J68" s="787" t="s">
        <v>114</v>
      </c>
      <c r="K68" s="789">
        <v>45140</v>
      </c>
      <c r="L68" s="62" t="s">
        <v>88</v>
      </c>
      <c r="M68" s="63">
        <v>0</v>
      </c>
      <c r="N68" s="73">
        <v>27484</v>
      </c>
      <c r="O68" s="73">
        <v>0</v>
      </c>
      <c r="P68" s="73">
        <v>0</v>
      </c>
      <c r="Q68" s="73">
        <v>0</v>
      </c>
      <c r="R68" s="73">
        <v>41224</v>
      </c>
      <c r="S68" s="73">
        <f t="shared" si="5"/>
        <v>68708</v>
      </c>
      <c r="T68" s="63">
        <v>0</v>
      </c>
      <c r="U68" s="63">
        <f t="shared" si="6"/>
        <v>68708</v>
      </c>
      <c r="V68" s="63">
        <v>0</v>
      </c>
      <c r="W68" s="73">
        <v>6598</v>
      </c>
      <c r="X68" s="73">
        <v>0</v>
      </c>
      <c r="Y68" s="73">
        <v>512</v>
      </c>
      <c r="Z68" s="73">
        <v>0</v>
      </c>
      <c r="AA68" s="73">
        <v>0</v>
      </c>
      <c r="AB68" s="73">
        <v>0</v>
      </c>
      <c r="AC68" s="73">
        <v>0</v>
      </c>
      <c r="AD68" s="73">
        <f t="shared" si="7"/>
        <v>7110</v>
      </c>
      <c r="AE68" s="63">
        <f t="shared" si="8"/>
        <v>61598</v>
      </c>
      <c r="AF68" s="63">
        <v>0</v>
      </c>
      <c r="AG68" s="790" t="s">
        <v>107</v>
      </c>
      <c r="AH68" s="791">
        <v>231710100035243</v>
      </c>
      <c r="AI68" s="790" t="s">
        <v>137</v>
      </c>
    </row>
    <row r="69" spans="2:35" ht="15.75" customHeight="1">
      <c r="B69" s="61">
        <v>9</v>
      </c>
      <c r="C69" s="787" t="s">
        <v>138</v>
      </c>
      <c r="D69" s="787"/>
      <c r="E69" s="788">
        <v>809037540286</v>
      </c>
      <c r="F69" s="789">
        <v>36781</v>
      </c>
      <c r="G69" s="787" t="s">
        <v>135</v>
      </c>
      <c r="H69" s="62" t="s">
        <v>104</v>
      </c>
      <c r="I69" s="787" t="s">
        <v>105</v>
      </c>
      <c r="J69" s="787" t="s">
        <v>114</v>
      </c>
      <c r="K69" s="789">
        <v>45166</v>
      </c>
      <c r="L69" s="62" t="s">
        <v>88</v>
      </c>
      <c r="M69" s="63">
        <v>0</v>
      </c>
      <c r="N69" s="73">
        <v>37045</v>
      </c>
      <c r="O69" s="73">
        <v>0</v>
      </c>
      <c r="P69" s="73">
        <v>0</v>
      </c>
      <c r="Q69" s="73">
        <v>0</v>
      </c>
      <c r="R69" s="73">
        <v>55568</v>
      </c>
      <c r="S69" s="73">
        <f t="shared" si="5"/>
        <v>92613</v>
      </c>
      <c r="T69" s="63">
        <v>0</v>
      </c>
      <c r="U69" s="63">
        <f t="shared" si="6"/>
        <v>92613</v>
      </c>
      <c r="V69" s="63">
        <v>0</v>
      </c>
      <c r="W69" s="73">
        <v>8890</v>
      </c>
      <c r="X69" s="73">
        <v>0</v>
      </c>
      <c r="Y69" s="73">
        <v>690</v>
      </c>
      <c r="Z69" s="73">
        <v>0</v>
      </c>
      <c r="AA69" s="73">
        <v>0</v>
      </c>
      <c r="AB69" s="73">
        <v>0</v>
      </c>
      <c r="AC69" s="73">
        <v>0</v>
      </c>
      <c r="AD69" s="73">
        <f t="shared" si="7"/>
        <v>9580</v>
      </c>
      <c r="AE69" s="63">
        <f t="shared" si="8"/>
        <v>83033</v>
      </c>
      <c r="AF69" s="63">
        <v>0</v>
      </c>
      <c r="AG69" s="790" t="s">
        <v>107</v>
      </c>
      <c r="AH69" s="791">
        <v>214810100085354</v>
      </c>
      <c r="AI69" s="790" t="s">
        <v>115</v>
      </c>
    </row>
    <row r="70" spans="2:35" ht="15.75" customHeight="1">
      <c r="B70" s="61">
        <v>10</v>
      </c>
      <c r="C70" s="787" t="s">
        <v>183</v>
      </c>
      <c r="D70" s="787"/>
      <c r="E70" s="788">
        <v>925365044239</v>
      </c>
      <c r="F70" s="789">
        <v>37090</v>
      </c>
      <c r="G70" s="787" t="s">
        <v>135</v>
      </c>
      <c r="H70" s="62" t="s">
        <v>104</v>
      </c>
      <c r="I70" s="787" t="s">
        <v>105</v>
      </c>
      <c r="J70" s="787" t="s">
        <v>114</v>
      </c>
      <c r="K70" s="789">
        <v>45352</v>
      </c>
      <c r="L70" s="62" t="s">
        <v>88</v>
      </c>
      <c r="M70" s="63">
        <v>0</v>
      </c>
      <c r="N70" s="73">
        <v>49498</v>
      </c>
      <c r="O70" s="73">
        <v>0</v>
      </c>
      <c r="P70" s="73">
        <v>0</v>
      </c>
      <c r="Q70" s="73">
        <v>0</v>
      </c>
      <c r="R70" s="73">
        <v>89879</v>
      </c>
      <c r="S70" s="73">
        <f t="shared" si="5"/>
        <v>139377</v>
      </c>
      <c r="T70" s="63">
        <v>0</v>
      </c>
      <c r="U70" s="63">
        <f t="shared" si="6"/>
        <v>139377</v>
      </c>
      <c r="V70" s="63">
        <v>0</v>
      </c>
      <c r="W70" s="73">
        <v>11880</v>
      </c>
      <c r="X70" s="73">
        <v>0</v>
      </c>
      <c r="Y70" s="73">
        <v>923</v>
      </c>
      <c r="Z70" s="73">
        <v>0</v>
      </c>
      <c r="AA70" s="73">
        <v>350</v>
      </c>
      <c r="AB70" s="73">
        <v>0</v>
      </c>
      <c r="AC70" s="73">
        <v>0</v>
      </c>
      <c r="AD70" s="73">
        <f t="shared" si="7"/>
        <v>13153</v>
      </c>
      <c r="AE70" s="63">
        <f t="shared" si="8"/>
        <v>126224</v>
      </c>
      <c r="AF70" s="63">
        <v>0</v>
      </c>
      <c r="AG70" s="790" t="s">
        <v>107</v>
      </c>
      <c r="AH70" s="791">
        <v>214810100088412</v>
      </c>
      <c r="AI70" s="790" t="s">
        <v>115</v>
      </c>
    </row>
    <row r="71" spans="2:35" ht="15.75" customHeight="1">
      <c r="B71" s="61">
        <v>11</v>
      </c>
      <c r="C71" s="787" t="s">
        <v>184</v>
      </c>
      <c r="D71" s="787" t="s">
        <v>185</v>
      </c>
      <c r="E71" s="788">
        <v>263670242203</v>
      </c>
      <c r="F71" s="789">
        <v>33330</v>
      </c>
      <c r="G71" s="787" t="s">
        <v>110</v>
      </c>
      <c r="H71" s="62" t="s">
        <v>104</v>
      </c>
      <c r="I71" s="787" t="s">
        <v>105</v>
      </c>
      <c r="J71" s="787" t="s">
        <v>121</v>
      </c>
      <c r="K71" s="789">
        <v>45383</v>
      </c>
      <c r="L71" s="62" t="s">
        <v>88</v>
      </c>
      <c r="M71" s="63">
        <v>0</v>
      </c>
      <c r="N71" s="73">
        <v>480000</v>
      </c>
      <c r="O71" s="73">
        <v>0</v>
      </c>
      <c r="P71" s="73">
        <v>0</v>
      </c>
      <c r="Q71" s="73">
        <v>0</v>
      </c>
      <c r="R71" s="73">
        <v>120000</v>
      </c>
      <c r="S71" s="73">
        <f t="shared" si="5"/>
        <v>600000</v>
      </c>
      <c r="T71" s="63">
        <v>0</v>
      </c>
      <c r="U71" s="63">
        <f t="shared" si="6"/>
        <v>600000</v>
      </c>
      <c r="V71" s="63">
        <v>0</v>
      </c>
      <c r="W71" s="73">
        <v>0</v>
      </c>
      <c r="X71" s="73">
        <v>0</v>
      </c>
      <c r="Y71" s="73">
        <v>0</v>
      </c>
      <c r="Z71" s="73">
        <v>0</v>
      </c>
      <c r="AA71" s="73">
        <v>2400</v>
      </c>
      <c r="AB71" s="73">
        <v>0</v>
      </c>
      <c r="AC71" s="73">
        <v>0</v>
      </c>
      <c r="AD71" s="73">
        <f t="shared" si="7"/>
        <v>2400</v>
      </c>
      <c r="AE71" s="63">
        <f t="shared" si="8"/>
        <v>597600</v>
      </c>
      <c r="AF71" s="63">
        <v>0</v>
      </c>
      <c r="AG71" s="790"/>
      <c r="AH71" s="791"/>
      <c r="AI71" s="790"/>
    </row>
    <row r="72" spans="2:35" ht="15.75" customHeight="1">
      <c r="B72" s="61">
        <v>12</v>
      </c>
      <c r="C72" s="787" t="s">
        <v>186</v>
      </c>
      <c r="D72" s="787" t="s">
        <v>187</v>
      </c>
      <c r="E72" s="788">
        <v>739774201826</v>
      </c>
      <c r="F72" s="789">
        <v>33272</v>
      </c>
      <c r="G72" s="787" t="s">
        <v>135</v>
      </c>
      <c r="H72" s="62" t="s">
        <v>104</v>
      </c>
      <c r="I72" s="787" t="s">
        <v>105</v>
      </c>
      <c r="J72" s="787" t="s">
        <v>121</v>
      </c>
      <c r="K72" s="789">
        <v>45383</v>
      </c>
      <c r="L72" s="62" t="s">
        <v>88</v>
      </c>
      <c r="M72" s="63">
        <v>0</v>
      </c>
      <c r="N72" s="73">
        <v>480000</v>
      </c>
      <c r="O72" s="73">
        <v>0</v>
      </c>
      <c r="P72" s="73">
        <v>0</v>
      </c>
      <c r="Q72" s="73">
        <v>0</v>
      </c>
      <c r="R72" s="73">
        <v>120000</v>
      </c>
      <c r="S72" s="73">
        <f t="shared" si="5"/>
        <v>600000</v>
      </c>
      <c r="T72" s="63">
        <v>0</v>
      </c>
      <c r="U72" s="63">
        <f t="shared" si="6"/>
        <v>600000</v>
      </c>
      <c r="V72" s="63">
        <v>0</v>
      </c>
      <c r="W72" s="73">
        <v>0</v>
      </c>
      <c r="X72" s="73">
        <v>0</v>
      </c>
      <c r="Y72" s="73">
        <v>0</v>
      </c>
      <c r="Z72" s="73">
        <v>0</v>
      </c>
      <c r="AA72" s="73">
        <v>2400</v>
      </c>
      <c r="AB72" s="73">
        <v>0</v>
      </c>
      <c r="AC72" s="73">
        <v>0</v>
      </c>
      <c r="AD72" s="73">
        <f t="shared" si="7"/>
        <v>2400</v>
      </c>
      <c r="AE72" s="63">
        <f t="shared" si="8"/>
        <v>597600</v>
      </c>
      <c r="AF72" s="63">
        <v>0</v>
      </c>
      <c r="AG72" s="790" t="s">
        <v>107</v>
      </c>
      <c r="AH72" s="791">
        <v>590402010009888</v>
      </c>
      <c r="AI72" s="790">
        <v>0</v>
      </c>
    </row>
    <row r="73" spans="2:35" ht="15.75" customHeight="1">
      <c r="B73" s="61">
        <v>13</v>
      </c>
      <c r="C73" s="787" t="s">
        <v>188</v>
      </c>
      <c r="D73" s="787" t="s">
        <v>189</v>
      </c>
      <c r="E73" s="788">
        <v>663037712861</v>
      </c>
      <c r="F73" s="789">
        <v>33823</v>
      </c>
      <c r="G73" s="787" t="s">
        <v>110</v>
      </c>
      <c r="H73" s="62" t="s">
        <v>104</v>
      </c>
      <c r="I73" s="787" t="s">
        <v>105</v>
      </c>
      <c r="J73" s="787" t="s">
        <v>121</v>
      </c>
      <c r="K73" s="789">
        <v>45383</v>
      </c>
      <c r="L73" s="62" t="s">
        <v>88</v>
      </c>
      <c r="M73" s="63">
        <v>0</v>
      </c>
      <c r="N73" s="73">
        <v>480000</v>
      </c>
      <c r="O73" s="73">
        <v>0</v>
      </c>
      <c r="P73" s="73">
        <v>0</v>
      </c>
      <c r="Q73" s="73">
        <v>0</v>
      </c>
      <c r="R73" s="73">
        <v>120000</v>
      </c>
      <c r="S73" s="73">
        <f t="shared" si="5"/>
        <v>600000</v>
      </c>
      <c r="T73" s="63">
        <v>0</v>
      </c>
      <c r="U73" s="63">
        <f t="shared" si="6"/>
        <v>600000</v>
      </c>
      <c r="V73" s="63">
        <v>0</v>
      </c>
      <c r="W73" s="73">
        <v>0</v>
      </c>
      <c r="X73" s="73">
        <v>0</v>
      </c>
      <c r="Y73" s="73">
        <v>0</v>
      </c>
      <c r="Z73" s="73">
        <v>0</v>
      </c>
      <c r="AA73" s="73">
        <v>2400</v>
      </c>
      <c r="AB73" s="73">
        <v>0</v>
      </c>
      <c r="AC73" s="73">
        <v>0</v>
      </c>
      <c r="AD73" s="73">
        <f t="shared" si="7"/>
        <v>2400</v>
      </c>
      <c r="AE73" s="63">
        <f t="shared" si="8"/>
        <v>597600</v>
      </c>
      <c r="AF73" s="63">
        <v>0</v>
      </c>
      <c r="AG73" s="790" t="s">
        <v>107</v>
      </c>
      <c r="AH73" s="791">
        <v>214812120000827</v>
      </c>
      <c r="AI73" s="790" t="s">
        <v>115</v>
      </c>
    </row>
    <row r="74" spans="2:35" ht="15.75" customHeight="1">
      <c r="B74" s="61">
        <v>14</v>
      </c>
      <c r="C74" s="787" t="s">
        <v>190</v>
      </c>
      <c r="D74" s="787"/>
      <c r="E74" s="788">
        <v>751409211559</v>
      </c>
      <c r="F74" s="789">
        <v>35458</v>
      </c>
      <c r="G74" s="787" t="s">
        <v>110</v>
      </c>
      <c r="H74" s="62" t="s">
        <v>104</v>
      </c>
      <c r="I74" s="787" t="s">
        <v>105</v>
      </c>
      <c r="J74" s="787" t="s">
        <v>114</v>
      </c>
      <c r="K74" s="789">
        <v>45444</v>
      </c>
      <c r="L74" s="62" t="s">
        <v>88</v>
      </c>
      <c r="M74" s="63">
        <v>0</v>
      </c>
      <c r="N74" s="73">
        <v>36500</v>
      </c>
      <c r="O74" s="73">
        <v>0</v>
      </c>
      <c r="P74" s="73">
        <v>0</v>
      </c>
      <c r="Q74" s="73">
        <v>0</v>
      </c>
      <c r="R74" s="73">
        <v>10597</v>
      </c>
      <c r="S74" s="73">
        <f t="shared" si="5"/>
        <v>47097</v>
      </c>
      <c r="T74" s="63">
        <v>0</v>
      </c>
      <c r="U74" s="63">
        <f t="shared" si="6"/>
        <v>47097</v>
      </c>
      <c r="V74" s="63">
        <v>0</v>
      </c>
      <c r="W74" s="73">
        <v>0</v>
      </c>
      <c r="X74" s="73">
        <v>0</v>
      </c>
      <c r="Y74" s="73">
        <v>353</v>
      </c>
      <c r="Z74" s="73">
        <v>0</v>
      </c>
      <c r="AA74" s="73">
        <v>300</v>
      </c>
      <c r="AB74" s="73">
        <v>0</v>
      </c>
      <c r="AC74" s="73">
        <v>0</v>
      </c>
      <c r="AD74" s="73">
        <f t="shared" si="7"/>
        <v>653</v>
      </c>
      <c r="AE74" s="63">
        <f t="shared" si="8"/>
        <v>46444</v>
      </c>
      <c r="AF74" s="63">
        <v>0</v>
      </c>
      <c r="AG74" s="790" t="s">
        <v>107</v>
      </c>
      <c r="AH74" s="791">
        <v>328002120001712</v>
      </c>
      <c r="AI74" s="790" t="s">
        <v>108</v>
      </c>
    </row>
    <row r="75" spans="2:35" ht="15.75" customHeight="1">
      <c r="B75" s="61">
        <v>15</v>
      </c>
      <c r="C75" s="787" t="s">
        <v>191</v>
      </c>
      <c r="D75" s="787" t="s">
        <v>192</v>
      </c>
      <c r="E75" s="788">
        <v>241491075643</v>
      </c>
      <c r="F75" s="789">
        <v>35848</v>
      </c>
      <c r="G75" s="787" t="s">
        <v>193</v>
      </c>
      <c r="H75" s="62" t="s">
        <v>104</v>
      </c>
      <c r="I75" s="787" t="s">
        <v>105</v>
      </c>
      <c r="J75" s="787" t="s">
        <v>114</v>
      </c>
      <c r="K75" s="789">
        <v>45453</v>
      </c>
      <c r="L75" s="62" t="s">
        <v>88</v>
      </c>
      <c r="M75" s="63">
        <v>0</v>
      </c>
      <c r="N75" s="73">
        <v>145029</v>
      </c>
      <c r="O75" s="73">
        <v>0</v>
      </c>
      <c r="P75" s="73">
        <v>0</v>
      </c>
      <c r="Q75" s="73">
        <v>0</v>
      </c>
      <c r="R75" s="73">
        <v>42105</v>
      </c>
      <c r="S75" s="73">
        <f t="shared" si="5"/>
        <v>187134</v>
      </c>
      <c r="T75" s="63">
        <v>0</v>
      </c>
      <c r="U75" s="63">
        <f t="shared" si="6"/>
        <v>187134</v>
      </c>
      <c r="V75" s="63">
        <v>0</v>
      </c>
      <c r="W75" s="73">
        <v>0</v>
      </c>
      <c r="X75" s="73">
        <v>0</v>
      </c>
      <c r="Y75" s="73">
        <v>1403</v>
      </c>
      <c r="Z75" s="73">
        <v>0</v>
      </c>
      <c r="AA75" s="73">
        <v>1350</v>
      </c>
      <c r="AB75" s="73">
        <v>0</v>
      </c>
      <c r="AC75" s="73">
        <v>0</v>
      </c>
      <c r="AD75" s="73">
        <f t="shared" si="7"/>
        <v>2753</v>
      </c>
      <c r="AE75" s="63">
        <f t="shared" si="8"/>
        <v>184381</v>
      </c>
      <c r="AF75" s="63">
        <v>0</v>
      </c>
      <c r="AG75" s="790" t="s">
        <v>107</v>
      </c>
      <c r="AH75" s="791">
        <v>214810100049723</v>
      </c>
      <c r="AI75" s="790" t="s">
        <v>115</v>
      </c>
    </row>
    <row r="76" spans="2:35" ht="15.75" customHeight="1">
      <c r="B76" s="61">
        <v>16</v>
      </c>
      <c r="C76" s="787" t="s">
        <v>194</v>
      </c>
      <c r="D76" s="787"/>
      <c r="E76" s="788">
        <v>559259948153</v>
      </c>
      <c r="F76" s="789">
        <v>35958</v>
      </c>
      <c r="G76" s="787" t="s">
        <v>110</v>
      </c>
      <c r="H76" s="62" t="s">
        <v>104</v>
      </c>
      <c r="I76" s="787" t="s">
        <v>105</v>
      </c>
      <c r="J76" s="787" t="s">
        <v>114</v>
      </c>
      <c r="K76" s="789">
        <v>45458</v>
      </c>
      <c r="L76" s="62" t="s">
        <v>88</v>
      </c>
      <c r="M76" s="63">
        <v>0</v>
      </c>
      <c r="N76" s="73">
        <v>116367</v>
      </c>
      <c r="O76" s="73">
        <v>0</v>
      </c>
      <c r="P76" s="73">
        <v>0</v>
      </c>
      <c r="Q76" s="73">
        <v>0</v>
      </c>
      <c r="R76" s="73">
        <v>33784</v>
      </c>
      <c r="S76" s="73">
        <f t="shared" si="5"/>
        <v>150151</v>
      </c>
      <c r="T76" s="63">
        <v>0</v>
      </c>
      <c r="U76" s="63">
        <f t="shared" si="6"/>
        <v>150151</v>
      </c>
      <c r="V76" s="63">
        <v>0</v>
      </c>
      <c r="W76" s="73">
        <v>0</v>
      </c>
      <c r="X76" s="73">
        <v>0</v>
      </c>
      <c r="Y76" s="73">
        <v>1126</v>
      </c>
      <c r="Z76" s="73">
        <v>0</v>
      </c>
      <c r="AA76" s="73">
        <v>900</v>
      </c>
      <c r="AB76" s="73">
        <v>0</v>
      </c>
      <c r="AC76" s="73">
        <v>0</v>
      </c>
      <c r="AD76" s="73">
        <f t="shared" si="7"/>
        <v>2026</v>
      </c>
      <c r="AE76" s="63">
        <f t="shared" si="8"/>
        <v>148125</v>
      </c>
      <c r="AF76" s="63">
        <v>0</v>
      </c>
      <c r="AG76" s="790" t="s">
        <v>107</v>
      </c>
      <c r="AH76" s="791">
        <v>328002011021546</v>
      </c>
      <c r="AI76" s="790" t="s">
        <v>108</v>
      </c>
    </row>
    <row r="77" spans="2:35" ht="15.75" customHeight="1">
      <c r="B77" s="61">
        <v>17</v>
      </c>
      <c r="C77" s="787" t="s">
        <v>144</v>
      </c>
      <c r="D77" s="787"/>
      <c r="E77" s="788">
        <v>984708416422</v>
      </c>
      <c r="F77" s="789">
        <v>31976</v>
      </c>
      <c r="G77" s="787" t="s">
        <v>141</v>
      </c>
      <c r="H77" s="62" t="s">
        <v>104</v>
      </c>
      <c r="I77" s="787" t="s">
        <v>105</v>
      </c>
      <c r="J77" s="787" t="s">
        <v>145</v>
      </c>
      <c r="K77" s="789">
        <v>41135</v>
      </c>
      <c r="L77" s="62" t="s">
        <v>88</v>
      </c>
      <c r="M77" s="63">
        <v>0</v>
      </c>
      <c r="N77" s="73">
        <v>75701</v>
      </c>
      <c r="O77" s="73">
        <v>0</v>
      </c>
      <c r="P77" s="73">
        <v>0</v>
      </c>
      <c r="Q77" s="73">
        <v>0</v>
      </c>
      <c r="R77" s="73">
        <v>113551</v>
      </c>
      <c r="S77" s="73">
        <f t="shared" si="5"/>
        <v>189252</v>
      </c>
      <c r="T77" s="63">
        <v>0</v>
      </c>
      <c r="U77" s="63">
        <f t="shared" si="6"/>
        <v>189252</v>
      </c>
      <c r="V77" s="63">
        <v>0</v>
      </c>
      <c r="W77" s="73">
        <v>18168</v>
      </c>
      <c r="X77" s="73">
        <v>0</v>
      </c>
      <c r="Y77" s="73">
        <v>1419</v>
      </c>
      <c r="Z77" s="73">
        <v>0</v>
      </c>
      <c r="AA77" s="73">
        <v>1350</v>
      </c>
      <c r="AB77" s="73">
        <v>0</v>
      </c>
      <c r="AC77" s="73">
        <v>0</v>
      </c>
      <c r="AD77" s="73">
        <f t="shared" si="7"/>
        <v>20937</v>
      </c>
      <c r="AE77" s="63">
        <f t="shared" si="8"/>
        <v>168315</v>
      </c>
      <c r="AF77" s="63">
        <v>0</v>
      </c>
      <c r="AG77" s="790" t="s">
        <v>107</v>
      </c>
      <c r="AH77" s="791">
        <v>328002011008352</v>
      </c>
      <c r="AI77" s="790" t="s">
        <v>108</v>
      </c>
    </row>
    <row r="78" spans="2:35" ht="15.75" customHeight="1">
      <c r="B78" s="61">
        <v>18</v>
      </c>
      <c r="C78" s="787" t="s">
        <v>147</v>
      </c>
      <c r="D78" s="787"/>
      <c r="E78" s="788">
        <v>510425202155</v>
      </c>
      <c r="F78" s="789">
        <v>35282</v>
      </c>
      <c r="G78" s="787" t="s">
        <v>148</v>
      </c>
      <c r="H78" s="62" t="s">
        <v>104</v>
      </c>
      <c r="I78" s="787" t="s">
        <v>105</v>
      </c>
      <c r="J78" s="787" t="s">
        <v>142</v>
      </c>
      <c r="K78" s="789">
        <v>43486</v>
      </c>
      <c r="L78" s="62" t="s">
        <v>88</v>
      </c>
      <c r="M78" s="63">
        <v>0</v>
      </c>
      <c r="N78" s="73">
        <v>68086</v>
      </c>
      <c r="O78" s="73">
        <v>0</v>
      </c>
      <c r="P78" s="73">
        <v>0</v>
      </c>
      <c r="Q78" s="73">
        <v>0</v>
      </c>
      <c r="R78" s="73">
        <v>129628</v>
      </c>
      <c r="S78" s="73">
        <f t="shared" si="5"/>
        <v>197714</v>
      </c>
      <c r="T78" s="63">
        <v>0</v>
      </c>
      <c r="U78" s="63">
        <f t="shared" si="6"/>
        <v>197714</v>
      </c>
      <c r="V78" s="63">
        <v>0</v>
      </c>
      <c r="W78" s="73">
        <v>16332</v>
      </c>
      <c r="X78" s="73">
        <v>0</v>
      </c>
      <c r="Y78" s="73">
        <v>1274</v>
      </c>
      <c r="Z78" s="73">
        <v>0</v>
      </c>
      <c r="AA78" s="73">
        <v>950</v>
      </c>
      <c r="AB78" s="73">
        <v>0</v>
      </c>
      <c r="AC78" s="73">
        <v>0</v>
      </c>
      <c r="AD78" s="73">
        <f t="shared" si="7"/>
        <v>18556</v>
      </c>
      <c r="AE78" s="63">
        <f t="shared" si="8"/>
        <v>179158</v>
      </c>
      <c r="AF78" s="63">
        <v>0</v>
      </c>
      <c r="AG78" s="790" t="s">
        <v>107</v>
      </c>
      <c r="AH78" s="791">
        <v>328002011020911</v>
      </c>
      <c r="AI78" s="790" t="s">
        <v>108</v>
      </c>
    </row>
    <row r="79" spans="2:35" ht="15.75" customHeight="1">
      <c r="B79" s="61">
        <v>19</v>
      </c>
      <c r="C79" s="787" t="s">
        <v>149</v>
      </c>
      <c r="D79" s="787"/>
      <c r="E79" s="788">
        <v>436102446707</v>
      </c>
      <c r="F79" s="789">
        <v>35328</v>
      </c>
      <c r="G79" s="787" t="s">
        <v>150</v>
      </c>
      <c r="H79" s="62" t="s">
        <v>104</v>
      </c>
      <c r="I79" s="787" t="s">
        <v>105</v>
      </c>
      <c r="J79" s="787" t="s">
        <v>142</v>
      </c>
      <c r="K79" s="789">
        <v>43498</v>
      </c>
      <c r="L79" s="62" t="s">
        <v>88</v>
      </c>
      <c r="M79" s="63">
        <v>0</v>
      </c>
      <c r="N79" s="73">
        <v>62360</v>
      </c>
      <c r="O79" s="73">
        <v>0</v>
      </c>
      <c r="P79" s="73">
        <v>0</v>
      </c>
      <c r="Q79" s="73">
        <v>0</v>
      </c>
      <c r="R79" s="73">
        <v>108789</v>
      </c>
      <c r="S79" s="73">
        <f t="shared" si="5"/>
        <v>171149</v>
      </c>
      <c r="T79" s="63">
        <v>0</v>
      </c>
      <c r="U79" s="63">
        <f t="shared" si="6"/>
        <v>171149</v>
      </c>
      <c r="V79" s="63">
        <v>0</v>
      </c>
      <c r="W79" s="73">
        <v>14958</v>
      </c>
      <c r="X79" s="73">
        <v>0</v>
      </c>
      <c r="Y79" s="73">
        <v>1166</v>
      </c>
      <c r="Z79" s="73">
        <v>0</v>
      </c>
      <c r="AA79" s="73">
        <v>300</v>
      </c>
      <c r="AB79" s="73">
        <v>0</v>
      </c>
      <c r="AC79" s="73">
        <v>0</v>
      </c>
      <c r="AD79" s="73">
        <f t="shared" si="7"/>
        <v>16424</v>
      </c>
      <c r="AE79" s="63">
        <f t="shared" si="8"/>
        <v>154725</v>
      </c>
      <c r="AF79" s="63">
        <v>0</v>
      </c>
      <c r="AG79" s="790" t="s">
        <v>107</v>
      </c>
      <c r="AH79" s="791">
        <v>328002120001713</v>
      </c>
      <c r="AI79" s="790" t="s">
        <v>108</v>
      </c>
    </row>
    <row r="80" spans="2:35" ht="15.75" customHeight="1">
      <c r="B80" s="61">
        <v>20</v>
      </c>
      <c r="C80" s="787" t="s">
        <v>152</v>
      </c>
      <c r="D80" s="787" t="s">
        <v>153</v>
      </c>
      <c r="E80" s="788">
        <v>226524267396</v>
      </c>
      <c r="F80" s="789">
        <v>35783</v>
      </c>
      <c r="G80" s="787" t="s">
        <v>141</v>
      </c>
      <c r="H80" s="62" t="s">
        <v>104</v>
      </c>
      <c r="I80" s="787" t="s">
        <v>105</v>
      </c>
      <c r="J80" s="787" t="s">
        <v>142</v>
      </c>
      <c r="K80" s="789">
        <v>43836</v>
      </c>
      <c r="L80" s="62" t="s">
        <v>88</v>
      </c>
      <c r="M80" s="63">
        <v>0</v>
      </c>
      <c r="N80" s="73">
        <v>68264</v>
      </c>
      <c r="O80" s="73">
        <v>0</v>
      </c>
      <c r="P80" s="73">
        <v>0</v>
      </c>
      <c r="Q80" s="73">
        <v>0</v>
      </c>
      <c r="R80" s="73">
        <v>116290</v>
      </c>
      <c r="S80" s="73">
        <f t="shared" si="5"/>
        <v>184554</v>
      </c>
      <c r="T80" s="63">
        <v>0</v>
      </c>
      <c r="U80" s="63">
        <f t="shared" si="6"/>
        <v>184554</v>
      </c>
      <c r="V80" s="63">
        <v>0</v>
      </c>
      <c r="W80" s="73">
        <v>16374</v>
      </c>
      <c r="X80" s="73">
        <v>0</v>
      </c>
      <c r="Y80" s="73">
        <v>1277</v>
      </c>
      <c r="Z80" s="73">
        <v>0</v>
      </c>
      <c r="AA80" s="73">
        <v>150</v>
      </c>
      <c r="AB80" s="73">
        <v>0</v>
      </c>
      <c r="AC80" s="73">
        <v>0</v>
      </c>
      <c r="AD80" s="73">
        <f t="shared" si="7"/>
        <v>17801</v>
      </c>
      <c r="AE80" s="63">
        <f t="shared" si="8"/>
        <v>166753</v>
      </c>
      <c r="AF80" s="63">
        <v>0</v>
      </c>
      <c r="AG80" s="790" t="s">
        <v>107</v>
      </c>
      <c r="AH80" s="791">
        <v>610002010014956</v>
      </c>
      <c r="AI80" s="790" t="s">
        <v>143</v>
      </c>
    </row>
    <row r="81" spans="2:35" ht="15.75" customHeight="1">
      <c r="B81" s="61">
        <v>21</v>
      </c>
      <c r="C81" s="787" t="s">
        <v>154</v>
      </c>
      <c r="D81" s="787"/>
      <c r="E81" s="788">
        <v>538889413873</v>
      </c>
      <c r="F81" s="789">
        <v>34126</v>
      </c>
      <c r="G81" s="787" t="s">
        <v>155</v>
      </c>
      <c r="H81" s="62" t="s">
        <v>104</v>
      </c>
      <c r="I81" s="787" t="s">
        <v>105</v>
      </c>
      <c r="J81" s="787" t="s">
        <v>142</v>
      </c>
      <c r="K81" s="789">
        <v>44232</v>
      </c>
      <c r="L81" s="62" t="s">
        <v>88</v>
      </c>
      <c r="M81" s="63">
        <v>0</v>
      </c>
      <c r="N81" s="73">
        <v>21207</v>
      </c>
      <c r="O81" s="73">
        <v>0</v>
      </c>
      <c r="P81" s="73">
        <v>0</v>
      </c>
      <c r="Q81" s="73">
        <v>0</v>
      </c>
      <c r="R81" s="73">
        <v>35811</v>
      </c>
      <c r="S81" s="73">
        <f t="shared" si="5"/>
        <v>57018</v>
      </c>
      <c r="T81" s="63">
        <v>0</v>
      </c>
      <c r="U81" s="63">
        <f t="shared" si="6"/>
        <v>57018</v>
      </c>
      <c r="V81" s="63">
        <v>0</v>
      </c>
      <c r="W81" s="73">
        <v>5086</v>
      </c>
      <c r="X81" s="73">
        <v>0</v>
      </c>
      <c r="Y81" s="73">
        <v>397</v>
      </c>
      <c r="Z81" s="73">
        <v>0</v>
      </c>
      <c r="AA81" s="73">
        <v>0</v>
      </c>
      <c r="AB81" s="73">
        <v>0</v>
      </c>
      <c r="AC81" s="73">
        <v>0</v>
      </c>
      <c r="AD81" s="73">
        <f t="shared" si="7"/>
        <v>5483</v>
      </c>
      <c r="AE81" s="63">
        <f t="shared" si="8"/>
        <v>51535</v>
      </c>
      <c r="AF81" s="63">
        <v>0</v>
      </c>
      <c r="AG81" s="790" t="s">
        <v>107</v>
      </c>
      <c r="AH81" s="791">
        <v>328202010079313</v>
      </c>
      <c r="AI81" s="790" t="s">
        <v>156</v>
      </c>
    </row>
    <row r="82" spans="2:35" ht="15.75" customHeight="1">
      <c r="B82" s="61">
        <v>22</v>
      </c>
      <c r="C82" s="787" t="s">
        <v>157</v>
      </c>
      <c r="D82" s="787"/>
      <c r="E82" s="788">
        <v>941792033125</v>
      </c>
      <c r="F82" s="789">
        <v>32727</v>
      </c>
      <c r="G82" s="787" t="s">
        <v>135</v>
      </c>
      <c r="H82" s="62" t="s">
        <v>104</v>
      </c>
      <c r="I82" s="787" t="s">
        <v>105</v>
      </c>
      <c r="J82" s="787" t="s">
        <v>145</v>
      </c>
      <c r="K82" s="789">
        <v>44287</v>
      </c>
      <c r="L82" s="62" t="s">
        <v>88</v>
      </c>
      <c r="M82" s="63">
        <v>0</v>
      </c>
      <c r="N82" s="73">
        <v>81244</v>
      </c>
      <c r="O82" s="73">
        <v>0</v>
      </c>
      <c r="P82" s="73">
        <v>0</v>
      </c>
      <c r="Q82" s="73">
        <v>0</v>
      </c>
      <c r="R82" s="73">
        <v>133281</v>
      </c>
      <c r="S82" s="73">
        <f t="shared" si="5"/>
        <v>214525</v>
      </c>
      <c r="T82" s="63">
        <v>0</v>
      </c>
      <c r="U82" s="63">
        <f t="shared" si="6"/>
        <v>214525</v>
      </c>
      <c r="V82" s="63">
        <v>0</v>
      </c>
      <c r="W82" s="73">
        <v>19492</v>
      </c>
      <c r="X82" s="73">
        <v>0</v>
      </c>
      <c r="Y82" s="73">
        <v>1517</v>
      </c>
      <c r="Z82" s="73">
        <v>0</v>
      </c>
      <c r="AA82" s="73">
        <v>1550</v>
      </c>
      <c r="AB82" s="73">
        <v>0</v>
      </c>
      <c r="AC82" s="73">
        <v>0</v>
      </c>
      <c r="AD82" s="73">
        <f t="shared" si="7"/>
        <v>22559</v>
      </c>
      <c r="AE82" s="63">
        <f t="shared" si="8"/>
        <v>191966</v>
      </c>
      <c r="AF82" s="63">
        <v>0</v>
      </c>
      <c r="AG82" s="790" t="s">
        <v>107</v>
      </c>
      <c r="AH82" s="791">
        <v>610002010012512</v>
      </c>
      <c r="AI82" s="790" t="s">
        <v>143</v>
      </c>
    </row>
    <row r="83" spans="2:35" ht="15.75" customHeight="1">
      <c r="B83" s="61">
        <v>23</v>
      </c>
      <c r="C83" s="787" t="s">
        <v>160</v>
      </c>
      <c r="D83" s="787" t="s">
        <v>161</v>
      </c>
      <c r="E83" s="788">
        <v>774897981782</v>
      </c>
      <c r="F83" s="789">
        <v>31575</v>
      </c>
      <c r="G83" s="787" t="s">
        <v>110</v>
      </c>
      <c r="H83" s="62" t="s">
        <v>104</v>
      </c>
      <c r="I83" s="787" t="s">
        <v>105</v>
      </c>
      <c r="J83" s="787" t="s">
        <v>162</v>
      </c>
      <c r="K83" s="789">
        <v>44456</v>
      </c>
      <c r="L83" s="62" t="s">
        <v>88</v>
      </c>
      <c r="M83" s="63">
        <v>0</v>
      </c>
      <c r="N83" s="73">
        <v>359032</v>
      </c>
      <c r="O83" s="73">
        <v>0</v>
      </c>
      <c r="P83" s="73">
        <v>0</v>
      </c>
      <c r="Q83" s="73">
        <v>0</v>
      </c>
      <c r="R83" s="73">
        <v>424694</v>
      </c>
      <c r="S83" s="73">
        <f t="shared" si="5"/>
        <v>783726</v>
      </c>
      <c r="T83" s="63">
        <v>0</v>
      </c>
      <c r="U83" s="63">
        <f t="shared" si="6"/>
        <v>783726</v>
      </c>
      <c r="V83" s="63">
        <v>0</v>
      </c>
      <c r="W83" s="73">
        <v>0</v>
      </c>
      <c r="X83" s="73">
        <v>0</v>
      </c>
      <c r="Y83" s="73">
        <v>0</v>
      </c>
      <c r="Z83" s="73">
        <v>0</v>
      </c>
      <c r="AA83" s="73">
        <v>2400</v>
      </c>
      <c r="AB83" s="73">
        <v>24204</v>
      </c>
      <c r="AC83" s="73">
        <v>26659</v>
      </c>
      <c r="AD83" s="73">
        <f t="shared" si="7"/>
        <v>53263</v>
      </c>
      <c r="AE83" s="63">
        <f t="shared" si="8"/>
        <v>730463</v>
      </c>
      <c r="AF83" s="63">
        <v>0</v>
      </c>
      <c r="AG83" s="790" t="s">
        <v>107</v>
      </c>
      <c r="AH83" s="791">
        <v>214812010000394</v>
      </c>
      <c r="AI83" s="790" t="s">
        <v>115</v>
      </c>
    </row>
    <row r="84" spans="2:35" ht="15.75" customHeight="1">
      <c r="B84" s="61">
        <v>24</v>
      </c>
      <c r="C84" s="787" t="s">
        <v>163</v>
      </c>
      <c r="D84" s="787"/>
      <c r="E84" s="788">
        <v>891156068997</v>
      </c>
      <c r="F84" s="789">
        <v>34623</v>
      </c>
      <c r="G84" s="787" t="s">
        <v>110</v>
      </c>
      <c r="H84" s="62" t="s">
        <v>104</v>
      </c>
      <c r="I84" s="787" t="s">
        <v>105</v>
      </c>
      <c r="J84" s="787" t="s">
        <v>164</v>
      </c>
      <c r="K84" s="789">
        <v>44658</v>
      </c>
      <c r="L84" s="62" t="s">
        <v>88</v>
      </c>
      <c r="M84" s="63">
        <v>0</v>
      </c>
      <c r="N84" s="73">
        <v>97140</v>
      </c>
      <c r="O84" s="73">
        <v>0</v>
      </c>
      <c r="P84" s="73">
        <v>0</v>
      </c>
      <c r="Q84" s="73">
        <v>0</v>
      </c>
      <c r="R84" s="73">
        <v>154282</v>
      </c>
      <c r="S84" s="73">
        <f t="shared" si="5"/>
        <v>251422</v>
      </c>
      <c r="T84" s="63">
        <v>0</v>
      </c>
      <c r="U84" s="63">
        <f t="shared" si="6"/>
        <v>251422</v>
      </c>
      <c r="V84" s="63">
        <v>0</v>
      </c>
      <c r="W84" s="73">
        <v>0</v>
      </c>
      <c r="X84" s="73">
        <v>0</v>
      </c>
      <c r="Y84" s="73">
        <v>0</v>
      </c>
      <c r="Z84" s="73">
        <v>0</v>
      </c>
      <c r="AA84" s="73">
        <v>2150</v>
      </c>
      <c r="AB84" s="73">
        <v>0</v>
      </c>
      <c r="AC84" s="73">
        <v>0</v>
      </c>
      <c r="AD84" s="73">
        <f t="shared" si="7"/>
        <v>2150</v>
      </c>
      <c r="AE84" s="63">
        <f t="shared" si="8"/>
        <v>249272</v>
      </c>
      <c r="AF84" s="63">
        <v>0</v>
      </c>
      <c r="AG84" s="790" t="s">
        <v>107</v>
      </c>
      <c r="AH84" s="791">
        <v>214812010000762</v>
      </c>
      <c r="AI84" s="790" t="s">
        <v>115</v>
      </c>
    </row>
    <row r="85" spans="2:35" ht="15.75" customHeight="1">
      <c r="B85" s="61">
        <v>25</v>
      </c>
      <c r="C85" s="787" t="s">
        <v>165</v>
      </c>
      <c r="D85" s="787"/>
      <c r="E85" s="788">
        <v>928697918987</v>
      </c>
      <c r="F85" s="789">
        <v>34060</v>
      </c>
      <c r="G85" s="787" t="s">
        <v>110</v>
      </c>
      <c r="H85" s="62" t="s">
        <v>104</v>
      </c>
      <c r="I85" s="787" t="s">
        <v>105</v>
      </c>
      <c r="J85" s="787" t="s">
        <v>164</v>
      </c>
      <c r="K85" s="789">
        <v>44683</v>
      </c>
      <c r="L85" s="62" t="s">
        <v>88</v>
      </c>
      <c r="M85" s="63">
        <v>0</v>
      </c>
      <c r="N85" s="73">
        <v>55355</v>
      </c>
      <c r="O85" s="73">
        <v>0</v>
      </c>
      <c r="P85" s="73">
        <v>0</v>
      </c>
      <c r="Q85" s="73">
        <v>0</v>
      </c>
      <c r="R85" s="73">
        <v>85872</v>
      </c>
      <c r="S85" s="73">
        <f t="shared" si="5"/>
        <v>141227</v>
      </c>
      <c r="T85" s="63">
        <v>0</v>
      </c>
      <c r="U85" s="63">
        <f t="shared" si="6"/>
        <v>141227</v>
      </c>
      <c r="V85" s="63">
        <v>0</v>
      </c>
      <c r="W85" s="73">
        <v>0</v>
      </c>
      <c r="X85" s="73">
        <v>0</v>
      </c>
      <c r="Y85" s="73">
        <v>0</v>
      </c>
      <c r="Z85" s="73">
        <v>0</v>
      </c>
      <c r="AA85" s="73">
        <v>1200</v>
      </c>
      <c r="AB85" s="73">
        <v>0</v>
      </c>
      <c r="AC85" s="73">
        <v>0</v>
      </c>
      <c r="AD85" s="73">
        <f t="shared" si="7"/>
        <v>1200</v>
      </c>
      <c r="AE85" s="63">
        <f t="shared" si="8"/>
        <v>140027</v>
      </c>
      <c r="AF85" s="63">
        <v>0</v>
      </c>
      <c r="AG85" s="790" t="s">
        <v>107</v>
      </c>
      <c r="AH85" s="791">
        <v>328002011014887</v>
      </c>
      <c r="AI85" s="790" t="s">
        <v>108</v>
      </c>
    </row>
    <row r="86" spans="2:35" ht="15.75" customHeight="1">
      <c r="B86" s="61">
        <v>26</v>
      </c>
      <c r="C86" s="787" t="s">
        <v>166</v>
      </c>
      <c r="D86" s="787"/>
      <c r="E86" s="788">
        <v>808454237037</v>
      </c>
      <c r="F86" s="789">
        <v>36337</v>
      </c>
      <c r="G86" s="787" t="s">
        <v>135</v>
      </c>
      <c r="H86" s="62" t="s">
        <v>104</v>
      </c>
      <c r="I86" s="787" t="s">
        <v>105</v>
      </c>
      <c r="J86" s="787" t="s">
        <v>142</v>
      </c>
      <c r="K86" s="789">
        <v>44725</v>
      </c>
      <c r="L86" s="62" t="s">
        <v>88</v>
      </c>
      <c r="M86" s="63">
        <v>0</v>
      </c>
      <c r="N86" s="73">
        <v>44227</v>
      </c>
      <c r="O86" s="73">
        <v>0</v>
      </c>
      <c r="P86" s="73">
        <v>0</v>
      </c>
      <c r="Q86" s="73">
        <v>0</v>
      </c>
      <c r="R86" s="73">
        <v>80178</v>
      </c>
      <c r="S86" s="73">
        <f t="shared" si="5"/>
        <v>124405</v>
      </c>
      <c r="T86" s="63">
        <v>0</v>
      </c>
      <c r="U86" s="63">
        <f t="shared" si="6"/>
        <v>124405</v>
      </c>
      <c r="V86" s="63">
        <v>0</v>
      </c>
      <c r="W86" s="73">
        <v>10622</v>
      </c>
      <c r="X86" s="73">
        <v>0</v>
      </c>
      <c r="Y86" s="73">
        <v>825</v>
      </c>
      <c r="Z86" s="73">
        <v>0</v>
      </c>
      <c r="AA86" s="73">
        <v>0</v>
      </c>
      <c r="AB86" s="73">
        <v>0</v>
      </c>
      <c r="AC86" s="73">
        <v>0</v>
      </c>
      <c r="AD86" s="73">
        <f t="shared" si="7"/>
        <v>11447</v>
      </c>
      <c r="AE86" s="63">
        <f t="shared" si="8"/>
        <v>112958</v>
      </c>
      <c r="AF86" s="63">
        <v>0</v>
      </c>
      <c r="AG86" s="790" t="s">
        <v>107</v>
      </c>
      <c r="AH86" s="791">
        <v>209010100095838</v>
      </c>
      <c r="AI86" s="790">
        <v>0</v>
      </c>
    </row>
    <row r="87" spans="2:35" ht="15.75" customHeight="1">
      <c r="B87" s="61">
        <v>27</v>
      </c>
      <c r="C87" s="787" t="s">
        <v>167</v>
      </c>
      <c r="D87" s="787"/>
      <c r="E87" s="788">
        <v>724428871979</v>
      </c>
      <c r="F87" s="789">
        <v>35431</v>
      </c>
      <c r="G87" s="787" t="s">
        <v>135</v>
      </c>
      <c r="H87" s="62" t="s">
        <v>104</v>
      </c>
      <c r="I87" s="787" t="s">
        <v>105</v>
      </c>
      <c r="J87" s="787" t="s">
        <v>142</v>
      </c>
      <c r="K87" s="789">
        <v>44726</v>
      </c>
      <c r="L87" s="62" t="s">
        <v>88</v>
      </c>
      <c r="M87" s="63">
        <v>0</v>
      </c>
      <c r="N87" s="73">
        <v>50160</v>
      </c>
      <c r="O87" s="73">
        <v>0</v>
      </c>
      <c r="P87" s="73">
        <v>0</v>
      </c>
      <c r="Q87" s="73">
        <v>0</v>
      </c>
      <c r="R87" s="73">
        <v>94610</v>
      </c>
      <c r="S87" s="73">
        <f t="shared" si="5"/>
        <v>144770</v>
      </c>
      <c r="T87" s="63">
        <v>0</v>
      </c>
      <c r="U87" s="63">
        <f t="shared" si="6"/>
        <v>144770</v>
      </c>
      <c r="V87" s="63">
        <v>0</v>
      </c>
      <c r="W87" s="73">
        <v>12048</v>
      </c>
      <c r="X87" s="73">
        <v>0</v>
      </c>
      <c r="Y87" s="73">
        <v>936</v>
      </c>
      <c r="Z87" s="73">
        <v>0</v>
      </c>
      <c r="AA87" s="73">
        <v>0</v>
      </c>
      <c r="AB87" s="73">
        <v>0</v>
      </c>
      <c r="AC87" s="73">
        <v>0</v>
      </c>
      <c r="AD87" s="73">
        <f t="shared" si="7"/>
        <v>12984</v>
      </c>
      <c r="AE87" s="63">
        <f t="shared" si="8"/>
        <v>131786</v>
      </c>
      <c r="AF87" s="63">
        <v>0</v>
      </c>
      <c r="AG87" s="790" t="s">
        <v>107</v>
      </c>
      <c r="AH87" s="791">
        <v>214810100084407</v>
      </c>
      <c r="AI87" s="790" t="s">
        <v>115</v>
      </c>
    </row>
    <row r="88" spans="2:35" ht="15.75" customHeight="1">
      <c r="B88" s="61">
        <v>28</v>
      </c>
      <c r="C88" s="787" t="s">
        <v>170</v>
      </c>
      <c r="D88" s="787"/>
      <c r="E88" s="788">
        <v>601856954175</v>
      </c>
      <c r="F88" s="789">
        <v>36331</v>
      </c>
      <c r="G88" s="787" t="s">
        <v>135</v>
      </c>
      <c r="H88" s="62" t="s">
        <v>104</v>
      </c>
      <c r="I88" s="787" t="s">
        <v>105</v>
      </c>
      <c r="J88" s="787" t="s">
        <v>142</v>
      </c>
      <c r="K88" s="789">
        <v>44730</v>
      </c>
      <c r="L88" s="62" t="s">
        <v>88</v>
      </c>
      <c r="M88" s="63">
        <v>0</v>
      </c>
      <c r="N88" s="73">
        <v>43687</v>
      </c>
      <c r="O88" s="73">
        <v>0</v>
      </c>
      <c r="P88" s="73">
        <v>0</v>
      </c>
      <c r="Q88" s="73">
        <v>0</v>
      </c>
      <c r="R88" s="73">
        <v>76925</v>
      </c>
      <c r="S88" s="73">
        <f t="shared" si="5"/>
        <v>120612</v>
      </c>
      <c r="T88" s="63">
        <v>0</v>
      </c>
      <c r="U88" s="63">
        <f t="shared" si="6"/>
        <v>120612</v>
      </c>
      <c r="V88" s="63">
        <v>0</v>
      </c>
      <c r="W88" s="73">
        <v>10492</v>
      </c>
      <c r="X88" s="73">
        <v>0</v>
      </c>
      <c r="Y88" s="73">
        <v>815</v>
      </c>
      <c r="Z88" s="73">
        <v>0</v>
      </c>
      <c r="AA88" s="73">
        <v>0</v>
      </c>
      <c r="AB88" s="73">
        <v>0</v>
      </c>
      <c r="AC88" s="73">
        <v>0</v>
      </c>
      <c r="AD88" s="73">
        <f t="shared" si="7"/>
        <v>11307</v>
      </c>
      <c r="AE88" s="63">
        <f t="shared" si="8"/>
        <v>109305</v>
      </c>
      <c r="AF88" s="63">
        <v>0</v>
      </c>
      <c r="AG88" s="790" t="s">
        <v>107</v>
      </c>
      <c r="AH88" s="791">
        <v>209010100095935</v>
      </c>
      <c r="AI88" s="790">
        <v>0</v>
      </c>
    </row>
    <row r="89" spans="2:35" ht="15.75" customHeight="1">
      <c r="B89" s="61">
        <v>29</v>
      </c>
      <c r="C89" s="787" t="s">
        <v>171</v>
      </c>
      <c r="D89" s="787"/>
      <c r="E89" s="788">
        <v>992781970436</v>
      </c>
      <c r="F89" s="789">
        <v>35505</v>
      </c>
      <c r="G89" s="787" t="s">
        <v>43</v>
      </c>
      <c r="H89" s="62" t="s">
        <v>104</v>
      </c>
      <c r="I89" s="787" t="s">
        <v>105</v>
      </c>
      <c r="J89" s="787" t="s">
        <v>142</v>
      </c>
      <c r="K89" s="789">
        <v>44719</v>
      </c>
      <c r="L89" s="62" t="s">
        <v>88</v>
      </c>
      <c r="M89" s="63">
        <v>0</v>
      </c>
      <c r="N89" s="73">
        <v>17508</v>
      </c>
      <c r="O89" s="73">
        <v>0</v>
      </c>
      <c r="P89" s="73">
        <v>0</v>
      </c>
      <c r="Q89" s="73">
        <v>0</v>
      </c>
      <c r="R89" s="73">
        <v>32059</v>
      </c>
      <c r="S89" s="73">
        <f t="shared" si="5"/>
        <v>49567</v>
      </c>
      <c r="T89" s="63">
        <v>0</v>
      </c>
      <c r="U89" s="63">
        <f t="shared" si="6"/>
        <v>49567</v>
      </c>
      <c r="V89" s="63">
        <v>0</v>
      </c>
      <c r="W89" s="73">
        <v>4202</v>
      </c>
      <c r="X89" s="73">
        <v>0</v>
      </c>
      <c r="Y89" s="73">
        <v>329</v>
      </c>
      <c r="Z89" s="73">
        <v>0</v>
      </c>
      <c r="AA89" s="73">
        <v>0</v>
      </c>
      <c r="AB89" s="73">
        <v>0</v>
      </c>
      <c r="AC89" s="73">
        <v>0</v>
      </c>
      <c r="AD89" s="73">
        <f t="shared" si="7"/>
        <v>4531</v>
      </c>
      <c r="AE89" s="63">
        <f t="shared" si="8"/>
        <v>45036</v>
      </c>
      <c r="AF89" s="63">
        <v>0</v>
      </c>
      <c r="AG89" s="790" t="s">
        <v>107</v>
      </c>
      <c r="AH89" s="791">
        <v>214812010000852</v>
      </c>
      <c r="AI89" s="790" t="s">
        <v>115</v>
      </c>
    </row>
    <row r="90" spans="2:35" ht="15.75" customHeight="1">
      <c r="B90" s="61">
        <v>30</v>
      </c>
      <c r="C90" s="787" t="s">
        <v>174</v>
      </c>
      <c r="D90" s="787"/>
      <c r="E90" s="788">
        <v>576270735824</v>
      </c>
      <c r="F90" s="789">
        <v>33138</v>
      </c>
      <c r="G90" s="787" t="s">
        <v>175</v>
      </c>
      <c r="H90" s="62" t="s">
        <v>104</v>
      </c>
      <c r="I90" s="787" t="s">
        <v>105</v>
      </c>
      <c r="J90" s="787" t="s">
        <v>142</v>
      </c>
      <c r="K90" s="789">
        <v>44790</v>
      </c>
      <c r="L90" s="62" t="s">
        <v>88</v>
      </c>
      <c r="M90" s="63">
        <v>0</v>
      </c>
      <c r="N90" s="73">
        <v>39090</v>
      </c>
      <c r="O90" s="73">
        <v>0</v>
      </c>
      <c r="P90" s="73">
        <v>0</v>
      </c>
      <c r="Q90" s="73">
        <v>0</v>
      </c>
      <c r="R90" s="73">
        <v>63632</v>
      </c>
      <c r="S90" s="73">
        <f t="shared" si="5"/>
        <v>102722</v>
      </c>
      <c r="T90" s="63">
        <v>0</v>
      </c>
      <c r="U90" s="63">
        <f t="shared" si="6"/>
        <v>102722</v>
      </c>
      <c r="V90" s="63">
        <v>0</v>
      </c>
      <c r="W90" s="73">
        <v>9376</v>
      </c>
      <c r="X90" s="73">
        <v>0</v>
      </c>
      <c r="Y90" s="73">
        <v>730</v>
      </c>
      <c r="Z90" s="73">
        <v>0</v>
      </c>
      <c r="AA90" s="73">
        <v>750</v>
      </c>
      <c r="AB90" s="73">
        <v>0</v>
      </c>
      <c r="AC90" s="73">
        <v>0</v>
      </c>
      <c r="AD90" s="73">
        <f t="shared" si="7"/>
        <v>10856</v>
      </c>
      <c r="AE90" s="63">
        <f t="shared" si="8"/>
        <v>91866</v>
      </c>
      <c r="AF90" s="63">
        <v>0</v>
      </c>
      <c r="AG90" s="790" t="s">
        <v>107</v>
      </c>
      <c r="AH90" s="791">
        <v>610002010009575</v>
      </c>
      <c r="AI90" s="790" t="s">
        <v>143</v>
      </c>
    </row>
    <row r="91" spans="2:35" ht="15.75" customHeight="1">
      <c r="B91" s="61">
        <v>31</v>
      </c>
      <c r="C91" s="787" t="s">
        <v>178</v>
      </c>
      <c r="D91" s="787"/>
      <c r="E91" s="788">
        <v>314797878426</v>
      </c>
      <c r="F91" s="789">
        <v>32207</v>
      </c>
      <c r="G91" s="787" t="s">
        <v>175</v>
      </c>
      <c r="H91" s="62" t="s">
        <v>104</v>
      </c>
      <c r="I91" s="787" t="s">
        <v>105</v>
      </c>
      <c r="J91" s="787" t="s">
        <v>179</v>
      </c>
      <c r="K91" s="789">
        <v>45261</v>
      </c>
      <c r="L91" s="62" t="s">
        <v>88</v>
      </c>
      <c r="M91" s="63">
        <v>0</v>
      </c>
      <c r="N91" s="73">
        <v>73858</v>
      </c>
      <c r="O91" s="73">
        <v>0</v>
      </c>
      <c r="P91" s="73">
        <v>0</v>
      </c>
      <c r="Q91" s="73">
        <v>0</v>
      </c>
      <c r="R91" s="73">
        <v>120787</v>
      </c>
      <c r="S91" s="73">
        <f t="shared" si="5"/>
        <v>194645</v>
      </c>
      <c r="T91" s="63">
        <v>0</v>
      </c>
      <c r="U91" s="63">
        <f t="shared" si="6"/>
        <v>194645</v>
      </c>
      <c r="V91" s="63">
        <v>0</v>
      </c>
      <c r="W91" s="73">
        <v>17726</v>
      </c>
      <c r="X91" s="73">
        <v>0</v>
      </c>
      <c r="Y91" s="73">
        <v>1385</v>
      </c>
      <c r="Z91" s="73">
        <v>0</v>
      </c>
      <c r="AA91" s="73">
        <v>1500</v>
      </c>
      <c r="AB91" s="73">
        <v>0</v>
      </c>
      <c r="AC91" s="73">
        <v>0</v>
      </c>
      <c r="AD91" s="73">
        <f t="shared" si="7"/>
        <v>20611</v>
      </c>
      <c r="AE91" s="63">
        <f t="shared" si="8"/>
        <v>174034</v>
      </c>
      <c r="AF91" s="63">
        <v>0</v>
      </c>
      <c r="AG91" s="790" t="s">
        <v>107</v>
      </c>
      <c r="AH91" s="791">
        <v>610002010013141</v>
      </c>
      <c r="AI91" s="790" t="s">
        <v>143</v>
      </c>
    </row>
    <row r="92" spans="2:35" ht="15.75" customHeight="1">
      <c r="B92" s="61">
        <v>32</v>
      </c>
      <c r="C92" s="787" t="s">
        <v>195</v>
      </c>
      <c r="D92" s="787"/>
      <c r="E92" s="788">
        <v>471786458528</v>
      </c>
      <c r="F92" s="789">
        <v>34114</v>
      </c>
      <c r="G92" s="787" t="s">
        <v>135</v>
      </c>
      <c r="H92" s="62" t="s">
        <v>104</v>
      </c>
      <c r="I92" s="787" t="s">
        <v>105</v>
      </c>
      <c r="J92" s="787" t="s">
        <v>145</v>
      </c>
      <c r="K92" s="789">
        <v>45323</v>
      </c>
      <c r="L92" s="62" t="s">
        <v>88</v>
      </c>
      <c r="M92" s="63">
        <v>0</v>
      </c>
      <c r="N92" s="73">
        <v>180933</v>
      </c>
      <c r="O92" s="73">
        <v>0</v>
      </c>
      <c r="P92" s="73">
        <v>0</v>
      </c>
      <c r="Q92" s="73">
        <v>0</v>
      </c>
      <c r="R92" s="73">
        <v>98075</v>
      </c>
      <c r="S92" s="73">
        <f t="shared" si="5"/>
        <v>279008</v>
      </c>
      <c r="T92" s="63">
        <v>0</v>
      </c>
      <c r="U92" s="63">
        <f t="shared" si="6"/>
        <v>279008</v>
      </c>
      <c r="V92" s="63">
        <v>0</v>
      </c>
      <c r="W92" s="73">
        <v>0</v>
      </c>
      <c r="X92" s="73">
        <v>0</v>
      </c>
      <c r="Y92" s="73">
        <v>1751</v>
      </c>
      <c r="Z92" s="73">
        <v>0</v>
      </c>
      <c r="AA92" s="73">
        <v>1950</v>
      </c>
      <c r="AB92" s="73">
        <v>0</v>
      </c>
      <c r="AC92" s="73">
        <v>0</v>
      </c>
      <c r="AD92" s="73">
        <f t="shared" si="7"/>
        <v>3701</v>
      </c>
      <c r="AE92" s="63">
        <f t="shared" si="8"/>
        <v>275307</v>
      </c>
      <c r="AF92" s="63">
        <v>0</v>
      </c>
      <c r="AG92" s="790" t="s">
        <v>107</v>
      </c>
      <c r="AH92" s="791">
        <v>328002011019526</v>
      </c>
      <c r="AI92" s="790" t="s">
        <v>108</v>
      </c>
    </row>
    <row r="93" spans="2:35" ht="15.75" customHeight="1">
      <c r="B93" s="61">
        <v>33</v>
      </c>
      <c r="C93" s="787" t="s">
        <v>196</v>
      </c>
      <c r="D93" s="787"/>
      <c r="E93" s="788">
        <v>746650684742</v>
      </c>
      <c r="F93" s="789">
        <v>31440</v>
      </c>
      <c r="G93" s="787" t="s">
        <v>135</v>
      </c>
      <c r="H93" s="62" t="s">
        <v>104</v>
      </c>
      <c r="I93" s="787" t="s">
        <v>105</v>
      </c>
      <c r="J93" s="787" t="s">
        <v>142</v>
      </c>
      <c r="K93" s="789">
        <v>45448</v>
      </c>
      <c r="L93" s="62" t="s">
        <v>88</v>
      </c>
      <c r="M93" s="63">
        <v>0</v>
      </c>
      <c r="N93" s="73">
        <v>13935</v>
      </c>
      <c r="O93" s="73">
        <v>0</v>
      </c>
      <c r="P93" s="73">
        <v>0</v>
      </c>
      <c r="Q93" s="73">
        <v>0</v>
      </c>
      <c r="R93" s="73">
        <v>35904</v>
      </c>
      <c r="S93" s="73">
        <f t="shared" si="5"/>
        <v>49839</v>
      </c>
      <c r="T93" s="63">
        <v>0</v>
      </c>
      <c r="U93" s="63">
        <f t="shared" si="6"/>
        <v>49839</v>
      </c>
      <c r="V93" s="63">
        <v>0</v>
      </c>
      <c r="W93" s="73">
        <v>0</v>
      </c>
      <c r="X93" s="73">
        <v>0</v>
      </c>
      <c r="Y93" s="73">
        <v>261</v>
      </c>
      <c r="Z93" s="73">
        <v>0</v>
      </c>
      <c r="AA93" s="73">
        <v>350</v>
      </c>
      <c r="AB93" s="73">
        <v>0</v>
      </c>
      <c r="AC93" s="73">
        <v>0</v>
      </c>
      <c r="AD93" s="73">
        <f t="shared" si="7"/>
        <v>611</v>
      </c>
      <c r="AE93" s="63">
        <f t="shared" si="8"/>
        <v>49228</v>
      </c>
      <c r="AF93" s="63">
        <v>0</v>
      </c>
      <c r="AG93" s="790" t="s">
        <v>107</v>
      </c>
      <c r="AH93" s="791">
        <v>328002011011096</v>
      </c>
      <c r="AI93" s="790" t="s">
        <v>108</v>
      </c>
    </row>
    <row r="94" spans="2:35" ht="15.75" customHeight="1">
      <c r="B94" s="61">
        <v>34</v>
      </c>
      <c r="C94" s="787" t="s">
        <v>197</v>
      </c>
      <c r="D94" s="787"/>
      <c r="E94" s="788">
        <v>609324690846</v>
      </c>
      <c r="F94" s="789">
        <v>37083</v>
      </c>
      <c r="G94" s="787" t="s">
        <v>135</v>
      </c>
      <c r="H94" s="62" t="s">
        <v>104</v>
      </c>
      <c r="I94" s="787" t="s">
        <v>105</v>
      </c>
      <c r="J94" s="787" t="s">
        <v>142</v>
      </c>
      <c r="K94" s="789">
        <v>45453</v>
      </c>
      <c r="L94" s="62" t="s">
        <v>88</v>
      </c>
      <c r="M94" s="63">
        <v>0</v>
      </c>
      <c r="N94" s="73">
        <v>26000</v>
      </c>
      <c r="O94" s="73">
        <v>0</v>
      </c>
      <c r="P94" s="73">
        <v>0</v>
      </c>
      <c r="Q94" s="73">
        <v>0</v>
      </c>
      <c r="R94" s="73">
        <v>91834</v>
      </c>
      <c r="S94" s="73">
        <f t="shared" si="5"/>
        <v>117834</v>
      </c>
      <c r="T94" s="63">
        <v>0</v>
      </c>
      <c r="U94" s="63">
        <f t="shared" si="6"/>
        <v>117834</v>
      </c>
      <c r="V94" s="63">
        <v>0</v>
      </c>
      <c r="W94" s="73">
        <v>6240</v>
      </c>
      <c r="X94" s="73">
        <v>0</v>
      </c>
      <c r="Y94" s="73">
        <v>490</v>
      </c>
      <c r="Z94" s="73">
        <v>0</v>
      </c>
      <c r="AA94" s="73">
        <v>350</v>
      </c>
      <c r="AB94" s="73">
        <v>0</v>
      </c>
      <c r="AC94" s="73">
        <v>0</v>
      </c>
      <c r="AD94" s="73">
        <f t="shared" si="7"/>
        <v>7080</v>
      </c>
      <c r="AE94" s="63">
        <f t="shared" si="8"/>
        <v>110754</v>
      </c>
      <c r="AF94" s="63">
        <v>0</v>
      </c>
      <c r="AG94" s="790" t="s">
        <v>107</v>
      </c>
      <c r="AH94" s="791">
        <v>49710100165809</v>
      </c>
      <c r="AI94" s="790" t="s">
        <v>115</v>
      </c>
    </row>
    <row r="95" spans="2:35" ht="15.75" customHeight="1">
      <c r="B95" s="61">
        <v>35</v>
      </c>
      <c r="C95" s="787" t="s">
        <v>198</v>
      </c>
      <c r="D95" s="787"/>
      <c r="E95" s="788">
        <v>810302049372</v>
      </c>
      <c r="F95" s="789">
        <v>37564</v>
      </c>
      <c r="G95" s="787" t="s">
        <v>135</v>
      </c>
      <c r="H95" s="62" t="s">
        <v>104</v>
      </c>
      <c r="I95" s="787" t="s">
        <v>105</v>
      </c>
      <c r="J95" s="787" t="s">
        <v>142</v>
      </c>
      <c r="K95" s="789">
        <v>45453</v>
      </c>
      <c r="L95" s="62" t="s">
        <v>88</v>
      </c>
      <c r="M95" s="63">
        <v>0</v>
      </c>
      <c r="N95" s="73">
        <v>31200</v>
      </c>
      <c r="O95" s="73">
        <v>0</v>
      </c>
      <c r="P95" s="73">
        <v>0</v>
      </c>
      <c r="Q95" s="73">
        <v>0</v>
      </c>
      <c r="R95" s="73">
        <v>99787</v>
      </c>
      <c r="S95" s="73">
        <f t="shared" si="5"/>
        <v>130987</v>
      </c>
      <c r="T95" s="63">
        <v>0</v>
      </c>
      <c r="U95" s="63">
        <f t="shared" si="6"/>
        <v>130987</v>
      </c>
      <c r="V95" s="63">
        <v>0</v>
      </c>
      <c r="W95" s="73">
        <v>7488</v>
      </c>
      <c r="X95" s="73">
        <v>0</v>
      </c>
      <c r="Y95" s="73">
        <v>588</v>
      </c>
      <c r="Z95" s="73">
        <v>0</v>
      </c>
      <c r="AA95" s="73">
        <v>350</v>
      </c>
      <c r="AB95" s="73">
        <v>0</v>
      </c>
      <c r="AC95" s="73">
        <v>0</v>
      </c>
      <c r="AD95" s="73">
        <f t="shared" si="7"/>
        <v>8426</v>
      </c>
      <c r="AE95" s="63">
        <f t="shared" si="8"/>
        <v>122561</v>
      </c>
      <c r="AF95" s="63">
        <v>0</v>
      </c>
      <c r="AG95" s="790" t="s">
        <v>107</v>
      </c>
      <c r="AH95" s="791">
        <v>214812120000062</v>
      </c>
      <c r="AI95" s="790" t="s">
        <v>115</v>
      </c>
    </row>
    <row r="96" spans="2:35" ht="15.75" customHeight="1">
      <c r="B96" s="61">
        <v>36</v>
      </c>
      <c r="C96" s="787" t="s">
        <v>199</v>
      </c>
      <c r="D96" s="787"/>
      <c r="E96" s="788">
        <v>389264400313</v>
      </c>
      <c r="F96" s="789">
        <v>36140</v>
      </c>
      <c r="G96" s="787" t="s">
        <v>135</v>
      </c>
      <c r="H96" s="62" t="s">
        <v>104</v>
      </c>
      <c r="I96" s="787" t="s">
        <v>105</v>
      </c>
      <c r="J96" s="787" t="s">
        <v>142</v>
      </c>
      <c r="K96" s="789">
        <v>45419</v>
      </c>
      <c r="L96" s="62" t="s">
        <v>88</v>
      </c>
      <c r="M96" s="63">
        <v>0</v>
      </c>
      <c r="N96" s="73">
        <v>26498</v>
      </c>
      <c r="O96" s="73">
        <v>0</v>
      </c>
      <c r="P96" s="73">
        <v>0</v>
      </c>
      <c r="Q96" s="73">
        <v>0</v>
      </c>
      <c r="R96" s="73">
        <v>99809</v>
      </c>
      <c r="S96" s="73">
        <f t="shared" si="5"/>
        <v>126307</v>
      </c>
      <c r="T96" s="63">
        <v>0</v>
      </c>
      <c r="U96" s="63">
        <f t="shared" si="6"/>
        <v>126307</v>
      </c>
      <c r="V96" s="63">
        <v>0</v>
      </c>
      <c r="W96" s="73">
        <v>6360</v>
      </c>
      <c r="X96" s="73">
        <v>0</v>
      </c>
      <c r="Y96" s="73">
        <v>500</v>
      </c>
      <c r="Z96" s="73">
        <v>0</v>
      </c>
      <c r="AA96" s="73">
        <v>350</v>
      </c>
      <c r="AB96" s="73">
        <v>0</v>
      </c>
      <c r="AC96" s="73">
        <v>0</v>
      </c>
      <c r="AD96" s="73">
        <f t="shared" si="7"/>
        <v>7210</v>
      </c>
      <c r="AE96" s="63">
        <f t="shared" si="8"/>
        <v>119097</v>
      </c>
      <c r="AF96" s="63">
        <v>0</v>
      </c>
      <c r="AG96" s="790" t="s">
        <v>107</v>
      </c>
      <c r="AH96" s="791">
        <v>214810100085725</v>
      </c>
      <c r="AI96" s="790" t="s">
        <v>115</v>
      </c>
    </row>
    <row r="97" spans="2:35" ht="15.75" customHeight="1">
      <c r="B97" s="61">
        <v>37</v>
      </c>
      <c r="C97" s="787" t="s">
        <v>200</v>
      </c>
      <c r="D97" s="787"/>
      <c r="E97" s="788">
        <v>807585800306</v>
      </c>
      <c r="F97" s="789">
        <v>36909</v>
      </c>
      <c r="G97" s="787" t="s">
        <v>135</v>
      </c>
      <c r="H97" s="62" t="s">
        <v>104</v>
      </c>
      <c r="I97" s="787" t="s">
        <v>105</v>
      </c>
      <c r="J97" s="787" t="s">
        <v>142</v>
      </c>
      <c r="K97" s="789">
        <v>45370</v>
      </c>
      <c r="L97" s="62" t="s">
        <v>88</v>
      </c>
      <c r="M97" s="63">
        <v>0</v>
      </c>
      <c r="N97" s="73">
        <v>31200</v>
      </c>
      <c r="O97" s="73">
        <v>0</v>
      </c>
      <c r="P97" s="73">
        <v>0</v>
      </c>
      <c r="Q97" s="73">
        <v>0</v>
      </c>
      <c r="R97" s="73">
        <v>129560</v>
      </c>
      <c r="S97" s="73">
        <f t="shared" si="5"/>
        <v>160760</v>
      </c>
      <c r="T97" s="63">
        <v>0</v>
      </c>
      <c r="U97" s="63">
        <f t="shared" si="6"/>
        <v>160760</v>
      </c>
      <c r="V97" s="63">
        <v>0</v>
      </c>
      <c r="W97" s="73">
        <v>7488</v>
      </c>
      <c r="X97" s="73">
        <v>0</v>
      </c>
      <c r="Y97" s="73">
        <v>588</v>
      </c>
      <c r="Z97" s="73">
        <v>0</v>
      </c>
      <c r="AA97" s="73">
        <v>350</v>
      </c>
      <c r="AB97" s="73">
        <v>0</v>
      </c>
      <c r="AC97" s="73">
        <v>0</v>
      </c>
      <c r="AD97" s="73">
        <f t="shared" si="7"/>
        <v>8426</v>
      </c>
      <c r="AE97" s="63">
        <f t="shared" si="8"/>
        <v>152334</v>
      </c>
      <c r="AF97" s="63">
        <v>0</v>
      </c>
      <c r="AG97" s="790" t="s">
        <v>107</v>
      </c>
      <c r="AH97" s="791">
        <v>311210100019634</v>
      </c>
      <c r="AI97" s="790" t="s">
        <v>201</v>
      </c>
    </row>
    <row r="98" spans="2:35" ht="15.75" customHeight="1">
      <c r="B98" s="61">
        <v>38</v>
      </c>
      <c r="C98" s="787" t="s">
        <v>202</v>
      </c>
      <c r="D98" s="787"/>
      <c r="E98" s="788">
        <v>993480559349</v>
      </c>
      <c r="F98" s="789">
        <v>37142</v>
      </c>
      <c r="G98" s="787" t="s">
        <v>135</v>
      </c>
      <c r="H98" s="62" t="s">
        <v>104</v>
      </c>
      <c r="I98" s="787" t="s">
        <v>105</v>
      </c>
      <c r="J98" s="787" t="s">
        <v>142</v>
      </c>
      <c r="K98" s="789">
        <v>45498</v>
      </c>
      <c r="L98" s="62" t="s">
        <v>88</v>
      </c>
      <c r="M98" s="63">
        <v>0</v>
      </c>
      <c r="N98" s="73">
        <v>31200</v>
      </c>
      <c r="O98" s="73">
        <v>0</v>
      </c>
      <c r="P98" s="73">
        <v>0</v>
      </c>
      <c r="Q98" s="73">
        <v>0</v>
      </c>
      <c r="R98" s="73">
        <v>82327</v>
      </c>
      <c r="S98" s="73">
        <f t="shared" si="5"/>
        <v>113527</v>
      </c>
      <c r="T98" s="63">
        <v>0</v>
      </c>
      <c r="U98" s="63">
        <f t="shared" si="6"/>
        <v>113527</v>
      </c>
      <c r="V98" s="63">
        <v>0</v>
      </c>
      <c r="W98" s="73">
        <v>7488</v>
      </c>
      <c r="X98" s="73">
        <v>0</v>
      </c>
      <c r="Y98" s="73">
        <v>588</v>
      </c>
      <c r="Z98" s="73">
        <v>0</v>
      </c>
      <c r="AA98" s="73">
        <v>200</v>
      </c>
      <c r="AB98" s="73">
        <v>0</v>
      </c>
      <c r="AC98" s="73">
        <v>0</v>
      </c>
      <c r="AD98" s="73">
        <f t="shared" si="7"/>
        <v>8276</v>
      </c>
      <c r="AE98" s="63">
        <f t="shared" si="8"/>
        <v>105251</v>
      </c>
      <c r="AF98" s="63">
        <v>0</v>
      </c>
      <c r="AG98" s="790" t="s">
        <v>107</v>
      </c>
      <c r="AH98" s="791">
        <v>106910100152665</v>
      </c>
      <c r="AI98" s="790" t="s">
        <v>203</v>
      </c>
    </row>
    <row r="99" spans="2:35" ht="15.75" customHeight="1">
      <c r="B99" s="61">
        <v>39</v>
      </c>
      <c r="C99" s="787" t="s">
        <v>204</v>
      </c>
      <c r="D99" s="787"/>
      <c r="E99" s="788">
        <v>728427897320</v>
      </c>
      <c r="F99" s="789">
        <v>36669</v>
      </c>
      <c r="G99" s="787" t="s">
        <v>135</v>
      </c>
      <c r="H99" s="62" t="s">
        <v>104</v>
      </c>
      <c r="I99" s="787" t="s">
        <v>105</v>
      </c>
      <c r="J99" s="787" t="s">
        <v>142</v>
      </c>
      <c r="K99" s="789">
        <v>45485</v>
      </c>
      <c r="L99" s="62" t="s">
        <v>88</v>
      </c>
      <c r="M99" s="63">
        <v>0</v>
      </c>
      <c r="N99" s="73">
        <v>18873</v>
      </c>
      <c r="O99" s="73">
        <v>0</v>
      </c>
      <c r="P99" s="73">
        <v>0</v>
      </c>
      <c r="Q99" s="73">
        <v>0</v>
      </c>
      <c r="R99" s="73">
        <v>68857</v>
      </c>
      <c r="S99" s="73">
        <f t="shared" si="5"/>
        <v>87730</v>
      </c>
      <c r="T99" s="63">
        <v>0</v>
      </c>
      <c r="U99" s="63">
        <f t="shared" si="6"/>
        <v>87730</v>
      </c>
      <c r="V99" s="63">
        <v>0</v>
      </c>
      <c r="W99" s="73">
        <v>4530</v>
      </c>
      <c r="X99" s="73">
        <v>0</v>
      </c>
      <c r="Y99" s="73">
        <v>353</v>
      </c>
      <c r="Z99" s="73">
        <v>0</v>
      </c>
      <c r="AA99" s="73">
        <v>200</v>
      </c>
      <c r="AB99" s="73">
        <v>0</v>
      </c>
      <c r="AC99" s="73">
        <v>0</v>
      </c>
      <c r="AD99" s="73">
        <f t="shared" si="7"/>
        <v>5083</v>
      </c>
      <c r="AE99" s="63">
        <f t="shared" si="8"/>
        <v>82647</v>
      </c>
      <c r="AF99" s="63">
        <v>0</v>
      </c>
      <c r="AG99" s="790" t="s">
        <v>107</v>
      </c>
      <c r="AH99" s="791">
        <v>214812120000084</v>
      </c>
      <c r="AI99" s="790" t="s">
        <v>115</v>
      </c>
    </row>
    <row r="100" spans="2:35" ht="15.75" customHeight="1">
      <c r="B100" s="61">
        <v>40</v>
      </c>
      <c r="C100" s="787" t="s">
        <v>205</v>
      </c>
      <c r="D100" s="787"/>
      <c r="E100" s="788">
        <v>821157725440</v>
      </c>
      <c r="F100" s="789">
        <v>37065</v>
      </c>
      <c r="G100" s="787" t="s">
        <v>135</v>
      </c>
      <c r="H100" s="62" t="s">
        <v>104</v>
      </c>
      <c r="I100" s="787" t="s">
        <v>105</v>
      </c>
      <c r="J100" s="787" t="s">
        <v>142</v>
      </c>
      <c r="K100" s="789">
        <v>45556</v>
      </c>
      <c r="L100" s="62" t="s">
        <v>88</v>
      </c>
      <c r="M100" s="63">
        <v>0</v>
      </c>
      <c r="N100" s="73">
        <v>18050</v>
      </c>
      <c r="O100" s="73">
        <v>0</v>
      </c>
      <c r="P100" s="73">
        <v>0</v>
      </c>
      <c r="Q100" s="73">
        <v>0</v>
      </c>
      <c r="R100" s="73">
        <v>44098</v>
      </c>
      <c r="S100" s="73">
        <f t="shared" si="5"/>
        <v>62148</v>
      </c>
      <c r="T100" s="63">
        <v>0</v>
      </c>
      <c r="U100" s="63">
        <f t="shared" si="6"/>
        <v>62148</v>
      </c>
      <c r="V100" s="63">
        <v>0</v>
      </c>
      <c r="W100" s="73">
        <v>4332</v>
      </c>
      <c r="X100" s="73">
        <v>0</v>
      </c>
      <c r="Y100" s="73">
        <v>337</v>
      </c>
      <c r="Z100" s="73">
        <v>0</v>
      </c>
      <c r="AA100" s="73">
        <v>200</v>
      </c>
      <c r="AB100" s="73">
        <v>0</v>
      </c>
      <c r="AC100" s="73">
        <v>0</v>
      </c>
      <c r="AD100" s="73">
        <f t="shared" si="7"/>
        <v>4869</v>
      </c>
      <c r="AE100" s="63">
        <f t="shared" si="8"/>
        <v>57279</v>
      </c>
      <c r="AF100" s="63">
        <v>0</v>
      </c>
      <c r="AG100" s="790" t="s">
        <v>107</v>
      </c>
      <c r="AH100" s="791">
        <v>214812120000090</v>
      </c>
      <c r="AI100" s="790" t="s">
        <v>115</v>
      </c>
    </row>
    <row r="101" spans="2:35" ht="15.75" customHeight="1">
      <c r="B101" s="61">
        <v>41</v>
      </c>
      <c r="C101" s="787" t="s">
        <v>206</v>
      </c>
      <c r="D101" s="787"/>
      <c r="E101" s="788">
        <v>852526525394</v>
      </c>
      <c r="F101" s="789">
        <v>34919</v>
      </c>
      <c r="G101" s="787" t="s">
        <v>135</v>
      </c>
      <c r="H101" s="62" t="s">
        <v>104</v>
      </c>
      <c r="I101" s="787" t="s">
        <v>105</v>
      </c>
      <c r="J101" s="787" t="s">
        <v>142</v>
      </c>
      <c r="K101" s="789">
        <v>45507</v>
      </c>
      <c r="L101" s="62" t="s">
        <v>88</v>
      </c>
      <c r="M101" s="63">
        <v>0</v>
      </c>
      <c r="N101" s="73">
        <v>46000</v>
      </c>
      <c r="O101" s="73">
        <v>0</v>
      </c>
      <c r="P101" s="73">
        <v>0</v>
      </c>
      <c r="Q101" s="73">
        <v>0</v>
      </c>
      <c r="R101" s="73">
        <v>154878</v>
      </c>
      <c r="S101" s="73">
        <f t="shared" si="5"/>
        <v>200878</v>
      </c>
      <c r="T101" s="63">
        <v>0</v>
      </c>
      <c r="U101" s="63">
        <f t="shared" si="6"/>
        <v>200878</v>
      </c>
      <c r="V101" s="63">
        <v>0</v>
      </c>
      <c r="W101" s="73">
        <v>0</v>
      </c>
      <c r="X101" s="73">
        <v>0</v>
      </c>
      <c r="Y101" s="73">
        <v>0</v>
      </c>
      <c r="Z101" s="73">
        <v>0</v>
      </c>
      <c r="AA101" s="73">
        <v>1000</v>
      </c>
      <c r="AB101" s="73">
        <v>0</v>
      </c>
      <c r="AC101" s="73">
        <v>0</v>
      </c>
      <c r="AD101" s="73">
        <f t="shared" si="7"/>
        <v>1000</v>
      </c>
      <c r="AE101" s="63">
        <f t="shared" si="8"/>
        <v>199878</v>
      </c>
      <c r="AF101" s="63">
        <v>0</v>
      </c>
      <c r="AG101" s="790" t="s">
        <v>107</v>
      </c>
      <c r="AH101" s="791">
        <v>610002010014069</v>
      </c>
      <c r="AI101" s="790" t="s">
        <v>143</v>
      </c>
    </row>
    <row r="102" spans="2:35" ht="15.75" customHeight="1">
      <c r="B102" s="61">
        <v>42</v>
      </c>
      <c r="C102" s="787" t="s">
        <v>207</v>
      </c>
      <c r="D102" s="787"/>
      <c r="E102" s="788">
        <v>949288988613</v>
      </c>
      <c r="F102" s="789">
        <v>34076</v>
      </c>
      <c r="G102" s="787" t="s">
        <v>135</v>
      </c>
      <c r="H102" s="62" t="s">
        <v>104</v>
      </c>
      <c r="I102" s="787" t="s">
        <v>105</v>
      </c>
      <c r="J102" s="787" t="s">
        <v>142</v>
      </c>
      <c r="K102" s="789">
        <v>45537</v>
      </c>
      <c r="L102" s="62" t="s">
        <v>88</v>
      </c>
      <c r="M102" s="63">
        <v>0</v>
      </c>
      <c r="N102" s="73">
        <v>23957</v>
      </c>
      <c r="O102" s="73">
        <v>0</v>
      </c>
      <c r="P102" s="73">
        <v>0</v>
      </c>
      <c r="Q102" s="73">
        <v>0</v>
      </c>
      <c r="R102" s="73">
        <v>61414</v>
      </c>
      <c r="S102" s="73">
        <f t="shared" si="5"/>
        <v>85371</v>
      </c>
      <c r="T102" s="63">
        <v>0</v>
      </c>
      <c r="U102" s="63">
        <f t="shared" si="6"/>
        <v>85371</v>
      </c>
      <c r="V102" s="63">
        <v>0</v>
      </c>
      <c r="W102" s="73">
        <v>5750</v>
      </c>
      <c r="X102" s="73">
        <v>0</v>
      </c>
      <c r="Y102" s="73">
        <v>452</v>
      </c>
      <c r="Z102" s="73">
        <v>0</v>
      </c>
      <c r="AA102" s="73">
        <v>200</v>
      </c>
      <c r="AB102" s="73">
        <v>0</v>
      </c>
      <c r="AC102" s="73">
        <v>0</v>
      </c>
      <c r="AD102" s="73">
        <f t="shared" si="7"/>
        <v>6402</v>
      </c>
      <c r="AE102" s="63">
        <f t="shared" si="8"/>
        <v>78969</v>
      </c>
      <c r="AF102" s="63">
        <v>0</v>
      </c>
      <c r="AG102" s="790" t="s">
        <v>107</v>
      </c>
      <c r="AH102" s="791">
        <v>214812010002101</v>
      </c>
      <c r="AI102" s="790" t="s">
        <v>115</v>
      </c>
    </row>
    <row r="103" spans="2:35" ht="15.75" customHeight="1">
      <c r="B103" s="1059" t="s">
        <v>89</v>
      </c>
      <c r="C103" s="1059"/>
      <c r="D103" s="1059"/>
      <c r="E103" s="1059"/>
      <c r="F103" s="1059"/>
      <c r="G103" s="1059"/>
      <c r="H103" s="1059"/>
      <c r="I103" s="1059"/>
      <c r="J103" s="1059"/>
      <c r="K103" s="1059"/>
      <c r="L103" s="1059"/>
      <c r="M103" s="1059"/>
      <c r="N103" s="57">
        <f t="shared" ref="N103:AF103" si="9">SUM(N61:N102)</f>
        <v>5094744</v>
      </c>
      <c r="O103" s="57">
        <f t="shared" si="9"/>
        <v>0</v>
      </c>
      <c r="P103" s="57">
        <f t="shared" si="9"/>
        <v>0</v>
      </c>
      <c r="Q103" s="57">
        <f t="shared" si="9"/>
        <v>0</v>
      </c>
      <c r="R103" s="57">
        <f t="shared" si="9"/>
        <v>5276760</v>
      </c>
      <c r="S103" s="57">
        <f t="shared" si="9"/>
        <v>10371504</v>
      </c>
      <c r="T103" s="57">
        <f t="shared" si="9"/>
        <v>0</v>
      </c>
      <c r="U103" s="57">
        <f t="shared" si="9"/>
        <v>10371504</v>
      </c>
      <c r="V103" s="57">
        <f t="shared" si="9"/>
        <v>0</v>
      </c>
      <c r="W103" s="57">
        <f t="shared" si="9"/>
        <v>267632</v>
      </c>
      <c r="X103" s="57">
        <f t="shared" si="9"/>
        <v>0</v>
      </c>
      <c r="Y103" s="57">
        <f t="shared" si="9"/>
        <v>25769</v>
      </c>
      <c r="Z103" s="57">
        <f t="shared" si="9"/>
        <v>0</v>
      </c>
      <c r="AA103" s="57">
        <f t="shared" si="9"/>
        <v>41250</v>
      </c>
      <c r="AB103" s="57">
        <f t="shared" si="9"/>
        <v>89526</v>
      </c>
      <c r="AC103" s="57">
        <f t="shared" si="9"/>
        <v>68745.399999999994</v>
      </c>
      <c r="AD103" s="57">
        <f t="shared" si="9"/>
        <v>492922.4</v>
      </c>
      <c r="AE103" s="57">
        <f t="shared" si="9"/>
        <v>9878581.5999999996</v>
      </c>
      <c r="AF103" s="57">
        <f t="shared" si="9"/>
        <v>0</v>
      </c>
      <c r="AG103" s="65"/>
      <c r="AH103" s="65"/>
      <c r="AI103" s="66"/>
    </row>
    <row r="104" spans="2:35" ht="15.75" customHeight="1">
      <c r="B104" s="767"/>
      <c r="C104" s="767"/>
      <c r="D104" s="767"/>
      <c r="E104" s="767"/>
      <c r="F104" s="767"/>
      <c r="G104" s="767"/>
      <c r="H104" s="767"/>
      <c r="I104" s="767"/>
      <c r="J104" s="767"/>
      <c r="K104" s="767"/>
      <c r="L104" s="767"/>
      <c r="M104" s="68"/>
      <c r="N104" s="69"/>
      <c r="O104" s="69"/>
      <c r="P104" s="69"/>
      <c r="Q104" s="69"/>
      <c r="R104" s="69"/>
      <c r="S104" s="69"/>
      <c r="T104" s="69"/>
      <c r="U104" s="69"/>
      <c r="V104" s="69"/>
      <c r="W104" s="70"/>
      <c r="X104" s="70"/>
      <c r="Y104" s="70"/>
      <c r="Z104" s="69"/>
      <c r="AA104" s="69"/>
      <c r="AB104" s="69"/>
      <c r="AC104" s="69"/>
      <c r="AD104" s="71"/>
      <c r="AE104" s="71"/>
      <c r="AF104" s="70"/>
    </row>
    <row r="105" spans="2:35" ht="15.75" customHeight="1">
      <c r="B105" s="767"/>
      <c r="C105" s="767"/>
      <c r="D105" s="767"/>
      <c r="E105" s="767"/>
      <c r="F105" s="767"/>
      <c r="G105" s="767"/>
      <c r="H105" s="767"/>
      <c r="I105" s="767"/>
      <c r="J105" s="767"/>
      <c r="K105" s="767"/>
      <c r="L105" s="767"/>
      <c r="M105" s="68"/>
      <c r="N105" s="69"/>
      <c r="O105" s="69"/>
      <c r="P105" s="69"/>
      <c r="Q105" s="69"/>
      <c r="R105" s="69"/>
      <c r="S105" s="69"/>
      <c r="T105" s="69"/>
      <c r="U105" s="69"/>
      <c r="V105" s="69"/>
      <c r="W105" s="70"/>
      <c r="X105" s="70"/>
      <c r="Y105" s="70"/>
      <c r="Z105" s="69"/>
      <c r="AA105" s="69"/>
      <c r="AB105" s="69"/>
      <c r="AC105" s="69"/>
      <c r="AD105" s="71"/>
      <c r="AE105" s="71"/>
      <c r="AF105" s="70"/>
    </row>
    <row r="106" spans="2:35" ht="15.75" customHeight="1">
      <c r="B106" s="1065" t="s">
        <v>208</v>
      </c>
      <c r="C106" s="1065"/>
      <c r="D106" s="767"/>
      <c r="E106" s="767"/>
      <c r="F106" s="767"/>
      <c r="G106" s="767"/>
      <c r="H106" s="767"/>
      <c r="I106" s="767"/>
      <c r="J106" s="767"/>
      <c r="K106" s="767"/>
      <c r="L106" s="767"/>
      <c r="M106" s="68"/>
      <c r="N106" s="69"/>
      <c r="O106" s="69"/>
      <c r="P106" s="69"/>
      <c r="Q106" s="69"/>
      <c r="R106" s="69"/>
      <c r="S106" s="69"/>
      <c r="T106" s="69"/>
      <c r="U106" s="69"/>
      <c r="V106" s="69"/>
      <c r="W106" s="70"/>
      <c r="X106" s="70"/>
      <c r="Y106" s="70"/>
      <c r="Z106" s="69"/>
      <c r="AA106" s="69"/>
      <c r="AB106" s="69"/>
      <c r="AC106" s="69"/>
      <c r="AD106" s="71"/>
      <c r="AE106" s="71"/>
      <c r="AF106" s="70"/>
    </row>
    <row r="107" spans="2:35" s="74" customFormat="1" ht="24.95" customHeight="1">
      <c r="B107" s="75"/>
      <c r="C107" s="1064" t="s">
        <v>209</v>
      </c>
      <c r="D107" s="1064"/>
      <c r="E107" s="1064"/>
      <c r="F107" s="1064"/>
      <c r="G107" s="1064"/>
      <c r="H107" s="1064"/>
      <c r="I107" s="1064"/>
      <c r="J107" s="1064"/>
      <c r="K107" s="1064"/>
      <c r="L107" s="1064"/>
      <c r="M107" s="1064"/>
      <c r="N107" s="1064"/>
      <c r="O107" s="1064"/>
      <c r="P107" s="1064"/>
      <c r="Q107" s="1064"/>
      <c r="R107" s="76"/>
      <c r="S107" s="76"/>
      <c r="T107" s="76"/>
      <c r="U107" s="76"/>
      <c r="V107" s="76"/>
      <c r="W107" s="77"/>
      <c r="X107" s="77"/>
      <c r="Y107" s="77"/>
      <c r="Z107" s="76"/>
      <c r="AA107" s="76"/>
      <c r="AB107" s="76"/>
      <c r="AC107" s="76"/>
      <c r="AD107" s="78"/>
      <c r="AE107" s="78"/>
      <c r="AF107" s="77"/>
    </row>
    <row r="110" spans="2:35" ht="33" customHeight="1"/>
    <row r="114" ht="49.5" customHeight="1"/>
  </sheetData>
  <mergeCells count="59">
    <mergeCell ref="AE58:AE59"/>
    <mergeCell ref="AF58:AF59"/>
    <mergeCell ref="AG58:AI58"/>
    <mergeCell ref="B103:M103"/>
    <mergeCell ref="B106:C106"/>
    <mergeCell ref="AC58:AC59"/>
    <mergeCell ref="AD58:AD59"/>
    <mergeCell ref="C107:Q107"/>
    <mergeCell ref="W58:X58"/>
    <mergeCell ref="Y58:Z58"/>
    <mergeCell ref="AA58:AA59"/>
    <mergeCell ref="AB58:AB59"/>
    <mergeCell ref="J58:J59"/>
    <mergeCell ref="K58:K59"/>
    <mergeCell ref="L58:L59"/>
    <mergeCell ref="M58:M59"/>
    <mergeCell ref="N58:U58"/>
    <mergeCell ref="V58:V59"/>
    <mergeCell ref="B55:V55"/>
    <mergeCell ref="B57:D57"/>
    <mergeCell ref="B58:B59"/>
    <mergeCell ref="C58:C59"/>
    <mergeCell ref="D58:D59"/>
    <mergeCell ref="E58:E59"/>
    <mergeCell ref="F58:F59"/>
    <mergeCell ref="G58:G59"/>
    <mergeCell ref="H58:H59"/>
    <mergeCell ref="I58:I59"/>
    <mergeCell ref="AC13:AC14"/>
    <mergeCell ref="AD13:AD14"/>
    <mergeCell ref="AE13:AE14"/>
    <mergeCell ref="AF13:AF14"/>
    <mergeCell ref="AG13:AI13"/>
    <mergeCell ref="B53:M53"/>
    <mergeCell ref="N13:U13"/>
    <mergeCell ref="V13:V14"/>
    <mergeCell ref="W13:X13"/>
    <mergeCell ref="Y13:Z13"/>
    <mergeCell ref="B13:B14"/>
    <mergeCell ref="C13:C14"/>
    <mergeCell ref="D13:D14"/>
    <mergeCell ref="E13:E14"/>
    <mergeCell ref="F13:F14"/>
    <mergeCell ref="G13:G14"/>
    <mergeCell ref="AA13:AA14"/>
    <mergeCell ref="AB13:AB14"/>
    <mergeCell ref="H13:H14"/>
    <mergeCell ref="I13:I14"/>
    <mergeCell ref="J13:J14"/>
    <mergeCell ref="K13:K14"/>
    <mergeCell ref="L13:L14"/>
    <mergeCell ref="M13:M14"/>
    <mergeCell ref="B11:D11"/>
    <mergeCell ref="AD11:AE11"/>
    <mergeCell ref="B2:AF2"/>
    <mergeCell ref="B4:O4"/>
    <mergeCell ref="AD4:AF4"/>
    <mergeCell ref="B8:AF8"/>
    <mergeCell ref="B10:S10"/>
  </mergeCells>
  <pageMargins left="0" right="0" top="0.23622047244094491" bottom="0.31496062992125984" header="0.19685039370078741" footer="0.31496062992125984"/>
  <pageSetup paperSize="5" scale="41" orientation="landscape" r:id="rId1"/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>
  <sheetPr>
    <tabColor rgb="FF00B050"/>
    <pageSetUpPr fitToPage="1"/>
  </sheetPr>
  <dimension ref="B2:AI39"/>
  <sheetViews>
    <sheetView view="pageBreakPreview" topLeftCell="A10" zoomScale="90" zoomScaleNormal="80" zoomScaleSheetLayoutView="90" workbookViewId="0">
      <selection activeCell="H33" sqref="H33"/>
    </sheetView>
  </sheetViews>
  <sheetFormatPr defaultRowHeight="11.25"/>
  <cols>
    <col min="1" max="1" width="2.85546875" style="50" customWidth="1"/>
    <col min="2" max="2" width="6.42578125" style="50" customWidth="1"/>
    <col min="3" max="3" width="11.7109375" style="50" bestFit="1" customWidth="1"/>
    <col min="4" max="5" width="7.85546875" style="50" customWidth="1"/>
    <col min="6" max="6" width="9.28515625" style="50" customWidth="1"/>
    <col min="7" max="7" width="9.42578125" style="50" customWidth="1"/>
    <col min="8" max="8" width="17.7109375" style="50" customWidth="1"/>
    <col min="9" max="9" width="9.28515625" style="50" bestFit="1" customWidth="1"/>
    <col min="10" max="10" width="10.42578125" style="50" customWidth="1"/>
    <col min="11" max="11" width="15.42578125" style="50" customWidth="1"/>
    <col min="12" max="12" width="10.5703125" style="50" customWidth="1"/>
    <col min="13" max="13" width="9.140625" style="50"/>
    <col min="14" max="14" width="9.85546875" style="50" customWidth="1"/>
    <col min="15" max="16" width="7.7109375" style="50" customWidth="1"/>
    <col min="17" max="17" width="9.140625" style="50"/>
    <col min="18" max="18" width="11.7109375" style="50" customWidth="1"/>
    <col min="19" max="19" width="13.85546875" style="50" customWidth="1"/>
    <col min="20" max="20" width="14.28515625" style="50" customWidth="1"/>
    <col min="21" max="21" width="12.140625" style="50" customWidth="1"/>
    <col min="22" max="22" width="11.7109375" style="50" bestFit="1" customWidth="1"/>
    <col min="23" max="23" width="11.85546875" style="50" bestFit="1" customWidth="1"/>
    <col min="24" max="24" width="11.7109375" style="50" bestFit="1" customWidth="1"/>
    <col min="25" max="25" width="11.85546875" style="50" bestFit="1" customWidth="1"/>
    <col min="26" max="26" width="5.140625" style="50" bestFit="1" customWidth="1"/>
    <col min="27" max="28" width="9.140625" style="50"/>
    <col min="29" max="29" width="16.85546875" style="50" customWidth="1"/>
    <col min="30" max="30" width="14.28515625" style="50" customWidth="1"/>
    <col min="31" max="31" width="10.42578125" style="50" customWidth="1"/>
    <col min="32" max="32" width="12.7109375" style="50" customWidth="1"/>
    <col min="33" max="33" width="10.42578125" style="50" customWidth="1"/>
    <col min="34" max="256" width="9.140625" style="50"/>
    <col min="257" max="257" width="2.85546875" style="50" customWidth="1"/>
    <col min="258" max="258" width="6.42578125" style="50" customWidth="1"/>
    <col min="259" max="259" width="11.7109375" style="50" bestFit="1" customWidth="1"/>
    <col min="260" max="261" width="7.85546875" style="50" customWidth="1"/>
    <col min="262" max="262" width="9.28515625" style="50" customWidth="1"/>
    <col min="263" max="263" width="9.42578125" style="50" customWidth="1"/>
    <col min="264" max="264" width="17.7109375" style="50" customWidth="1"/>
    <col min="265" max="265" width="9.28515625" style="50" bestFit="1" customWidth="1"/>
    <col min="266" max="266" width="10.42578125" style="50" customWidth="1"/>
    <col min="267" max="267" width="15.42578125" style="50" customWidth="1"/>
    <col min="268" max="268" width="10.5703125" style="50" customWidth="1"/>
    <col min="269" max="269" width="9.140625" style="50"/>
    <col min="270" max="270" width="9.85546875" style="50" customWidth="1"/>
    <col min="271" max="272" width="7.7109375" style="50" customWidth="1"/>
    <col min="273" max="273" width="9.140625" style="50"/>
    <col min="274" max="274" width="11.7109375" style="50" customWidth="1"/>
    <col min="275" max="275" width="13.85546875" style="50" customWidth="1"/>
    <col min="276" max="276" width="14.28515625" style="50" customWidth="1"/>
    <col min="277" max="277" width="12.140625" style="50" customWidth="1"/>
    <col min="278" max="278" width="11.7109375" style="50" bestFit="1" customWidth="1"/>
    <col min="279" max="279" width="11.85546875" style="50" bestFit="1" customWidth="1"/>
    <col min="280" max="280" width="11.7109375" style="50" bestFit="1" customWidth="1"/>
    <col min="281" max="281" width="11.85546875" style="50" bestFit="1" customWidth="1"/>
    <col min="282" max="282" width="5.140625" style="50" bestFit="1" customWidth="1"/>
    <col min="283" max="284" width="9.140625" style="50"/>
    <col min="285" max="285" width="16.85546875" style="50" customWidth="1"/>
    <col min="286" max="286" width="14.28515625" style="50" customWidth="1"/>
    <col min="287" max="287" width="10.42578125" style="50" customWidth="1"/>
    <col min="288" max="288" width="12.7109375" style="50" customWidth="1"/>
    <col min="289" max="289" width="10.42578125" style="50" customWidth="1"/>
    <col min="290" max="512" width="9.140625" style="50"/>
    <col min="513" max="513" width="2.85546875" style="50" customWidth="1"/>
    <col min="514" max="514" width="6.42578125" style="50" customWidth="1"/>
    <col min="515" max="515" width="11.7109375" style="50" bestFit="1" customWidth="1"/>
    <col min="516" max="517" width="7.85546875" style="50" customWidth="1"/>
    <col min="518" max="518" width="9.28515625" style="50" customWidth="1"/>
    <col min="519" max="519" width="9.42578125" style="50" customWidth="1"/>
    <col min="520" max="520" width="17.7109375" style="50" customWidth="1"/>
    <col min="521" max="521" width="9.28515625" style="50" bestFit="1" customWidth="1"/>
    <col min="522" max="522" width="10.42578125" style="50" customWidth="1"/>
    <col min="523" max="523" width="15.42578125" style="50" customWidth="1"/>
    <col min="524" max="524" width="10.5703125" style="50" customWidth="1"/>
    <col min="525" max="525" width="9.140625" style="50"/>
    <col min="526" max="526" width="9.85546875" style="50" customWidth="1"/>
    <col min="527" max="528" width="7.7109375" style="50" customWidth="1"/>
    <col min="529" max="529" width="9.140625" style="50"/>
    <col min="530" max="530" width="11.7109375" style="50" customWidth="1"/>
    <col min="531" max="531" width="13.85546875" style="50" customWidth="1"/>
    <col min="532" max="532" width="14.28515625" style="50" customWidth="1"/>
    <col min="533" max="533" width="12.140625" style="50" customWidth="1"/>
    <col min="534" max="534" width="11.7109375" style="50" bestFit="1" customWidth="1"/>
    <col min="535" max="535" width="11.85546875" style="50" bestFit="1" customWidth="1"/>
    <col min="536" max="536" width="11.7109375" style="50" bestFit="1" customWidth="1"/>
    <col min="537" max="537" width="11.85546875" style="50" bestFit="1" customWidth="1"/>
    <col min="538" max="538" width="5.140625" style="50" bestFit="1" customWidth="1"/>
    <col min="539" max="540" width="9.140625" style="50"/>
    <col min="541" max="541" width="16.85546875" style="50" customWidth="1"/>
    <col min="542" max="542" width="14.28515625" style="50" customWidth="1"/>
    <col min="543" max="543" width="10.42578125" style="50" customWidth="1"/>
    <col min="544" max="544" width="12.7109375" style="50" customWidth="1"/>
    <col min="545" max="545" width="10.42578125" style="50" customWidth="1"/>
    <col min="546" max="768" width="9.140625" style="50"/>
    <col min="769" max="769" width="2.85546875" style="50" customWidth="1"/>
    <col min="770" max="770" width="6.42578125" style="50" customWidth="1"/>
    <col min="771" max="771" width="11.7109375" style="50" bestFit="1" customWidth="1"/>
    <col min="772" max="773" width="7.85546875" style="50" customWidth="1"/>
    <col min="774" max="774" width="9.28515625" style="50" customWidth="1"/>
    <col min="775" max="775" width="9.42578125" style="50" customWidth="1"/>
    <col min="776" max="776" width="17.7109375" style="50" customWidth="1"/>
    <col min="777" max="777" width="9.28515625" style="50" bestFit="1" customWidth="1"/>
    <col min="778" max="778" width="10.42578125" style="50" customWidth="1"/>
    <col min="779" max="779" width="15.42578125" style="50" customWidth="1"/>
    <col min="780" max="780" width="10.5703125" style="50" customWidth="1"/>
    <col min="781" max="781" width="9.140625" style="50"/>
    <col min="782" max="782" width="9.85546875" style="50" customWidth="1"/>
    <col min="783" max="784" width="7.7109375" style="50" customWidth="1"/>
    <col min="785" max="785" width="9.140625" style="50"/>
    <col min="786" max="786" width="11.7109375" style="50" customWidth="1"/>
    <col min="787" max="787" width="13.85546875" style="50" customWidth="1"/>
    <col min="788" max="788" width="14.28515625" style="50" customWidth="1"/>
    <col min="789" max="789" width="12.140625" style="50" customWidth="1"/>
    <col min="790" max="790" width="11.7109375" style="50" bestFit="1" customWidth="1"/>
    <col min="791" max="791" width="11.85546875" style="50" bestFit="1" customWidth="1"/>
    <col min="792" max="792" width="11.7109375" style="50" bestFit="1" customWidth="1"/>
    <col min="793" max="793" width="11.85546875" style="50" bestFit="1" customWidth="1"/>
    <col min="794" max="794" width="5.140625" style="50" bestFit="1" customWidth="1"/>
    <col min="795" max="796" width="9.140625" style="50"/>
    <col min="797" max="797" width="16.85546875" style="50" customWidth="1"/>
    <col min="798" max="798" width="14.28515625" style="50" customWidth="1"/>
    <col min="799" max="799" width="10.42578125" style="50" customWidth="1"/>
    <col min="800" max="800" width="12.7109375" style="50" customWidth="1"/>
    <col min="801" max="801" width="10.42578125" style="50" customWidth="1"/>
    <col min="802" max="1024" width="9.140625" style="50"/>
    <col min="1025" max="1025" width="2.85546875" style="50" customWidth="1"/>
    <col min="1026" max="1026" width="6.42578125" style="50" customWidth="1"/>
    <col min="1027" max="1027" width="11.7109375" style="50" bestFit="1" customWidth="1"/>
    <col min="1028" max="1029" width="7.85546875" style="50" customWidth="1"/>
    <col min="1030" max="1030" width="9.28515625" style="50" customWidth="1"/>
    <col min="1031" max="1031" width="9.42578125" style="50" customWidth="1"/>
    <col min="1032" max="1032" width="17.7109375" style="50" customWidth="1"/>
    <col min="1033" max="1033" width="9.28515625" style="50" bestFit="1" customWidth="1"/>
    <col min="1034" max="1034" width="10.42578125" style="50" customWidth="1"/>
    <col min="1035" max="1035" width="15.42578125" style="50" customWidth="1"/>
    <col min="1036" max="1036" width="10.5703125" style="50" customWidth="1"/>
    <col min="1037" max="1037" width="9.140625" style="50"/>
    <col min="1038" max="1038" width="9.85546875" style="50" customWidth="1"/>
    <col min="1039" max="1040" width="7.7109375" style="50" customWidth="1"/>
    <col min="1041" max="1041" width="9.140625" style="50"/>
    <col min="1042" max="1042" width="11.7109375" style="50" customWidth="1"/>
    <col min="1043" max="1043" width="13.85546875" style="50" customWidth="1"/>
    <col min="1044" max="1044" width="14.28515625" style="50" customWidth="1"/>
    <col min="1045" max="1045" width="12.140625" style="50" customWidth="1"/>
    <col min="1046" max="1046" width="11.7109375" style="50" bestFit="1" customWidth="1"/>
    <col min="1047" max="1047" width="11.85546875" style="50" bestFit="1" customWidth="1"/>
    <col min="1048" max="1048" width="11.7109375" style="50" bestFit="1" customWidth="1"/>
    <col min="1049" max="1049" width="11.85546875" style="50" bestFit="1" customWidth="1"/>
    <col min="1050" max="1050" width="5.140625" style="50" bestFit="1" customWidth="1"/>
    <col min="1051" max="1052" width="9.140625" style="50"/>
    <col min="1053" max="1053" width="16.85546875" style="50" customWidth="1"/>
    <col min="1054" max="1054" width="14.28515625" style="50" customWidth="1"/>
    <col min="1055" max="1055" width="10.42578125" style="50" customWidth="1"/>
    <col min="1056" max="1056" width="12.7109375" style="50" customWidth="1"/>
    <col min="1057" max="1057" width="10.42578125" style="50" customWidth="1"/>
    <col min="1058" max="1280" width="9.140625" style="50"/>
    <col min="1281" max="1281" width="2.85546875" style="50" customWidth="1"/>
    <col min="1282" max="1282" width="6.42578125" style="50" customWidth="1"/>
    <col min="1283" max="1283" width="11.7109375" style="50" bestFit="1" customWidth="1"/>
    <col min="1284" max="1285" width="7.85546875" style="50" customWidth="1"/>
    <col min="1286" max="1286" width="9.28515625" style="50" customWidth="1"/>
    <col min="1287" max="1287" width="9.42578125" style="50" customWidth="1"/>
    <col min="1288" max="1288" width="17.7109375" style="50" customWidth="1"/>
    <col min="1289" max="1289" width="9.28515625" style="50" bestFit="1" customWidth="1"/>
    <col min="1290" max="1290" width="10.42578125" style="50" customWidth="1"/>
    <col min="1291" max="1291" width="15.42578125" style="50" customWidth="1"/>
    <col min="1292" max="1292" width="10.5703125" style="50" customWidth="1"/>
    <col min="1293" max="1293" width="9.140625" style="50"/>
    <col min="1294" max="1294" width="9.85546875" style="50" customWidth="1"/>
    <col min="1295" max="1296" width="7.7109375" style="50" customWidth="1"/>
    <col min="1297" max="1297" width="9.140625" style="50"/>
    <col min="1298" max="1298" width="11.7109375" style="50" customWidth="1"/>
    <col min="1299" max="1299" width="13.85546875" style="50" customWidth="1"/>
    <col min="1300" max="1300" width="14.28515625" style="50" customWidth="1"/>
    <col min="1301" max="1301" width="12.140625" style="50" customWidth="1"/>
    <col min="1302" max="1302" width="11.7109375" style="50" bestFit="1" customWidth="1"/>
    <col min="1303" max="1303" width="11.85546875" style="50" bestFit="1" customWidth="1"/>
    <col min="1304" max="1304" width="11.7109375" style="50" bestFit="1" customWidth="1"/>
    <col min="1305" max="1305" width="11.85546875" style="50" bestFit="1" customWidth="1"/>
    <col min="1306" max="1306" width="5.140625" style="50" bestFit="1" customWidth="1"/>
    <col min="1307" max="1308" width="9.140625" style="50"/>
    <col min="1309" max="1309" width="16.85546875" style="50" customWidth="1"/>
    <col min="1310" max="1310" width="14.28515625" style="50" customWidth="1"/>
    <col min="1311" max="1311" width="10.42578125" style="50" customWidth="1"/>
    <col min="1312" max="1312" width="12.7109375" style="50" customWidth="1"/>
    <col min="1313" max="1313" width="10.42578125" style="50" customWidth="1"/>
    <col min="1314" max="1536" width="9.140625" style="50"/>
    <col min="1537" max="1537" width="2.85546875" style="50" customWidth="1"/>
    <col min="1538" max="1538" width="6.42578125" style="50" customWidth="1"/>
    <col min="1539" max="1539" width="11.7109375" style="50" bestFit="1" customWidth="1"/>
    <col min="1540" max="1541" width="7.85546875" style="50" customWidth="1"/>
    <col min="1542" max="1542" width="9.28515625" style="50" customWidth="1"/>
    <col min="1543" max="1543" width="9.42578125" style="50" customWidth="1"/>
    <col min="1544" max="1544" width="17.7109375" style="50" customWidth="1"/>
    <col min="1545" max="1545" width="9.28515625" style="50" bestFit="1" customWidth="1"/>
    <col min="1546" max="1546" width="10.42578125" style="50" customWidth="1"/>
    <col min="1547" max="1547" width="15.42578125" style="50" customWidth="1"/>
    <col min="1548" max="1548" width="10.5703125" style="50" customWidth="1"/>
    <col min="1549" max="1549" width="9.140625" style="50"/>
    <col min="1550" max="1550" width="9.85546875" style="50" customWidth="1"/>
    <col min="1551" max="1552" width="7.7109375" style="50" customWidth="1"/>
    <col min="1553" max="1553" width="9.140625" style="50"/>
    <col min="1554" max="1554" width="11.7109375" style="50" customWidth="1"/>
    <col min="1555" max="1555" width="13.85546875" style="50" customWidth="1"/>
    <col min="1556" max="1556" width="14.28515625" style="50" customWidth="1"/>
    <col min="1557" max="1557" width="12.140625" style="50" customWidth="1"/>
    <col min="1558" max="1558" width="11.7109375" style="50" bestFit="1" customWidth="1"/>
    <col min="1559" max="1559" width="11.85546875" style="50" bestFit="1" customWidth="1"/>
    <col min="1560" max="1560" width="11.7109375" style="50" bestFit="1" customWidth="1"/>
    <col min="1561" max="1561" width="11.85546875" style="50" bestFit="1" customWidth="1"/>
    <col min="1562" max="1562" width="5.140625" style="50" bestFit="1" customWidth="1"/>
    <col min="1563" max="1564" width="9.140625" style="50"/>
    <col min="1565" max="1565" width="16.85546875" style="50" customWidth="1"/>
    <col min="1566" max="1566" width="14.28515625" style="50" customWidth="1"/>
    <col min="1567" max="1567" width="10.42578125" style="50" customWidth="1"/>
    <col min="1568" max="1568" width="12.7109375" style="50" customWidth="1"/>
    <col min="1569" max="1569" width="10.42578125" style="50" customWidth="1"/>
    <col min="1570" max="1792" width="9.140625" style="50"/>
    <col min="1793" max="1793" width="2.85546875" style="50" customWidth="1"/>
    <col min="1794" max="1794" width="6.42578125" style="50" customWidth="1"/>
    <col min="1795" max="1795" width="11.7109375" style="50" bestFit="1" customWidth="1"/>
    <col min="1796" max="1797" width="7.85546875" style="50" customWidth="1"/>
    <col min="1798" max="1798" width="9.28515625" style="50" customWidth="1"/>
    <col min="1799" max="1799" width="9.42578125" style="50" customWidth="1"/>
    <col min="1800" max="1800" width="17.7109375" style="50" customWidth="1"/>
    <col min="1801" max="1801" width="9.28515625" style="50" bestFit="1" customWidth="1"/>
    <col min="1802" max="1802" width="10.42578125" style="50" customWidth="1"/>
    <col min="1803" max="1803" width="15.42578125" style="50" customWidth="1"/>
    <col min="1804" max="1804" width="10.5703125" style="50" customWidth="1"/>
    <col min="1805" max="1805" width="9.140625" style="50"/>
    <col min="1806" max="1806" width="9.85546875" style="50" customWidth="1"/>
    <col min="1807" max="1808" width="7.7109375" style="50" customWidth="1"/>
    <col min="1809" max="1809" width="9.140625" style="50"/>
    <col min="1810" max="1810" width="11.7109375" style="50" customWidth="1"/>
    <col min="1811" max="1811" width="13.85546875" style="50" customWidth="1"/>
    <col min="1812" max="1812" width="14.28515625" style="50" customWidth="1"/>
    <col min="1813" max="1813" width="12.140625" style="50" customWidth="1"/>
    <col min="1814" max="1814" width="11.7109375" style="50" bestFit="1" customWidth="1"/>
    <col min="1815" max="1815" width="11.85546875" style="50" bestFit="1" customWidth="1"/>
    <col min="1816" max="1816" width="11.7109375" style="50" bestFit="1" customWidth="1"/>
    <col min="1817" max="1817" width="11.85546875" style="50" bestFit="1" customWidth="1"/>
    <col min="1818" max="1818" width="5.140625" style="50" bestFit="1" customWidth="1"/>
    <col min="1819" max="1820" width="9.140625" style="50"/>
    <col min="1821" max="1821" width="16.85546875" style="50" customWidth="1"/>
    <col min="1822" max="1822" width="14.28515625" style="50" customWidth="1"/>
    <col min="1823" max="1823" width="10.42578125" style="50" customWidth="1"/>
    <col min="1824" max="1824" width="12.7109375" style="50" customWidth="1"/>
    <col min="1825" max="1825" width="10.42578125" style="50" customWidth="1"/>
    <col min="1826" max="2048" width="9.140625" style="50"/>
    <col min="2049" max="2049" width="2.85546875" style="50" customWidth="1"/>
    <col min="2050" max="2050" width="6.42578125" style="50" customWidth="1"/>
    <col min="2051" max="2051" width="11.7109375" style="50" bestFit="1" customWidth="1"/>
    <col min="2052" max="2053" width="7.85546875" style="50" customWidth="1"/>
    <col min="2054" max="2054" width="9.28515625" style="50" customWidth="1"/>
    <col min="2055" max="2055" width="9.42578125" style="50" customWidth="1"/>
    <col min="2056" max="2056" width="17.7109375" style="50" customWidth="1"/>
    <col min="2057" max="2057" width="9.28515625" style="50" bestFit="1" customWidth="1"/>
    <col min="2058" max="2058" width="10.42578125" style="50" customWidth="1"/>
    <col min="2059" max="2059" width="15.42578125" style="50" customWidth="1"/>
    <col min="2060" max="2060" width="10.5703125" style="50" customWidth="1"/>
    <col min="2061" max="2061" width="9.140625" style="50"/>
    <col min="2062" max="2062" width="9.85546875" style="50" customWidth="1"/>
    <col min="2063" max="2064" width="7.7109375" style="50" customWidth="1"/>
    <col min="2065" max="2065" width="9.140625" style="50"/>
    <col min="2066" max="2066" width="11.7109375" style="50" customWidth="1"/>
    <col min="2067" max="2067" width="13.85546875" style="50" customWidth="1"/>
    <col min="2068" max="2068" width="14.28515625" style="50" customWidth="1"/>
    <col min="2069" max="2069" width="12.140625" style="50" customWidth="1"/>
    <col min="2070" max="2070" width="11.7109375" style="50" bestFit="1" customWidth="1"/>
    <col min="2071" max="2071" width="11.85546875" style="50" bestFit="1" customWidth="1"/>
    <col min="2072" max="2072" width="11.7109375" style="50" bestFit="1" customWidth="1"/>
    <col min="2073" max="2073" width="11.85546875" style="50" bestFit="1" customWidth="1"/>
    <col min="2074" max="2074" width="5.140625" style="50" bestFit="1" customWidth="1"/>
    <col min="2075" max="2076" width="9.140625" style="50"/>
    <col min="2077" max="2077" width="16.85546875" style="50" customWidth="1"/>
    <col min="2078" max="2078" width="14.28515625" style="50" customWidth="1"/>
    <col min="2079" max="2079" width="10.42578125" style="50" customWidth="1"/>
    <col min="2080" max="2080" width="12.7109375" style="50" customWidth="1"/>
    <col min="2081" max="2081" width="10.42578125" style="50" customWidth="1"/>
    <col min="2082" max="2304" width="9.140625" style="50"/>
    <col min="2305" max="2305" width="2.85546875" style="50" customWidth="1"/>
    <col min="2306" max="2306" width="6.42578125" style="50" customWidth="1"/>
    <col min="2307" max="2307" width="11.7109375" style="50" bestFit="1" customWidth="1"/>
    <col min="2308" max="2309" width="7.85546875" style="50" customWidth="1"/>
    <col min="2310" max="2310" width="9.28515625" style="50" customWidth="1"/>
    <col min="2311" max="2311" width="9.42578125" style="50" customWidth="1"/>
    <col min="2312" max="2312" width="17.7109375" style="50" customWidth="1"/>
    <col min="2313" max="2313" width="9.28515625" style="50" bestFit="1" customWidth="1"/>
    <col min="2314" max="2314" width="10.42578125" style="50" customWidth="1"/>
    <col min="2315" max="2315" width="15.42578125" style="50" customWidth="1"/>
    <col min="2316" max="2316" width="10.5703125" style="50" customWidth="1"/>
    <col min="2317" max="2317" width="9.140625" style="50"/>
    <col min="2318" max="2318" width="9.85546875" style="50" customWidth="1"/>
    <col min="2319" max="2320" width="7.7109375" style="50" customWidth="1"/>
    <col min="2321" max="2321" width="9.140625" style="50"/>
    <col min="2322" max="2322" width="11.7109375" style="50" customWidth="1"/>
    <col min="2323" max="2323" width="13.85546875" style="50" customWidth="1"/>
    <col min="2324" max="2324" width="14.28515625" style="50" customWidth="1"/>
    <col min="2325" max="2325" width="12.140625" style="50" customWidth="1"/>
    <col min="2326" max="2326" width="11.7109375" style="50" bestFit="1" customWidth="1"/>
    <col min="2327" max="2327" width="11.85546875" style="50" bestFit="1" customWidth="1"/>
    <col min="2328" max="2328" width="11.7109375" style="50" bestFit="1" customWidth="1"/>
    <col min="2329" max="2329" width="11.85546875" style="50" bestFit="1" customWidth="1"/>
    <col min="2330" max="2330" width="5.140625" style="50" bestFit="1" customWidth="1"/>
    <col min="2331" max="2332" width="9.140625" style="50"/>
    <col min="2333" max="2333" width="16.85546875" style="50" customWidth="1"/>
    <col min="2334" max="2334" width="14.28515625" style="50" customWidth="1"/>
    <col min="2335" max="2335" width="10.42578125" style="50" customWidth="1"/>
    <col min="2336" max="2336" width="12.7109375" style="50" customWidth="1"/>
    <col min="2337" max="2337" width="10.42578125" style="50" customWidth="1"/>
    <col min="2338" max="2560" width="9.140625" style="50"/>
    <col min="2561" max="2561" width="2.85546875" style="50" customWidth="1"/>
    <col min="2562" max="2562" width="6.42578125" style="50" customWidth="1"/>
    <col min="2563" max="2563" width="11.7109375" style="50" bestFit="1" customWidth="1"/>
    <col min="2564" max="2565" width="7.85546875" style="50" customWidth="1"/>
    <col min="2566" max="2566" width="9.28515625" style="50" customWidth="1"/>
    <col min="2567" max="2567" width="9.42578125" style="50" customWidth="1"/>
    <col min="2568" max="2568" width="17.7109375" style="50" customWidth="1"/>
    <col min="2569" max="2569" width="9.28515625" style="50" bestFit="1" customWidth="1"/>
    <col min="2570" max="2570" width="10.42578125" style="50" customWidth="1"/>
    <col min="2571" max="2571" width="15.42578125" style="50" customWidth="1"/>
    <col min="2572" max="2572" width="10.5703125" style="50" customWidth="1"/>
    <col min="2573" max="2573" width="9.140625" style="50"/>
    <col min="2574" max="2574" width="9.85546875" style="50" customWidth="1"/>
    <col min="2575" max="2576" width="7.7109375" style="50" customWidth="1"/>
    <col min="2577" max="2577" width="9.140625" style="50"/>
    <col min="2578" max="2578" width="11.7109375" style="50" customWidth="1"/>
    <col min="2579" max="2579" width="13.85546875" style="50" customWidth="1"/>
    <col min="2580" max="2580" width="14.28515625" style="50" customWidth="1"/>
    <col min="2581" max="2581" width="12.140625" style="50" customWidth="1"/>
    <col min="2582" max="2582" width="11.7109375" style="50" bestFit="1" customWidth="1"/>
    <col min="2583" max="2583" width="11.85546875" style="50" bestFit="1" customWidth="1"/>
    <col min="2584" max="2584" width="11.7109375" style="50" bestFit="1" customWidth="1"/>
    <col min="2585" max="2585" width="11.85546875" style="50" bestFit="1" customWidth="1"/>
    <col min="2586" max="2586" width="5.140625" style="50" bestFit="1" customWidth="1"/>
    <col min="2587" max="2588" width="9.140625" style="50"/>
    <col min="2589" max="2589" width="16.85546875" style="50" customWidth="1"/>
    <col min="2590" max="2590" width="14.28515625" style="50" customWidth="1"/>
    <col min="2591" max="2591" width="10.42578125" style="50" customWidth="1"/>
    <col min="2592" max="2592" width="12.7109375" style="50" customWidth="1"/>
    <col min="2593" max="2593" width="10.42578125" style="50" customWidth="1"/>
    <col min="2594" max="2816" width="9.140625" style="50"/>
    <col min="2817" max="2817" width="2.85546875" style="50" customWidth="1"/>
    <col min="2818" max="2818" width="6.42578125" style="50" customWidth="1"/>
    <col min="2819" max="2819" width="11.7109375" style="50" bestFit="1" customWidth="1"/>
    <col min="2820" max="2821" width="7.85546875" style="50" customWidth="1"/>
    <col min="2822" max="2822" width="9.28515625" style="50" customWidth="1"/>
    <col min="2823" max="2823" width="9.42578125" style="50" customWidth="1"/>
    <col min="2824" max="2824" width="17.7109375" style="50" customWidth="1"/>
    <col min="2825" max="2825" width="9.28515625" style="50" bestFit="1" customWidth="1"/>
    <col min="2826" max="2826" width="10.42578125" style="50" customWidth="1"/>
    <col min="2827" max="2827" width="15.42578125" style="50" customWidth="1"/>
    <col min="2828" max="2828" width="10.5703125" style="50" customWidth="1"/>
    <col min="2829" max="2829" width="9.140625" style="50"/>
    <col min="2830" max="2830" width="9.85546875" style="50" customWidth="1"/>
    <col min="2831" max="2832" width="7.7109375" style="50" customWidth="1"/>
    <col min="2833" max="2833" width="9.140625" style="50"/>
    <col min="2834" max="2834" width="11.7109375" style="50" customWidth="1"/>
    <col min="2835" max="2835" width="13.85546875" style="50" customWidth="1"/>
    <col min="2836" max="2836" width="14.28515625" style="50" customWidth="1"/>
    <col min="2837" max="2837" width="12.140625" style="50" customWidth="1"/>
    <col min="2838" max="2838" width="11.7109375" style="50" bestFit="1" customWidth="1"/>
    <col min="2839" max="2839" width="11.85546875" style="50" bestFit="1" customWidth="1"/>
    <col min="2840" max="2840" width="11.7109375" style="50" bestFit="1" customWidth="1"/>
    <col min="2841" max="2841" width="11.85546875" style="50" bestFit="1" customWidth="1"/>
    <col min="2842" max="2842" width="5.140625" style="50" bestFit="1" customWidth="1"/>
    <col min="2843" max="2844" width="9.140625" style="50"/>
    <col min="2845" max="2845" width="16.85546875" style="50" customWidth="1"/>
    <col min="2846" max="2846" width="14.28515625" style="50" customWidth="1"/>
    <col min="2847" max="2847" width="10.42578125" style="50" customWidth="1"/>
    <col min="2848" max="2848" width="12.7109375" style="50" customWidth="1"/>
    <col min="2849" max="2849" width="10.42578125" style="50" customWidth="1"/>
    <col min="2850" max="3072" width="9.140625" style="50"/>
    <col min="3073" max="3073" width="2.85546875" style="50" customWidth="1"/>
    <col min="3074" max="3074" width="6.42578125" style="50" customWidth="1"/>
    <col min="3075" max="3075" width="11.7109375" style="50" bestFit="1" customWidth="1"/>
    <col min="3076" max="3077" width="7.85546875" style="50" customWidth="1"/>
    <col min="3078" max="3078" width="9.28515625" style="50" customWidth="1"/>
    <col min="3079" max="3079" width="9.42578125" style="50" customWidth="1"/>
    <col min="3080" max="3080" width="17.7109375" style="50" customWidth="1"/>
    <col min="3081" max="3081" width="9.28515625" style="50" bestFit="1" customWidth="1"/>
    <col min="3082" max="3082" width="10.42578125" style="50" customWidth="1"/>
    <col min="3083" max="3083" width="15.42578125" style="50" customWidth="1"/>
    <col min="3084" max="3084" width="10.5703125" style="50" customWidth="1"/>
    <col min="3085" max="3085" width="9.140625" style="50"/>
    <col min="3086" max="3086" width="9.85546875" style="50" customWidth="1"/>
    <col min="3087" max="3088" width="7.7109375" style="50" customWidth="1"/>
    <col min="3089" max="3089" width="9.140625" style="50"/>
    <col min="3090" max="3090" width="11.7109375" style="50" customWidth="1"/>
    <col min="3091" max="3091" width="13.85546875" style="50" customWidth="1"/>
    <col min="3092" max="3092" width="14.28515625" style="50" customWidth="1"/>
    <col min="3093" max="3093" width="12.140625" style="50" customWidth="1"/>
    <col min="3094" max="3094" width="11.7109375" style="50" bestFit="1" customWidth="1"/>
    <col min="3095" max="3095" width="11.85546875" style="50" bestFit="1" customWidth="1"/>
    <col min="3096" max="3096" width="11.7109375" style="50" bestFit="1" customWidth="1"/>
    <col min="3097" max="3097" width="11.85546875" style="50" bestFit="1" customWidth="1"/>
    <col min="3098" max="3098" width="5.140625" style="50" bestFit="1" customWidth="1"/>
    <col min="3099" max="3100" width="9.140625" style="50"/>
    <col min="3101" max="3101" width="16.85546875" style="50" customWidth="1"/>
    <col min="3102" max="3102" width="14.28515625" style="50" customWidth="1"/>
    <col min="3103" max="3103" width="10.42578125" style="50" customWidth="1"/>
    <col min="3104" max="3104" width="12.7109375" style="50" customWidth="1"/>
    <col min="3105" max="3105" width="10.42578125" style="50" customWidth="1"/>
    <col min="3106" max="3328" width="9.140625" style="50"/>
    <col min="3329" max="3329" width="2.85546875" style="50" customWidth="1"/>
    <col min="3330" max="3330" width="6.42578125" style="50" customWidth="1"/>
    <col min="3331" max="3331" width="11.7109375" style="50" bestFit="1" customWidth="1"/>
    <col min="3332" max="3333" width="7.85546875" style="50" customWidth="1"/>
    <col min="3334" max="3334" width="9.28515625" style="50" customWidth="1"/>
    <col min="3335" max="3335" width="9.42578125" style="50" customWidth="1"/>
    <col min="3336" max="3336" width="17.7109375" style="50" customWidth="1"/>
    <col min="3337" max="3337" width="9.28515625" style="50" bestFit="1" customWidth="1"/>
    <col min="3338" max="3338" width="10.42578125" style="50" customWidth="1"/>
    <col min="3339" max="3339" width="15.42578125" style="50" customWidth="1"/>
    <col min="3340" max="3340" width="10.5703125" style="50" customWidth="1"/>
    <col min="3341" max="3341" width="9.140625" style="50"/>
    <col min="3342" max="3342" width="9.85546875" style="50" customWidth="1"/>
    <col min="3343" max="3344" width="7.7109375" style="50" customWidth="1"/>
    <col min="3345" max="3345" width="9.140625" style="50"/>
    <col min="3346" max="3346" width="11.7109375" style="50" customWidth="1"/>
    <col min="3347" max="3347" width="13.85546875" style="50" customWidth="1"/>
    <col min="3348" max="3348" width="14.28515625" style="50" customWidth="1"/>
    <col min="3349" max="3349" width="12.140625" style="50" customWidth="1"/>
    <col min="3350" max="3350" width="11.7109375" style="50" bestFit="1" customWidth="1"/>
    <col min="3351" max="3351" width="11.85546875" style="50" bestFit="1" customWidth="1"/>
    <col min="3352" max="3352" width="11.7109375" style="50" bestFit="1" customWidth="1"/>
    <col min="3353" max="3353" width="11.85546875" style="50" bestFit="1" customWidth="1"/>
    <col min="3354" max="3354" width="5.140625" style="50" bestFit="1" customWidth="1"/>
    <col min="3355" max="3356" width="9.140625" style="50"/>
    <col min="3357" max="3357" width="16.85546875" style="50" customWidth="1"/>
    <col min="3358" max="3358" width="14.28515625" style="50" customWidth="1"/>
    <col min="3359" max="3359" width="10.42578125" style="50" customWidth="1"/>
    <col min="3360" max="3360" width="12.7109375" style="50" customWidth="1"/>
    <col min="3361" max="3361" width="10.42578125" style="50" customWidth="1"/>
    <col min="3362" max="3584" width="9.140625" style="50"/>
    <col min="3585" max="3585" width="2.85546875" style="50" customWidth="1"/>
    <col min="3586" max="3586" width="6.42578125" style="50" customWidth="1"/>
    <col min="3587" max="3587" width="11.7109375" style="50" bestFit="1" customWidth="1"/>
    <col min="3588" max="3589" width="7.85546875" style="50" customWidth="1"/>
    <col min="3590" max="3590" width="9.28515625" style="50" customWidth="1"/>
    <col min="3591" max="3591" width="9.42578125" style="50" customWidth="1"/>
    <col min="3592" max="3592" width="17.7109375" style="50" customWidth="1"/>
    <col min="3593" max="3593" width="9.28515625" style="50" bestFit="1" customWidth="1"/>
    <col min="3594" max="3594" width="10.42578125" style="50" customWidth="1"/>
    <col min="3595" max="3595" width="15.42578125" style="50" customWidth="1"/>
    <col min="3596" max="3596" width="10.5703125" style="50" customWidth="1"/>
    <col min="3597" max="3597" width="9.140625" style="50"/>
    <col min="3598" max="3598" width="9.85546875" style="50" customWidth="1"/>
    <col min="3599" max="3600" width="7.7109375" style="50" customWidth="1"/>
    <col min="3601" max="3601" width="9.140625" style="50"/>
    <col min="3602" max="3602" width="11.7109375" style="50" customWidth="1"/>
    <col min="3603" max="3603" width="13.85546875" style="50" customWidth="1"/>
    <col min="3604" max="3604" width="14.28515625" style="50" customWidth="1"/>
    <col min="3605" max="3605" width="12.140625" style="50" customWidth="1"/>
    <col min="3606" max="3606" width="11.7109375" style="50" bestFit="1" customWidth="1"/>
    <col min="3607" max="3607" width="11.85546875" style="50" bestFit="1" customWidth="1"/>
    <col min="3608" max="3608" width="11.7109375" style="50" bestFit="1" customWidth="1"/>
    <col min="3609" max="3609" width="11.85546875" style="50" bestFit="1" customWidth="1"/>
    <col min="3610" max="3610" width="5.140625" style="50" bestFit="1" customWidth="1"/>
    <col min="3611" max="3612" width="9.140625" style="50"/>
    <col min="3613" max="3613" width="16.85546875" style="50" customWidth="1"/>
    <col min="3614" max="3614" width="14.28515625" style="50" customWidth="1"/>
    <col min="3615" max="3615" width="10.42578125" style="50" customWidth="1"/>
    <col min="3616" max="3616" width="12.7109375" style="50" customWidth="1"/>
    <col min="3617" max="3617" width="10.42578125" style="50" customWidth="1"/>
    <col min="3618" max="3840" width="9.140625" style="50"/>
    <col min="3841" max="3841" width="2.85546875" style="50" customWidth="1"/>
    <col min="3842" max="3842" width="6.42578125" style="50" customWidth="1"/>
    <col min="3843" max="3843" width="11.7109375" style="50" bestFit="1" customWidth="1"/>
    <col min="3844" max="3845" width="7.85546875" style="50" customWidth="1"/>
    <col min="3846" max="3846" width="9.28515625" style="50" customWidth="1"/>
    <col min="3847" max="3847" width="9.42578125" style="50" customWidth="1"/>
    <col min="3848" max="3848" width="17.7109375" style="50" customWidth="1"/>
    <col min="3849" max="3849" width="9.28515625" style="50" bestFit="1" customWidth="1"/>
    <col min="3850" max="3850" width="10.42578125" style="50" customWidth="1"/>
    <col min="3851" max="3851" width="15.42578125" style="50" customWidth="1"/>
    <col min="3852" max="3852" width="10.5703125" style="50" customWidth="1"/>
    <col min="3853" max="3853" width="9.140625" style="50"/>
    <col min="3854" max="3854" width="9.85546875" style="50" customWidth="1"/>
    <col min="3855" max="3856" width="7.7109375" style="50" customWidth="1"/>
    <col min="3857" max="3857" width="9.140625" style="50"/>
    <col min="3858" max="3858" width="11.7109375" style="50" customWidth="1"/>
    <col min="3859" max="3859" width="13.85546875" style="50" customWidth="1"/>
    <col min="3860" max="3860" width="14.28515625" style="50" customWidth="1"/>
    <col min="3861" max="3861" width="12.140625" style="50" customWidth="1"/>
    <col min="3862" max="3862" width="11.7109375" style="50" bestFit="1" customWidth="1"/>
    <col min="3863" max="3863" width="11.85546875" style="50" bestFit="1" customWidth="1"/>
    <col min="3864" max="3864" width="11.7109375" style="50" bestFit="1" customWidth="1"/>
    <col min="3865" max="3865" width="11.85546875" style="50" bestFit="1" customWidth="1"/>
    <col min="3866" max="3866" width="5.140625" style="50" bestFit="1" customWidth="1"/>
    <col min="3867" max="3868" width="9.140625" style="50"/>
    <col min="3869" max="3869" width="16.85546875" style="50" customWidth="1"/>
    <col min="3870" max="3870" width="14.28515625" style="50" customWidth="1"/>
    <col min="3871" max="3871" width="10.42578125" style="50" customWidth="1"/>
    <col min="3872" max="3872" width="12.7109375" style="50" customWidth="1"/>
    <col min="3873" max="3873" width="10.42578125" style="50" customWidth="1"/>
    <col min="3874" max="4096" width="9.140625" style="50"/>
    <col min="4097" max="4097" width="2.85546875" style="50" customWidth="1"/>
    <col min="4098" max="4098" width="6.42578125" style="50" customWidth="1"/>
    <col min="4099" max="4099" width="11.7109375" style="50" bestFit="1" customWidth="1"/>
    <col min="4100" max="4101" width="7.85546875" style="50" customWidth="1"/>
    <col min="4102" max="4102" width="9.28515625" style="50" customWidth="1"/>
    <col min="4103" max="4103" width="9.42578125" style="50" customWidth="1"/>
    <col min="4104" max="4104" width="17.7109375" style="50" customWidth="1"/>
    <col min="4105" max="4105" width="9.28515625" style="50" bestFit="1" customWidth="1"/>
    <col min="4106" max="4106" width="10.42578125" style="50" customWidth="1"/>
    <col min="4107" max="4107" width="15.42578125" style="50" customWidth="1"/>
    <col min="4108" max="4108" width="10.5703125" style="50" customWidth="1"/>
    <col min="4109" max="4109" width="9.140625" style="50"/>
    <col min="4110" max="4110" width="9.85546875" style="50" customWidth="1"/>
    <col min="4111" max="4112" width="7.7109375" style="50" customWidth="1"/>
    <col min="4113" max="4113" width="9.140625" style="50"/>
    <col min="4114" max="4114" width="11.7109375" style="50" customWidth="1"/>
    <col min="4115" max="4115" width="13.85546875" style="50" customWidth="1"/>
    <col min="4116" max="4116" width="14.28515625" style="50" customWidth="1"/>
    <col min="4117" max="4117" width="12.140625" style="50" customWidth="1"/>
    <col min="4118" max="4118" width="11.7109375" style="50" bestFit="1" customWidth="1"/>
    <col min="4119" max="4119" width="11.85546875" style="50" bestFit="1" customWidth="1"/>
    <col min="4120" max="4120" width="11.7109375" style="50" bestFit="1" customWidth="1"/>
    <col min="4121" max="4121" width="11.85546875" style="50" bestFit="1" customWidth="1"/>
    <col min="4122" max="4122" width="5.140625" style="50" bestFit="1" customWidth="1"/>
    <col min="4123" max="4124" width="9.140625" style="50"/>
    <col min="4125" max="4125" width="16.85546875" style="50" customWidth="1"/>
    <col min="4126" max="4126" width="14.28515625" style="50" customWidth="1"/>
    <col min="4127" max="4127" width="10.42578125" style="50" customWidth="1"/>
    <col min="4128" max="4128" width="12.7109375" style="50" customWidth="1"/>
    <col min="4129" max="4129" width="10.42578125" style="50" customWidth="1"/>
    <col min="4130" max="4352" width="9.140625" style="50"/>
    <col min="4353" max="4353" width="2.85546875" style="50" customWidth="1"/>
    <col min="4354" max="4354" width="6.42578125" style="50" customWidth="1"/>
    <col min="4355" max="4355" width="11.7109375" style="50" bestFit="1" customWidth="1"/>
    <col min="4356" max="4357" width="7.85546875" style="50" customWidth="1"/>
    <col min="4358" max="4358" width="9.28515625" style="50" customWidth="1"/>
    <col min="4359" max="4359" width="9.42578125" style="50" customWidth="1"/>
    <col min="4360" max="4360" width="17.7109375" style="50" customWidth="1"/>
    <col min="4361" max="4361" width="9.28515625" style="50" bestFit="1" customWidth="1"/>
    <col min="4362" max="4362" width="10.42578125" style="50" customWidth="1"/>
    <col min="4363" max="4363" width="15.42578125" style="50" customWidth="1"/>
    <col min="4364" max="4364" width="10.5703125" style="50" customWidth="1"/>
    <col min="4365" max="4365" width="9.140625" style="50"/>
    <col min="4366" max="4366" width="9.85546875" style="50" customWidth="1"/>
    <col min="4367" max="4368" width="7.7109375" style="50" customWidth="1"/>
    <col min="4369" max="4369" width="9.140625" style="50"/>
    <col min="4370" max="4370" width="11.7109375" style="50" customWidth="1"/>
    <col min="4371" max="4371" width="13.85546875" style="50" customWidth="1"/>
    <col min="4372" max="4372" width="14.28515625" style="50" customWidth="1"/>
    <col min="4373" max="4373" width="12.140625" style="50" customWidth="1"/>
    <col min="4374" max="4374" width="11.7109375" style="50" bestFit="1" customWidth="1"/>
    <col min="4375" max="4375" width="11.85546875" style="50" bestFit="1" customWidth="1"/>
    <col min="4376" max="4376" width="11.7109375" style="50" bestFit="1" customWidth="1"/>
    <col min="4377" max="4377" width="11.85546875" style="50" bestFit="1" customWidth="1"/>
    <col min="4378" max="4378" width="5.140625" style="50" bestFit="1" customWidth="1"/>
    <col min="4379" max="4380" width="9.140625" style="50"/>
    <col min="4381" max="4381" width="16.85546875" style="50" customWidth="1"/>
    <col min="4382" max="4382" width="14.28515625" style="50" customWidth="1"/>
    <col min="4383" max="4383" width="10.42578125" style="50" customWidth="1"/>
    <col min="4384" max="4384" width="12.7109375" style="50" customWidth="1"/>
    <col min="4385" max="4385" width="10.42578125" style="50" customWidth="1"/>
    <col min="4386" max="4608" width="9.140625" style="50"/>
    <col min="4609" max="4609" width="2.85546875" style="50" customWidth="1"/>
    <col min="4610" max="4610" width="6.42578125" style="50" customWidth="1"/>
    <col min="4611" max="4611" width="11.7109375" style="50" bestFit="1" customWidth="1"/>
    <col min="4612" max="4613" width="7.85546875" style="50" customWidth="1"/>
    <col min="4614" max="4614" width="9.28515625" style="50" customWidth="1"/>
    <col min="4615" max="4615" width="9.42578125" style="50" customWidth="1"/>
    <col min="4616" max="4616" width="17.7109375" style="50" customWidth="1"/>
    <col min="4617" max="4617" width="9.28515625" style="50" bestFit="1" customWidth="1"/>
    <col min="4618" max="4618" width="10.42578125" style="50" customWidth="1"/>
    <col min="4619" max="4619" width="15.42578125" style="50" customWidth="1"/>
    <col min="4620" max="4620" width="10.5703125" style="50" customWidth="1"/>
    <col min="4621" max="4621" width="9.140625" style="50"/>
    <col min="4622" max="4622" width="9.85546875" style="50" customWidth="1"/>
    <col min="4623" max="4624" width="7.7109375" style="50" customWidth="1"/>
    <col min="4625" max="4625" width="9.140625" style="50"/>
    <col min="4626" max="4626" width="11.7109375" style="50" customWidth="1"/>
    <col min="4627" max="4627" width="13.85546875" style="50" customWidth="1"/>
    <col min="4628" max="4628" width="14.28515625" style="50" customWidth="1"/>
    <col min="4629" max="4629" width="12.140625" style="50" customWidth="1"/>
    <col min="4630" max="4630" width="11.7109375" style="50" bestFit="1" customWidth="1"/>
    <col min="4631" max="4631" width="11.85546875" style="50" bestFit="1" customWidth="1"/>
    <col min="4632" max="4632" width="11.7109375" style="50" bestFit="1" customWidth="1"/>
    <col min="4633" max="4633" width="11.85546875" style="50" bestFit="1" customWidth="1"/>
    <col min="4634" max="4634" width="5.140625" style="50" bestFit="1" customWidth="1"/>
    <col min="4635" max="4636" width="9.140625" style="50"/>
    <col min="4637" max="4637" width="16.85546875" style="50" customWidth="1"/>
    <col min="4638" max="4638" width="14.28515625" style="50" customWidth="1"/>
    <col min="4639" max="4639" width="10.42578125" style="50" customWidth="1"/>
    <col min="4640" max="4640" width="12.7109375" style="50" customWidth="1"/>
    <col min="4641" max="4641" width="10.42578125" style="50" customWidth="1"/>
    <col min="4642" max="4864" width="9.140625" style="50"/>
    <col min="4865" max="4865" width="2.85546875" style="50" customWidth="1"/>
    <col min="4866" max="4866" width="6.42578125" style="50" customWidth="1"/>
    <col min="4867" max="4867" width="11.7109375" style="50" bestFit="1" customWidth="1"/>
    <col min="4868" max="4869" width="7.85546875" style="50" customWidth="1"/>
    <col min="4870" max="4870" width="9.28515625" style="50" customWidth="1"/>
    <col min="4871" max="4871" width="9.42578125" style="50" customWidth="1"/>
    <col min="4872" max="4872" width="17.7109375" style="50" customWidth="1"/>
    <col min="4873" max="4873" width="9.28515625" style="50" bestFit="1" customWidth="1"/>
    <col min="4874" max="4874" width="10.42578125" style="50" customWidth="1"/>
    <col min="4875" max="4875" width="15.42578125" style="50" customWidth="1"/>
    <col min="4876" max="4876" width="10.5703125" style="50" customWidth="1"/>
    <col min="4877" max="4877" width="9.140625" style="50"/>
    <col min="4878" max="4878" width="9.85546875" style="50" customWidth="1"/>
    <col min="4879" max="4880" width="7.7109375" style="50" customWidth="1"/>
    <col min="4881" max="4881" width="9.140625" style="50"/>
    <col min="4882" max="4882" width="11.7109375" style="50" customWidth="1"/>
    <col min="4883" max="4883" width="13.85546875" style="50" customWidth="1"/>
    <col min="4884" max="4884" width="14.28515625" style="50" customWidth="1"/>
    <col min="4885" max="4885" width="12.140625" style="50" customWidth="1"/>
    <col min="4886" max="4886" width="11.7109375" style="50" bestFit="1" customWidth="1"/>
    <col min="4887" max="4887" width="11.85546875" style="50" bestFit="1" customWidth="1"/>
    <col min="4888" max="4888" width="11.7109375" style="50" bestFit="1" customWidth="1"/>
    <col min="4889" max="4889" width="11.85546875" style="50" bestFit="1" customWidth="1"/>
    <col min="4890" max="4890" width="5.140625" style="50" bestFit="1" customWidth="1"/>
    <col min="4891" max="4892" width="9.140625" style="50"/>
    <col min="4893" max="4893" width="16.85546875" style="50" customWidth="1"/>
    <col min="4894" max="4894" width="14.28515625" style="50" customWidth="1"/>
    <col min="4895" max="4895" width="10.42578125" style="50" customWidth="1"/>
    <col min="4896" max="4896" width="12.7109375" style="50" customWidth="1"/>
    <col min="4897" max="4897" width="10.42578125" style="50" customWidth="1"/>
    <col min="4898" max="5120" width="9.140625" style="50"/>
    <col min="5121" max="5121" width="2.85546875" style="50" customWidth="1"/>
    <col min="5122" max="5122" width="6.42578125" style="50" customWidth="1"/>
    <col min="5123" max="5123" width="11.7109375" style="50" bestFit="1" customWidth="1"/>
    <col min="5124" max="5125" width="7.85546875" style="50" customWidth="1"/>
    <col min="5126" max="5126" width="9.28515625" style="50" customWidth="1"/>
    <col min="5127" max="5127" width="9.42578125" style="50" customWidth="1"/>
    <col min="5128" max="5128" width="17.7109375" style="50" customWidth="1"/>
    <col min="5129" max="5129" width="9.28515625" style="50" bestFit="1" customWidth="1"/>
    <col min="5130" max="5130" width="10.42578125" style="50" customWidth="1"/>
    <col min="5131" max="5131" width="15.42578125" style="50" customWidth="1"/>
    <col min="5132" max="5132" width="10.5703125" style="50" customWidth="1"/>
    <col min="5133" max="5133" width="9.140625" style="50"/>
    <col min="5134" max="5134" width="9.85546875" style="50" customWidth="1"/>
    <col min="5135" max="5136" width="7.7109375" style="50" customWidth="1"/>
    <col min="5137" max="5137" width="9.140625" style="50"/>
    <col min="5138" max="5138" width="11.7109375" style="50" customWidth="1"/>
    <col min="5139" max="5139" width="13.85546875" style="50" customWidth="1"/>
    <col min="5140" max="5140" width="14.28515625" style="50" customWidth="1"/>
    <col min="5141" max="5141" width="12.140625" style="50" customWidth="1"/>
    <col min="5142" max="5142" width="11.7109375" style="50" bestFit="1" customWidth="1"/>
    <col min="5143" max="5143" width="11.85546875" style="50" bestFit="1" customWidth="1"/>
    <col min="5144" max="5144" width="11.7109375" style="50" bestFit="1" customWidth="1"/>
    <col min="5145" max="5145" width="11.85546875" style="50" bestFit="1" customWidth="1"/>
    <col min="5146" max="5146" width="5.140625" style="50" bestFit="1" customWidth="1"/>
    <col min="5147" max="5148" width="9.140625" style="50"/>
    <col min="5149" max="5149" width="16.85546875" style="50" customWidth="1"/>
    <col min="5150" max="5150" width="14.28515625" style="50" customWidth="1"/>
    <col min="5151" max="5151" width="10.42578125" style="50" customWidth="1"/>
    <col min="5152" max="5152" width="12.7109375" style="50" customWidth="1"/>
    <col min="5153" max="5153" width="10.42578125" style="50" customWidth="1"/>
    <col min="5154" max="5376" width="9.140625" style="50"/>
    <col min="5377" max="5377" width="2.85546875" style="50" customWidth="1"/>
    <col min="5378" max="5378" width="6.42578125" style="50" customWidth="1"/>
    <col min="5379" max="5379" width="11.7109375" style="50" bestFit="1" customWidth="1"/>
    <col min="5380" max="5381" width="7.85546875" style="50" customWidth="1"/>
    <col min="5382" max="5382" width="9.28515625" style="50" customWidth="1"/>
    <col min="5383" max="5383" width="9.42578125" style="50" customWidth="1"/>
    <col min="5384" max="5384" width="17.7109375" style="50" customWidth="1"/>
    <col min="5385" max="5385" width="9.28515625" style="50" bestFit="1" customWidth="1"/>
    <col min="5386" max="5386" width="10.42578125" style="50" customWidth="1"/>
    <col min="5387" max="5387" width="15.42578125" style="50" customWidth="1"/>
    <col min="5388" max="5388" width="10.5703125" style="50" customWidth="1"/>
    <col min="5389" max="5389" width="9.140625" style="50"/>
    <col min="5390" max="5390" width="9.85546875" style="50" customWidth="1"/>
    <col min="5391" max="5392" width="7.7109375" style="50" customWidth="1"/>
    <col min="5393" max="5393" width="9.140625" style="50"/>
    <col min="5394" max="5394" width="11.7109375" style="50" customWidth="1"/>
    <col min="5395" max="5395" width="13.85546875" style="50" customWidth="1"/>
    <col min="5396" max="5396" width="14.28515625" style="50" customWidth="1"/>
    <col min="5397" max="5397" width="12.140625" style="50" customWidth="1"/>
    <col min="5398" max="5398" width="11.7109375" style="50" bestFit="1" customWidth="1"/>
    <col min="5399" max="5399" width="11.85546875" style="50" bestFit="1" customWidth="1"/>
    <col min="5400" max="5400" width="11.7109375" style="50" bestFit="1" customWidth="1"/>
    <col min="5401" max="5401" width="11.85546875" style="50" bestFit="1" customWidth="1"/>
    <col min="5402" max="5402" width="5.140625" style="50" bestFit="1" customWidth="1"/>
    <col min="5403" max="5404" width="9.140625" style="50"/>
    <col min="5405" max="5405" width="16.85546875" style="50" customWidth="1"/>
    <col min="5406" max="5406" width="14.28515625" style="50" customWidth="1"/>
    <col min="5407" max="5407" width="10.42578125" style="50" customWidth="1"/>
    <col min="5408" max="5408" width="12.7109375" style="50" customWidth="1"/>
    <col min="5409" max="5409" width="10.42578125" style="50" customWidth="1"/>
    <col min="5410" max="5632" width="9.140625" style="50"/>
    <col min="5633" max="5633" width="2.85546875" style="50" customWidth="1"/>
    <col min="5634" max="5634" width="6.42578125" style="50" customWidth="1"/>
    <col min="5635" max="5635" width="11.7109375" style="50" bestFit="1" customWidth="1"/>
    <col min="5636" max="5637" width="7.85546875" style="50" customWidth="1"/>
    <col min="5638" max="5638" width="9.28515625" style="50" customWidth="1"/>
    <col min="5639" max="5639" width="9.42578125" style="50" customWidth="1"/>
    <col min="5640" max="5640" width="17.7109375" style="50" customWidth="1"/>
    <col min="5641" max="5641" width="9.28515625" style="50" bestFit="1" customWidth="1"/>
    <col min="5642" max="5642" width="10.42578125" style="50" customWidth="1"/>
    <col min="5643" max="5643" width="15.42578125" style="50" customWidth="1"/>
    <col min="5644" max="5644" width="10.5703125" style="50" customWidth="1"/>
    <col min="5645" max="5645" width="9.140625" style="50"/>
    <col min="5646" max="5646" width="9.85546875" style="50" customWidth="1"/>
    <col min="5647" max="5648" width="7.7109375" style="50" customWidth="1"/>
    <col min="5649" max="5649" width="9.140625" style="50"/>
    <col min="5650" max="5650" width="11.7109375" style="50" customWidth="1"/>
    <col min="5651" max="5651" width="13.85546875" style="50" customWidth="1"/>
    <col min="5652" max="5652" width="14.28515625" style="50" customWidth="1"/>
    <col min="5653" max="5653" width="12.140625" style="50" customWidth="1"/>
    <col min="5654" max="5654" width="11.7109375" style="50" bestFit="1" customWidth="1"/>
    <col min="5655" max="5655" width="11.85546875" style="50" bestFit="1" customWidth="1"/>
    <col min="5656" max="5656" width="11.7109375" style="50" bestFit="1" customWidth="1"/>
    <col min="5657" max="5657" width="11.85546875" style="50" bestFit="1" customWidth="1"/>
    <col min="5658" max="5658" width="5.140625" style="50" bestFit="1" customWidth="1"/>
    <col min="5659" max="5660" width="9.140625" style="50"/>
    <col min="5661" max="5661" width="16.85546875" style="50" customWidth="1"/>
    <col min="5662" max="5662" width="14.28515625" style="50" customWidth="1"/>
    <col min="5663" max="5663" width="10.42578125" style="50" customWidth="1"/>
    <col min="5664" max="5664" width="12.7109375" style="50" customWidth="1"/>
    <col min="5665" max="5665" width="10.42578125" style="50" customWidth="1"/>
    <col min="5666" max="5888" width="9.140625" style="50"/>
    <col min="5889" max="5889" width="2.85546875" style="50" customWidth="1"/>
    <col min="5890" max="5890" width="6.42578125" style="50" customWidth="1"/>
    <col min="5891" max="5891" width="11.7109375" style="50" bestFit="1" customWidth="1"/>
    <col min="5892" max="5893" width="7.85546875" style="50" customWidth="1"/>
    <col min="5894" max="5894" width="9.28515625" style="50" customWidth="1"/>
    <col min="5895" max="5895" width="9.42578125" style="50" customWidth="1"/>
    <col min="5896" max="5896" width="17.7109375" style="50" customWidth="1"/>
    <col min="5897" max="5897" width="9.28515625" style="50" bestFit="1" customWidth="1"/>
    <col min="5898" max="5898" width="10.42578125" style="50" customWidth="1"/>
    <col min="5899" max="5899" width="15.42578125" style="50" customWidth="1"/>
    <col min="5900" max="5900" width="10.5703125" style="50" customWidth="1"/>
    <col min="5901" max="5901" width="9.140625" style="50"/>
    <col min="5902" max="5902" width="9.85546875" style="50" customWidth="1"/>
    <col min="5903" max="5904" width="7.7109375" style="50" customWidth="1"/>
    <col min="5905" max="5905" width="9.140625" style="50"/>
    <col min="5906" max="5906" width="11.7109375" style="50" customWidth="1"/>
    <col min="5907" max="5907" width="13.85546875" style="50" customWidth="1"/>
    <col min="5908" max="5908" width="14.28515625" style="50" customWidth="1"/>
    <col min="5909" max="5909" width="12.140625" style="50" customWidth="1"/>
    <col min="5910" max="5910" width="11.7109375" style="50" bestFit="1" customWidth="1"/>
    <col min="5911" max="5911" width="11.85546875" style="50" bestFit="1" customWidth="1"/>
    <col min="5912" max="5912" width="11.7109375" style="50" bestFit="1" customWidth="1"/>
    <col min="5913" max="5913" width="11.85546875" style="50" bestFit="1" customWidth="1"/>
    <col min="5914" max="5914" width="5.140625" style="50" bestFit="1" customWidth="1"/>
    <col min="5915" max="5916" width="9.140625" style="50"/>
    <col min="5917" max="5917" width="16.85546875" style="50" customWidth="1"/>
    <col min="5918" max="5918" width="14.28515625" style="50" customWidth="1"/>
    <col min="5919" max="5919" width="10.42578125" style="50" customWidth="1"/>
    <col min="5920" max="5920" width="12.7109375" style="50" customWidth="1"/>
    <col min="5921" max="5921" width="10.42578125" style="50" customWidth="1"/>
    <col min="5922" max="6144" width="9.140625" style="50"/>
    <col min="6145" max="6145" width="2.85546875" style="50" customWidth="1"/>
    <col min="6146" max="6146" width="6.42578125" style="50" customWidth="1"/>
    <col min="6147" max="6147" width="11.7109375" style="50" bestFit="1" customWidth="1"/>
    <col min="6148" max="6149" width="7.85546875" style="50" customWidth="1"/>
    <col min="6150" max="6150" width="9.28515625" style="50" customWidth="1"/>
    <col min="6151" max="6151" width="9.42578125" style="50" customWidth="1"/>
    <col min="6152" max="6152" width="17.7109375" style="50" customWidth="1"/>
    <col min="6153" max="6153" width="9.28515625" style="50" bestFit="1" customWidth="1"/>
    <col min="6154" max="6154" width="10.42578125" style="50" customWidth="1"/>
    <col min="6155" max="6155" width="15.42578125" style="50" customWidth="1"/>
    <col min="6156" max="6156" width="10.5703125" style="50" customWidth="1"/>
    <col min="6157" max="6157" width="9.140625" style="50"/>
    <col min="6158" max="6158" width="9.85546875" style="50" customWidth="1"/>
    <col min="6159" max="6160" width="7.7109375" style="50" customWidth="1"/>
    <col min="6161" max="6161" width="9.140625" style="50"/>
    <col min="6162" max="6162" width="11.7109375" style="50" customWidth="1"/>
    <col min="6163" max="6163" width="13.85546875" style="50" customWidth="1"/>
    <col min="6164" max="6164" width="14.28515625" style="50" customWidth="1"/>
    <col min="6165" max="6165" width="12.140625" style="50" customWidth="1"/>
    <col min="6166" max="6166" width="11.7109375" style="50" bestFit="1" customWidth="1"/>
    <col min="6167" max="6167" width="11.85546875" style="50" bestFit="1" customWidth="1"/>
    <col min="6168" max="6168" width="11.7109375" style="50" bestFit="1" customWidth="1"/>
    <col min="6169" max="6169" width="11.85546875" style="50" bestFit="1" customWidth="1"/>
    <col min="6170" max="6170" width="5.140625" style="50" bestFit="1" customWidth="1"/>
    <col min="6171" max="6172" width="9.140625" style="50"/>
    <col min="6173" max="6173" width="16.85546875" style="50" customWidth="1"/>
    <col min="6174" max="6174" width="14.28515625" style="50" customWidth="1"/>
    <col min="6175" max="6175" width="10.42578125" style="50" customWidth="1"/>
    <col min="6176" max="6176" width="12.7109375" style="50" customWidth="1"/>
    <col min="6177" max="6177" width="10.42578125" style="50" customWidth="1"/>
    <col min="6178" max="6400" width="9.140625" style="50"/>
    <col min="6401" max="6401" width="2.85546875" style="50" customWidth="1"/>
    <col min="6402" max="6402" width="6.42578125" style="50" customWidth="1"/>
    <col min="6403" max="6403" width="11.7109375" style="50" bestFit="1" customWidth="1"/>
    <col min="6404" max="6405" width="7.85546875" style="50" customWidth="1"/>
    <col min="6406" max="6406" width="9.28515625" style="50" customWidth="1"/>
    <col min="6407" max="6407" width="9.42578125" style="50" customWidth="1"/>
    <col min="6408" max="6408" width="17.7109375" style="50" customWidth="1"/>
    <col min="6409" max="6409" width="9.28515625" style="50" bestFit="1" customWidth="1"/>
    <col min="6410" max="6410" width="10.42578125" style="50" customWidth="1"/>
    <col min="6411" max="6411" width="15.42578125" style="50" customWidth="1"/>
    <col min="6412" max="6412" width="10.5703125" style="50" customWidth="1"/>
    <col min="6413" max="6413" width="9.140625" style="50"/>
    <col min="6414" max="6414" width="9.85546875" style="50" customWidth="1"/>
    <col min="6415" max="6416" width="7.7109375" style="50" customWidth="1"/>
    <col min="6417" max="6417" width="9.140625" style="50"/>
    <col min="6418" max="6418" width="11.7109375" style="50" customWidth="1"/>
    <col min="6419" max="6419" width="13.85546875" style="50" customWidth="1"/>
    <col min="6420" max="6420" width="14.28515625" style="50" customWidth="1"/>
    <col min="6421" max="6421" width="12.140625" style="50" customWidth="1"/>
    <col min="6422" max="6422" width="11.7109375" style="50" bestFit="1" customWidth="1"/>
    <col min="6423" max="6423" width="11.85546875" style="50" bestFit="1" customWidth="1"/>
    <col min="6424" max="6424" width="11.7109375" style="50" bestFit="1" customWidth="1"/>
    <col min="6425" max="6425" width="11.85546875" style="50" bestFit="1" customWidth="1"/>
    <col min="6426" max="6426" width="5.140625" style="50" bestFit="1" customWidth="1"/>
    <col min="6427" max="6428" width="9.140625" style="50"/>
    <col min="6429" max="6429" width="16.85546875" style="50" customWidth="1"/>
    <col min="6430" max="6430" width="14.28515625" style="50" customWidth="1"/>
    <col min="6431" max="6431" width="10.42578125" style="50" customWidth="1"/>
    <col min="6432" max="6432" width="12.7109375" style="50" customWidth="1"/>
    <col min="6433" max="6433" width="10.42578125" style="50" customWidth="1"/>
    <col min="6434" max="6656" width="9.140625" style="50"/>
    <col min="6657" max="6657" width="2.85546875" style="50" customWidth="1"/>
    <col min="6658" max="6658" width="6.42578125" style="50" customWidth="1"/>
    <col min="6659" max="6659" width="11.7109375" style="50" bestFit="1" customWidth="1"/>
    <col min="6660" max="6661" width="7.85546875" style="50" customWidth="1"/>
    <col min="6662" max="6662" width="9.28515625" style="50" customWidth="1"/>
    <col min="6663" max="6663" width="9.42578125" style="50" customWidth="1"/>
    <col min="6664" max="6664" width="17.7109375" style="50" customWidth="1"/>
    <col min="6665" max="6665" width="9.28515625" style="50" bestFit="1" customWidth="1"/>
    <col min="6666" max="6666" width="10.42578125" style="50" customWidth="1"/>
    <col min="6667" max="6667" width="15.42578125" style="50" customWidth="1"/>
    <col min="6668" max="6668" width="10.5703125" style="50" customWidth="1"/>
    <col min="6669" max="6669" width="9.140625" style="50"/>
    <col min="6670" max="6670" width="9.85546875" style="50" customWidth="1"/>
    <col min="6671" max="6672" width="7.7109375" style="50" customWidth="1"/>
    <col min="6673" max="6673" width="9.140625" style="50"/>
    <col min="6674" max="6674" width="11.7109375" style="50" customWidth="1"/>
    <col min="6675" max="6675" width="13.85546875" style="50" customWidth="1"/>
    <col min="6676" max="6676" width="14.28515625" style="50" customWidth="1"/>
    <col min="6677" max="6677" width="12.140625" style="50" customWidth="1"/>
    <col min="6678" max="6678" width="11.7109375" style="50" bestFit="1" customWidth="1"/>
    <col min="6679" max="6679" width="11.85546875" style="50" bestFit="1" customWidth="1"/>
    <col min="6680" max="6680" width="11.7109375" style="50" bestFit="1" customWidth="1"/>
    <col min="6681" max="6681" width="11.85546875" style="50" bestFit="1" customWidth="1"/>
    <col min="6682" max="6682" width="5.140625" style="50" bestFit="1" customWidth="1"/>
    <col min="6683" max="6684" width="9.140625" style="50"/>
    <col min="6685" max="6685" width="16.85546875" style="50" customWidth="1"/>
    <col min="6686" max="6686" width="14.28515625" style="50" customWidth="1"/>
    <col min="6687" max="6687" width="10.42578125" style="50" customWidth="1"/>
    <col min="6688" max="6688" width="12.7109375" style="50" customWidth="1"/>
    <col min="6689" max="6689" width="10.42578125" style="50" customWidth="1"/>
    <col min="6690" max="6912" width="9.140625" style="50"/>
    <col min="6913" max="6913" width="2.85546875" style="50" customWidth="1"/>
    <col min="6914" max="6914" width="6.42578125" style="50" customWidth="1"/>
    <col min="6915" max="6915" width="11.7109375" style="50" bestFit="1" customWidth="1"/>
    <col min="6916" max="6917" width="7.85546875" style="50" customWidth="1"/>
    <col min="6918" max="6918" width="9.28515625" style="50" customWidth="1"/>
    <col min="6919" max="6919" width="9.42578125" style="50" customWidth="1"/>
    <col min="6920" max="6920" width="17.7109375" style="50" customWidth="1"/>
    <col min="6921" max="6921" width="9.28515625" style="50" bestFit="1" customWidth="1"/>
    <col min="6922" max="6922" width="10.42578125" style="50" customWidth="1"/>
    <col min="6923" max="6923" width="15.42578125" style="50" customWidth="1"/>
    <col min="6924" max="6924" width="10.5703125" style="50" customWidth="1"/>
    <col min="6925" max="6925" width="9.140625" style="50"/>
    <col min="6926" max="6926" width="9.85546875" style="50" customWidth="1"/>
    <col min="6927" max="6928" width="7.7109375" style="50" customWidth="1"/>
    <col min="6929" max="6929" width="9.140625" style="50"/>
    <col min="6930" max="6930" width="11.7109375" style="50" customWidth="1"/>
    <col min="6931" max="6931" width="13.85546875" style="50" customWidth="1"/>
    <col min="6932" max="6932" width="14.28515625" style="50" customWidth="1"/>
    <col min="6933" max="6933" width="12.140625" style="50" customWidth="1"/>
    <col min="6934" max="6934" width="11.7109375" style="50" bestFit="1" customWidth="1"/>
    <col min="6935" max="6935" width="11.85546875" style="50" bestFit="1" customWidth="1"/>
    <col min="6936" max="6936" width="11.7109375" style="50" bestFit="1" customWidth="1"/>
    <col min="6937" max="6937" width="11.85546875" style="50" bestFit="1" customWidth="1"/>
    <col min="6938" max="6938" width="5.140625" style="50" bestFit="1" customWidth="1"/>
    <col min="6939" max="6940" width="9.140625" style="50"/>
    <col min="6941" max="6941" width="16.85546875" style="50" customWidth="1"/>
    <col min="6942" max="6942" width="14.28515625" style="50" customWidth="1"/>
    <col min="6943" max="6943" width="10.42578125" style="50" customWidth="1"/>
    <col min="6944" max="6944" width="12.7109375" style="50" customWidth="1"/>
    <col min="6945" max="6945" width="10.42578125" style="50" customWidth="1"/>
    <col min="6946" max="7168" width="9.140625" style="50"/>
    <col min="7169" max="7169" width="2.85546875" style="50" customWidth="1"/>
    <col min="7170" max="7170" width="6.42578125" style="50" customWidth="1"/>
    <col min="7171" max="7171" width="11.7109375" style="50" bestFit="1" customWidth="1"/>
    <col min="7172" max="7173" width="7.85546875" style="50" customWidth="1"/>
    <col min="7174" max="7174" width="9.28515625" style="50" customWidth="1"/>
    <col min="7175" max="7175" width="9.42578125" style="50" customWidth="1"/>
    <col min="7176" max="7176" width="17.7109375" style="50" customWidth="1"/>
    <col min="7177" max="7177" width="9.28515625" style="50" bestFit="1" customWidth="1"/>
    <col min="7178" max="7178" width="10.42578125" style="50" customWidth="1"/>
    <col min="7179" max="7179" width="15.42578125" style="50" customWidth="1"/>
    <col min="7180" max="7180" width="10.5703125" style="50" customWidth="1"/>
    <col min="7181" max="7181" width="9.140625" style="50"/>
    <col min="7182" max="7182" width="9.85546875" style="50" customWidth="1"/>
    <col min="7183" max="7184" width="7.7109375" style="50" customWidth="1"/>
    <col min="7185" max="7185" width="9.140625" style="50"/>
    <col min="7186" max="7186" width="11.7109375" style="50" customWidth="1"/>
    <col min="7187" max="7187" width="13.85546875" style="50" customWidth="1"/>
    <col min="7188" max="7188" width="14.28515625" style="50" customWidth="1"/>
    <col min="7189" max="7189" width="12.140625" style="50" customWidth="1"/>
    <col min="7190" max="7190" width="11.7109375" style="50" bestFit="1" customWidth="1"/>
    <col min="7191" max="7191" width="11.85546875" style="50" bestFit="1" customWidth="1"/>
    <col min="7192" max="7192" width="11.7109375" style="50" bestFit="1" customWidth="1"/>
    <col min="7193" max="7193" width="11.85546875" style="50" bestFit="1" customWidth="1"/>
    <col min="7194" max="7194" width="5.140625" style="50" bestFit="1" customWidth="1"/>
    <col min="7195" max="7196" width="9.140625" style="50"/>
    <col min="7197" max="7197" width="16.85546875" style="50" customWidth="1"/>
    <col min="7198" max="7198" width="14.28515625" style="50" customWidth="1"/>
    <col min="7199" max="7199" width="10.42578125" style="50" customWidth="1"/>
    <col min="7200" max="7200" width="12.7109375" style="50" customWidth="1"/>
    <col min="7201" max="7201" width="10.42578125" style="50" customWidth="1"/>
    <col min="7202" max="7424" width="9.140625" style="50"/>
    <col min="7425" max="7425" width="2.85546875" style="50" customWidth="1"/>
    <col min="7426" max="7426" width="6.42578125" style="50" customWidth="1"/>
    <col min="7427" max="7427" width="11.7109375" style="50" bestFit="1" customWidth="1"/>
    <col min="7428" max="7429" width="7.85546875" style="50" customWidth="1"/>
    <col min="7430" max="7430" width="9.28515625" style="50" customWidth="1"/>
    <col min="7431" max="7431" width="9.42578125" style="50" customWidth="1"/>
    <col min="7432" max="7432" width="17.7109375" style="50" customWidth="1"/>
    <col min="7433" max="7433" width="9.28515625" style="50" bestFit="1" customWidth="1"/>
    <col min="7434" max="7434" width="10.42578125" style="50" customWidth="1"/>
    <col min="7435" max="7435" width="15.42578125" style="50" customWidth="1"/>
    <col min="7436" max="7436" width="10.5703125" style="50" customWidth="1"/>
    <col min="7437" max="7437" width="9.140625" style="50"/>
    <col min="7438" max="7438" width="9.85546875" style="50" customWidth="1"/>
    <col min="7439" max="7440" width="7.7109375" style="50" customWidth="1"/>
    <col min="7441" max="7441" width="9.140625" style="50"/>
    <col min="7442" max="7442" width="11.7109375" style="50" customWidth="1"/>
    <col min="7443" max="7443" width="13.85546875" style="50" customWidth="1"/>
    <col min="7444" max="7444" width="14.28515625" style="50" customWidth="1"/>
    <col min="7445" max="7445" width="12.140625" style="50" customWidth="1"/>
    <col min="7446" max="7446" width="11.7109375" style="50" bestFit="1" customWidth="1"/>
    <col min="7447" max="7447" width="11.85546875" style="50" bestFit="1" customWidth="1"/>
    <col min="7448" max="7448" width="11.7109375" style="50" bestFit="1" customWidth="1"/>
    <col min="7449" max="7449" width="11.85546875" style="50" bestFit="1" customWidth="1"/>
    <col min="7450" max="7450" width="5.140625" style="50" bestFit="1" customWidth="1"/>
    <col min="7451" max="7452" width="9.140625" style="50"/>
    <col min="7453" max="7453" width="16.85546875" style="50" customWidth="1"/>
    <col min="7454" max="7454" width="14.28515625" style="50" customWidth="1"/>
    <col min="7455" max="7455" width="10.42578125" style="50" customWidth="1"/>
    <col min="7456" max="7456" width="12.7109375" style="50" customWidth="1"/>
    <col min="7457" max="7457" width="10.42578125" style="50" customWidth="1"/>
    <col min="7458" max="7680" width="9.140625" style="50"/>
    <col min="7681" max="7681" width="2.85546875" style="50" customWidth="1"/>
    <col min="7682" max="7682" width="6.42578125" style="50" customWidth="1"/>
    <col min="7683" max="7683" width="11.7109375" style="50" bestFit="1" customWidth="1"/>
    <col min="7684" max="7685" width="7.85546875" style="50" customWidth="1"/>
    <col min="7686" max="7686" width="9.28515625" style="50" customWidth="1"/>
    <col min="7687" max="7687" width="9.42578125" style="50" customWidth="1"/>
    <col min="7688" max="7688" width="17.7109375" style="50" customWidth="1"/>
    <col min="7689" max="7689" width="9.28515625" style="50" bestFit="1" customWidth="1"/>
    <col min="7690" max="7690" width="10.42578125" style="50" customWidth="1"/>
    <col min="7691" max="7691" width="15.42578125" style="50" customWidth="1"/>
    <col min="7692" max="7692" width="10.5703125" style="50" customWidth="1"/>
    <col min="7693" max="7693" width="9.140625" style="50"/>
    <col min="7694" max="7694" width="9.85546875" style="50" customWidth="1"/>
    <col min="7695" max="7696" width="7.7109375" style="50" customWidth="1"/>
    <col min="7697" max="7697" width="9.140625" style="50"/>
    <col min="7698" max="7698" width="11.7109375" style="50" customWidth="1"/>
    <col min="7699" max="7699" width="13.85546875" style="50" customWidth="1"/>
    <col min="7700" max="7700" width="14.28515625" style="50" customWidth="1"/>
    <col min="7701" max="7701" width="12.140625" style="50" customWidth="1"/>
    <col min="7702" max="7702" width="11.7109375" style="50" bestFit="1" customWidth="1"/>
    <col min="7703" max="7703" width="11.85546875" style="50" bestFit="1" customWidth="1"/>
    <col min="7704" max="7704" width="11.7109375" style="50" bestFit="1" customWidth="1"/>
    <col min="7705" max="7705" width="11.85546875" style="50" bestFit="1" customWidth="1"/>
    <col min="7706" max="7706" width="5.140625" style="50" bestFit="1" customWidth="1"/>
    <col min="7707" max="7708" width="9.140625" style="50"/>
    <col min="7709" max="7709" width="16.85546875" style="50" customWidth="1"/>
    <col min="7710" max="7710" width="14.28515625" style="50" customWidth="1"/>
    <col min="7711" max="7711" width="10.42578125" style="50" customWidth="1"/>
    <col min="7712" max="7712" width="12.7109375" style="50" customWidth="1"/>
    <col min="7713" max="7713" width="10.42578125" style="50" customWidth="1"/>
    <col min="7714" max="7936" width="9.140625" style="50"/>
    <col min="7937" max="7937" width="2.85546875" style="50" customWidth="1"/>
    <col min="7938" max="7938" width="6.42578125" style="50" customWidth="1"/>
    <col min="7939" max="7939" width="11.7109375" style="50" bestFit="1" customWidth="1"/>
    <col min="7940" max="7941" width="7.85546875" style="50" customWidth="1"/>
    <col min="7942" max="7942" width="9.28515625" style="50" customWidth="1"/>
    <col min="7943" max="7943" width="9.42578125" style="50" customWidth="1"/>
    <col min="7944" max="7944" width="17.7109375" style="50" customWidth="1"/>
    <col min="7945" max="7945" width="9.28515625" style="50" bestFit="1" customWidth="1"/>
    <col min="7946" max="7946" width="10.42578125" style="50" customWidth="1"/>
    <col min="7947" max="7947" width="15.42578125" style="50" customWidth="1"/>
    <col min="7948" max="7948" width="10.5703125" style="50" customWidth="1"/>
    <col min="7949" max="7949" width="9.140625" style="50"/>
    <col min="7950" max="7950" width="9.85546875" style="50" customWidth="1"/>
    <col min="7951" max="7952" width="7.7109375" style="50" customWidth="1"/>
    <col min="7953" max="7953" width="9.140625" style="50"/>
    <col min="7954" max="7954" width="11.7109375" style="50" customWidth="1"/>
    <col min="7955" max="7955" width="13.85546875" style="50" customWidth="1"/>
    <col min="7956" max="7956" width="14.28515625" style="50" customWidth="1"/>
    <col min="7957" max="7957" width="12.140625" style="50" customWidth="1"/>
    <col min="7958" max="7958" width="11.7109375" style="50" bestFit="1" customWidth="1"/>
    <col min="7959" max="7959" width="11.85546875" style="50" bestFit="1" customWidth="1"/>
    <col min="7960" max="7960" width="11.7109375" style="50" bestFit="1" customWidth="1"/>
    <col min="7961" max="7961" width="11.85546875" style="50" bestFit="1" customWidth="1"/>
    <col min="7962" max="7962" width="5.140625" style="50" bestFit="1" customWidth="1"/>
    <col min="7963" max="7964" width="9.140625" style="50"/>
    <col min="7965" max="7965" width="16.85546875" style="50" customWidth="1"/>
    <col min="7966" max="7966" width="14.28515625" style="50" customWidth="1"/>
    <col min="7967" max="7967" width="10.42578125" style="50" customWidth="1"/>
    <col min="7968" max="7968" width="12.7109375" style="50" customWidth="1"/>
    <col min="7969" max="7969" width="10.42578125" style="50" customWidth="1"/>
    <col min="7970" max="8192" width="9.140625" style="50"/>
    <col min="8193" max="8193" width="2.85546875" style="50" customWidth="1"/>
    <col min="8194" max="8194" width="6.42578125" style="50" customWidth="1"/>
    <col min="8195" max="8195" width="11.7109375" style="50" bestFit="1" customWidth="1"/>
    <col min="8196" max="8197" width="7.85546875" style="50" customWidth="1"/>
    <col min="8198" max="8198" width="9.28515625" style="50" customWidth="1"/>
    <col min="8199" max="8199" width="9.42578125" style="50" customWidth="1"/>
    <col min="8200" max="8200" width="17.7109375" style="50" customWidth="1"/>
    <col min="8201" max="8201" width="9.28515625" style="50" bestFit="1" customWidth="1"/>
    <col min="8202" max="8202" width="10.42578125" style="50" customWidth="1"/>
    <col min="8203" max="8203" width="15.42578125" style="50" customWidth="1"/>
    <col min="8204" max="8204" width="10.5703125" style="50" customWidth="1"/>
    <col min="8205" max="8205" width="9.140625" style="50"/>
    <col min="8206" max="8206" width="9.85546875" style="50" customWidth="1"/>
    <col min="8207" max="8208" width="7.7109375" style="50" customWidth="1"/>
    <col min="8209" max="8209" width="9.140625" style="50"/>
    <col min="8210" max="8210" width="11.7109375" style="50" customWidth="1"/>
    <col min="8211" max="8211" width="13.85546875" style="50" customWidth="1"/>
    <col min="8212" max="8212" width="14.28515625" style="50" customWidth="1"/>
    <col min="8213" max="8213" width="12.140625" style="50" customWidth="1"/>
    <col min="8214" max="8214" width="11.7109375" style="50" bestFit="1" customWidth="1"/>
    <col min="8215" max="8215" width="11.85546875" style="50" bestFit="1" customWidth="1"/>
    <col min="8216" max="8216" width="11.7109375" style="50" bestFit="1" customWidth="1"/>
    <col min="8217" max="8217" width="11.85546875" style="50" bestFit="1" customWidth="1"/>
    <col min="8218" max="8218" width="5.140625" style="50" bestFit="1" customWidth="1"/>
    <col min="8219" max="8220" width="9.140625" style="50"/>
    <col min="8221" max="8221" width="16.85546875" style="50" customWidth="1"/>
    <col min="8222" max="8222" width="14.28515625" style="50" customWidth="1"/>
    <col min="8223" max="8223" width="10.42578125" style="50" customWidth="1"/>
    <col min="8224" max="8224" width="12.7109375" style="50" customWidth="1"/>
    <col min="8225" max="8225" width="10.42578125" style="50" customWidth="1"/>
    <col min="8226" max="8448" width="9.140625" style="50"/>
    <col min="8449" max="8449" width="2.85546875" style="50" customWidth="1"/>
    <col min="8450" max="8450" width="6.42578125" style="50" customWidth="1"/>
    <col min="8451" max="8451" width="11.7109375" style="50" bestFit="1" customWidth="1"/>
    <col min="8452" max="8453" width="7.85546875" style="50" customWidth="1"/>
    <col min="8454" max="8454" width="9.28515625" style="50" customWidth="1"/>
    <col min="8455" max="8455" width="9.42578125" style="50" customWidth="1"/>
    <col min="8456" max="8456" width="17.7109375" style="50" customWidth="1"/>
    <col min="8457" max="8457" width="9.28515625" style="50" bestFit="1" customWidth="1"/>
    <col min="8458" max="8458" width="10.42578125" style="50" customWidth="1"/>
    <col min="8459" max="8459" width="15.42578125" style="50" customWidth="1"/>
    <col min="8460" max="8460" width="10.5703125" style="50" customWidth="1"/>
    <col min="8461" max="8461" width="9.140625" style="50"/>
    <col min="8462" max="8462" width="9.85546875" style="50" customWidth="1"/>
    <col min="8463" max="8464" width="7.7109375" style="50" customWidth="1"/>
    <col min="8465" max="8465" width="9.140625" style="50"/>
    <col min="8466" max="8466" width="11.7109375" style="50" customWidth="1"/>
    <col min="8467" max="8467" width="13.85546875" style="50" customWidth="1"/>
    <col min="8468" max="8468" width="14.28515625" style="50" customWidth="1"/>
    <col min="8469" max="8469" width="12.140625" style="50" customWidth="1"/>
    <col min="8470" max="8470" width="11.7109375" style="50" bestFit="1" customWidth="1"/>
    <col min="8471" max="8471" width="11.85546875" style="50" bestFit="1" customWidth="1"/>
    <col min="8472" max="8472" width="11.7109375" style="50" bestFit="1" customWidth="1"/>
    <col min="8473" max="8473" width="11.85546875" style="50" bestFit="1" customWidth="1"/>
    <col min="8474" max="8474" width="5.140625" style="50" bestFit="1" customWidth="1"/>
    <col min="8475" max="8476" width="9.140625" style="50"/>
    <col min="8477" max="8477" width="16.85546875" style="50" customWidth="1"/>
    <col min="8478" max="8478" width="14.28515625" style="50" customWidth="1"/>
    <col min="8479" max="8479" width="10.42578125" style="50" customWidth="1"/>
    <col min="8480" max="8480" width="12.7109375" style="50" customWidth="1"/>
    <col min="8481" max="8481" width="10.42578125" style="50" customWidth="1"/>
    <col min="8482" max="8704" width="9.140625" style="50"/>
    <col min="8705" max="8705" width="2.85546875" style="50" customWidth="1"/>
    <col min="8706" max="8706" width="6.42578125" style="50" customWidth="1"/>
    <col min="8707" max="8707" width="11.7109375" style="50" bestFit="1" customWidth="1"/>
    <col min="8708" max="8709" width="7.85546875" style="50" customWidth="1"/>
    <col min="8710" max="8710" width="9.28515625" style="50" customWidth="1"/>
    <col min="8711" max="8711" width="9.42578125" style="50" customWidth="1"/>
    <col min="8712" max="8712" width="17.7109375" style="50" customWidth="1"/>
    <col min="8713" max="8713" width="9.28515625" style="50" bestFit="1" customWidth="1"/>
    <col min="8714" max="8714" width="10.42578125" style="50" customWidth="1"/>
    <col min="8715" max="8715" width="15.42578125" style="50" customWidth="1"/>
    <col min="8716" max="8716" width="10.5703125" style="50" customWidth="1"/>
    <col min="8717" max="8717" width="9.140625" style="50"/>
    <col min="8718" max="8718" width="9.85546875" style="50" customWidth="1"/>
    <col min="8719" max="8720" width="7.7109375" style="50" customWidth="1"/>
    <col min="8721" max="8721" width="9.140625" style="50"/>
    <col min="8722" max="8722" width="11.7109375" style="50" customWidth="1"/>
    <col min="8723" max="8723" width="13.85546875" style="50" customWidth="1"/>
    <col min="8724" max="8724" width="14.28515625" style="50" customWidth="1"/>
    <col min="8725" max="8725" width="12.140625" style="50" customWidth="1"/>
    <col min="8726" max="8726" width="11.7109375" style="50" bestFit="1" customWidth="1"/>
    <col min="8727" max="8727" width="11.85546875" style="50" bestFit="1" customWidth="1"/>
    <col min="8728" max="8728" width="11.7109375" style="50" bestFit="1" customWidth="1"/>
    <col min="8729" max="8729" width="11.85546875" style="50" bestFit="1" customWidth="1"/>
    <col min="8730" max="8730" width="5.140625" style="50" bestFit="1" customWidth="1"/>
    <col min="8731" max="8732" width="9.140625" style="50"/>
    <col min="8733" max="8733" width="16.85546875" style="50" customWidth="1"/>
    <col min="8734" max="8734" width="14.28515625" style="50" customWidth="1"/>
    <col min="8735" max="8735" width="10.42578125" style="50" customWidth="1"/>
    <col min="8736" max="8736" width="12.7109375" style="50" customWidth="1"/>
    <col min="8737" max="8737" width="10.42578125" style="50" customWidth="1"/>
    <col min="8738" max="8960" width="9.140625" style="50"/>
    <col min="8961" max="8961" width="2.85546875" style="50" customWidth="1"/>
    <col min="8962" max="8962" width="6.42578125" style="50" customWidth="1"/>
    <col min="8963" max="8963" width="11.7109375" style="50" bestFit="1" customWidth="1"/>
    <col min="8964" max="8965" width="7.85546875" style="50" customWidth="1"/>
    <col min="8966" max="8966" width="9.28515625" style="50" customWidth="1"/>
    <col min="8967" max="8967" width="9.42578125" style="50" customWidth="1"/>
    <col min="8968" max="8968" width="17.7109375" style="50" customWidth="1"/>
    <col min="8969" max="8969" width="9.28515625" style="50" bestFit="1" customWidth="1"/>
    <col min="8970" max="8970" width="10.42578125" style="50" customWidth="1"/>
    <col min="8971" max="8971" width="15.42578125" style="50" customWidth="1"/>
    <col min="8972" max="8972" width="10.5703125" style="50" customWidth="1"/>
    <col min="8973" max="8973" width="9.140625" style="50"/>
    <col min="8974" max="8974" width="9.85546875" style="50" customWidth="1"/>
    <col min="8975" max="8976" width="7.7109375" style="50" customWidth="1"/>
    <col min="8977" max="8977" width="9.140625" style="50"/>
    <col min="8978" max="8978" width="11.7109375" style="50" customWidth="1"/>
    <col min="8979" max="8979" width="13.85546875" style="50" customWidth="1"/>
    <col min="8980" max="8980" width="14.28515625" style="50" customWidth="1"/>
    <col min="8981" max="8981" width="12.140625" style="50" customWidth="1"/>
    <col min="8982" max="8982" width="11.7109375" style="50" bestFit="1" customWidth="1"/>
    <col min="8983" max="8983" width="11.85546875" style="50" bestFit="1" customWidth="1"/>
    <col min="8984" max="8984" width="11.7109375" style="50" bestFit="1" customWidth="1"/>
    <col min="8985" max="8985" width="11.85546875" style="50" bestFit="1" customWidth="1"/>
    <col min="8986" max="8986" width="5.140625" style="50" bestFit="1" customWidth="1"/>
    <col min="8987" max="8988" width="9.140625" style="50"/>
    <col min="8989" max="8989" width="16.85546875" style="50" customWidth="1"/>
    <col min="8990" max="8990" width="14.28515625" style="50" customWidth="1"/>
    <col min="8991" max="8991" width="10.42578125" style="50" customWidth="1"/>
    <col min="8992" max="8992" width="12.7109375" style="50" customWidth="1"/>
    <col min="8993" max="8993" width="10.42578125" style="50" customWidth="1"/>
    <col min="8994" max="9216" width="9.140625" style="50"/>
    <col min="9217" max="9217" width="2.85546875" style="50" customWidth="1"/>
    <col min="9218" max="9218" width="6.42578125" style="50" customWidth="1"/>
    <col min="9219" max="9219" width="11.7109375" style="50" bestFit="1" customWidth="1"/>
    <col min="9220" max="9221" width="7.85546875" style="50" customWidth="1"/>
    <col min="9222" max="9222" width="9.28515625" style="50" customWidth="1"/>
    <col min="9223" max="9223" width="9.42578125" style="50" customWidth="1"/>
    <col min="9224" max="9224" width="17.7109375" style="50" customWidth="1"/>
    <col min="9225" max="9225" width="9.28515625" style="50" bestFit="1" customWidth="1"/>
    <col min="9226" max="9226" width="10.42578125" style="50" customWidth="1"/>
    <col min="9227" max="9227" width="15.42578125" style="50" customWidth="1"/>
    <col min="9228" max="9228" width="10.5703125" style="50" customWidth="1"/>
    <col min="9229" max="9229" width="9.140625" style="50"/>
    <col min="9230" max="9230" width="9.85546875" style="50" customWidth="1"/>
    <col min="9231" max="9232" width="7.7109375" style="50" customWidth="1"/>
    <col min="9233" max="9233" width="9.140625" style="50"/>
    <col min="9234" max="9234" width="11.7109375" style="50" customWidth="1"/>
    <col min="9235" max="9235" width="13.85546875" style="50" customWidth="1"/>
    <col min="9236" max="9236" width="14.28515625" style="50" customWidth="1"/>
    <col min="9237" max="9237" width="12.140625" style="50" customWidth="1"/>
    <col min="9238" max="9238" width="11.7109375" style="50" bestFit="1" customWidth="1"/>
    <col min="9239" max="9239" width="11.85546875" style="50" bestFit="1" customWidth="1"/>
    <col min="9240" max="9240" width="11.7109375" style="50" bestFit="1" customWidth="1"/>
    <col min="9241" max="9241" width="11.85546875" style="50" bestFit="1" customWidth="1"/>
    <col min="9242" max="9242" width="5.140625" style="50" bestFit="1" customWidth="1"/>
    <col min="9243" max="9244" width="9.140625" style="50"/>
    <col min="9245" max="9245" width="16.85546875" style="50" customWidth="1"/>
    <col min="9246" max="9246" width="14.28515625" style="50" customWidth="1"/>
    <col min="9247" max="9247" width="10.42578125" style="50" customWidth="1"/>
    <col min="9248" max="9248" width="12.7109375" style="50" customWidth="1"/>
    <col min="9249" max="9249" width="10.42578125" style="50" customWidth="1"/>
    <col min="9250" max="9472" width="9.140625" style="50"/>
    <col min="9473" max="9473" width="2.85546875" style="50" customWidth="1"/>
    <col min="9474" max="9474" width="6.42578125" style="50" customWidth="1"/>
    <col min="9475" max="9475" width="11.7109375" style="50" bestFit="1" customWidth="1"/>
    <col min="9476" max="9477" width="7.85546875" style="50" customWidth="1"/>
    <col min="9478" max="9478" width="9.28515625" style="50" customWidth="1"/>
    <col min="9479" max="9479" width="9.42578125" style="50" customWidth="1"/>
    <col min="9480" max="9480" width="17.7109375" style="50" customWidth="1"/>
    <col min="9481" max="9481" width="9.28515625" style="50" bestFit="1" customWidth="1"/>
    <col min="9482" max="9482" width="10.42578125" style="50" customWidth="1"/>
    <col min="9483" max="9483" width="15.42578125" style="50" customWidth="1"/>
    <col min="9484" max="9484" width="10.5703125" style="50" customWidth="1"/>
    <col min="9485" max="9485" width="9.140625" style="50"/>
    <col min="9486" max="9486" width="9.85546875" style="50" customWidth="1"/>
    <col min="9487" max="9488" width="7.7109375" style="50" customWidth="1"/>
    <col min="9489" max="9489" width="9.140625" style="50"/>
    <col min="9490" max="9490" width="11.7109375" style="50" customWidth="1"/>
    <col min="9491" max="9491" width="13.85546875" style="50" customWidth="1"/>
    <col min="9492" max="9492" width="14.28515625" style="50" customWidth="1"/>
    <col min="9493" max="9493" width="12.140625" style="50" customWidth="1"/>
    <col min="9494" max="9494" width="11.7109375" style="50" bestFit="1" customWidth="1"/>
    <col min="9495" max="9495" width="11.85546875" style="50" bestFit="1" customWidth="1"/>
    <col min="9496" max="9496" width="11.7109375" style="50" bestFit="1" customWidth="1"/>
    <col min="9497" max="9497" width="11.85546875" style="50" bestFit="1" customWidth="1"/>
    <col min="9498" max="9498" width="5.140625" style="50" bestFit="1" customWidth="1"/>
    <col min="9499" max="9500" width="9.140625" style="50"/>
    <col min="9501" max="9501" width="16.85546875" style="50" customWidth="1"/>
    <col min="9502" max="9502" width="14.28515625" style="50" customWidth="1"/>
    <col min="9503" max="9503" width="10.42578125" style="50" customWidth="1"/>
    <col min="9504" max="9504" width="12.7109375" style="50" customWidth="1"/>
    <col min="9505" max="9505" width="10.42578125" style="50" customWidth="1"/>
    <col min="9506" max="9728" width="9.140625" style="50"/>
    <col min="9729" max="9729" width="2.85546875" style="50" customWidth="1"/>
    <col min="9730" max="9730" width="6.42578125" style="50" customWidth="1"/>
    <col min="9731" max="9731" width="11.7109375" style="50" bestFit="1" customWidth="1"/>
    <col min="9732" max="9733" width="7.85546875" style="50" customWidth="1"/>
    <col min="9734" max="9734" width="9.28515625" style="50" customWidth="1"/>
    <col min="9735" max="9735" width="9.42578125" style="50" customWidth="1"/>
    <col min="9736" max="9736" width="17.7109375" style="50" customWidth="1"/>
    <col min="9737" max="9737" width="9.28515625" style="50" bestFit="1" customWidth="1"/>
    <col min="9738" max="9738" width="10.42578125" style="50" customWidth="1"/>
    <col min="9739" max="9739" width="15.42578125" style="50" customWidth="1"/>
    <col min="9740" max="9740" width="10.5703125" style="50" customWidth="1"/>
    <col min="9741" max="9741" width="9.140625" style="50"/>
    <col min="9742" max="9742" width="9.85546875" style="50" customWidth="1"/>
    <col min="9743" max="9744" width="7.7109375" style="50" customWidth="1"/>
    <col min="9745" max="9745" width="9.140625" style="50"/>
    <col min="9746" max="9746" width="11.7109375" style="50" customWidth="1"/>
    <col min="9747" max="9747" width="13.85546875" style="50" customWidth="1"/>
    <col min="9748" max="9748" width="14.28515625" style="50" customWidth="1"/>
    <col min="9749" max="9749" width="12.140625" style="50" customWidth="1"/>
    <col min="9750" max="9750" width="11.7109375" style="50" bestFit="1" customWidth="1"/>
    <col min="9751" max="9751" width="11.85546875" style="50" bestFit="1" customWidth="1"/>
    <col min="9752" max="9752" width="11.7109375" style="50" bestFit="1" customWidth="1"/>
    <col min="9753" max="9753" width="11.85546875" style="50" bestFit="1" customWidth="1"/>
    <col min="9754" max="9754" width="5.140625" style="50" bestFit="1" customWidth="1"/>
    <col min="9755" max="9756" width="9.140625" style="50"/>
    <col min="9757" max="9757" width="16.85546875" style="50" customWidth="1"/>
    <col min="9758" max="9758" width="14.28515625" style="50" customWidth="1"/>
    <col min="9759" max="9759" width="10.42578125" style="50" customWidth="1"/>
    <col min="9760" max="9760" width="12.7109375" style="50" customWidth="1"/>
    <col min="9761" max="9761" width="10.42578125" style="50" customWidth="1"/>
    <col min="9762" max="9984" width="9.140625" style="50"/>
    <col min="9985" max="9985" width="2.85546875" style="50" customWidth="1"/>
    <col min="9986" max="9986" width="6.42578125" style="50" customWidth="1"/>
    <col min="9987" max="9987" width="11.7109375" style="50" bestFit="1" customWidth="1"/>
    <col min="9988" max="9989" width="7.85546875" style="50" customWidth="1"/>
    <col min="9990" max="9990" width="9.28515625" style="50" customWidth="1"/>
    <col min="9991" max="9991" width="9.42578125" style="50" customWidth="1"/>
    <col min="9992" max="9992" width="17.7109375" style="50" customWidth="1"/>
    <col min="9993" max="9993" width="9.28515625" style="50" bestFit="1" customWidth="1"/>
    <col min="9994" max="9994" width="10.42578125" style="50" customWidth="1"/>
    <col min="9995" max="9995" width="15.42578125" style="50" customWidth="1"/>
    <col min="9996" max="9996" width="10.5703125" style="50" customWidth="1"/>
    <col min="9997" max="9997" width="9.140625" style="50"/>
    <col min="9998" max="9998" width="9.85546875" style="50" customWidth="1"/>
    <col min="9999" max="10000" width="7.7109375" style="50" customWidth="1"/>
    <col min="10001" max="10001" width="9.140625" style="50"/>
    <col min="10002" max="10002" width="11.7109375" style="50" customWidth="1"/>
    <col min="10003" max="10003" width="13.85546875" style="50" customWidth="1"/>
    <col min="10004" max="10004" width="14.28515625" style="50" customWidth="1"/>
    <col min="10005" max="10005" width="12.140625" style="50" customWidth="1"/>
    <col min="10006" max="10006" width="11.7109375" style="50" bestFit="1" customWidth="1"/>
    <col min="10007" max="10007" width="11.85546875" style="50" bestFit="1" customWidth="1"/>
    <col min="10008" max="10008" width="11.7109375" style="50" bestFit="1" customWidth="1"/>
    <col min="10009" max="10009" width="11.85546875" style="50" bestFit="1" customWidth="1"/>
    <col min="10010" max="10010" width="5.140625" style="50" bestFit="1" customWidth="1"/>
    <col min="10011" max="10012" width="9.140625" style="50"/>
    <col min="10013" max="10013" width="16.85546875" style="50" customWidth="1"/>
    <col min="10014" max="10014" width="14.28515625" style="50" customWidth="1"/>
    <col min="10015" max="10015" width="10.42578125" style="50" customWidth="1"/>
    <col min="10016" max="10016" width="12.7109375" style="50" customWidth="1"/>
    <col min="10017" max="10017" width="10.42578125" style="50" customWidth="1"/>
    <col min="10018" max="10240" width="9.140625" style="50"/>
    <col min="10241" max="10241" width="2.85546875" style="50" customWidth="1"/>
    <col min="10242" max="10242" width="6.42578125" style="50" customWidth="1"/>
    <col min="10243" max="10243" width="11.7109375" style="50" bestFit="1" customWidth="1"/>
    <col min="10244" max="10245" width="7.85546875" style="50" customWidth="1"/>
    <col min="10246" max="10246" width="9.28515625" style="50" customWidth="1"/>
    <col min="10247" max="10247" width="9.42578125" style="50" customWidth="1"/>
    <col min="10248" max="10248" width="17.7109375" style="50" customWidth="1"/>
    <col min="10249" max="10249" width="9.28515625" style="50" bestFit="1" customWidth="1"/>
    <col min="10250" max="10250" width="10.42578125" style="50" customWidth="1"/>
    <col min="10251" max="10251" width="15.42578125" style="50" customWidth="1"/>
    <col min="10252" max="10252" width="10.5703125" style="50" customWidth="1"/>
    <col min="10253" max="10253" width="9.140625" style="50"/>
    <col min="10254" max="10254" width="9.85546875" style="50" customWidth="1"/>
    <col min="10255" max="10256" width="7.7109375" style="50" customWidth="1"/>
    <col min="10257" max="10257" width="9.140625" style="50"/>
    <col min="10258" max="10258" width="11.7109375" style="50" customWidth="1"/>
    <col min="10259" max="10259" width="13.85546875" style="50" customWidth="1"/>
    <col min="10260" max="10260" width="14.28515625" style="50" customWidth="1"/>
    <col min="10261" max="10261" width="12.140625" style="50" customWidth="1"/>
    <col min="10262" max="10262" width="11.7109375" style="50" bestFit="1" customWidth="1"/>
    <col min="10263" max="10263" width="11.85546875" style="50" bestFit="1" customWidth="1"/>
    <col min="10264" max="10264" width="11.7109375" style="50" bestFit="1" customWidth="1"/>
    <col min="10265" max="10265" width="11.85546875" style="50" bestFit="1" customWidth="1"/>
    <col min="10266" max="10266" width="5.140625" style="50" bestFit="1" customWidth="1"/>
    <col min="10267" max="10268" width="9.140625" style="50"/>
    <col min="10269" max="10269" width="16.85546875" style="50" customWidth="1"/>
    <col min="10270" max="10270" width="14.28515625" style="50" customWidth="1"/>
    <col min="10271" max="10271" width="10.42578125" style="50" customWidth="1"/>
    <col min="10272" max="10272" width="12.7109375" style="50" customWidth="1"/>
    <col min="10273" max="10273" width="10.42578125" style="50" customWidth="1"/>
    <col min="10274" max="10496" width="9.140625" style="50"/>
    <col min="10497" max="10497" width="2.85546875" style="50" customWidth="1"/>
    <col min="10498" max="10498" width="6.42578125" style="50" customWidth="1"/>
    <col min="10499" max="10499" width="11.7109375" style="50" bestFit="1" customWidth="1"/>
    <col min="10500" max="10501" width="7.85546875" style="50" customWidth="1"/>
    <col min="10502" max="10502" width="9.28515625" style="50" customWidth="1"/>
    <col min="10503" max="10503" width="9.42578125" style="50" customWidth="1"/>
    <col min="10504" max="10504" width="17.7109375" style="50" customWidth="1"/>
    <col min="10505" max="10505" width="9.28515625" style="50" bestFit="1" customWidth="1"/>
    <col min="10506" max="10506" width="10.42578125" style="50" customWidth="1"/>
    <col min="10507" max="10507" width="15.42578125" style="50" customWidth="1"/>
    <col min="10508" max="10508" width="10.5703125" style="50" customWidth="1"/>
    <col min="10509" max="10509" width="9.140625" style="50"/>
    <col min="10510" max="10510" width="9.85546875" style="50" customWidth="1"/>
    <col min="10511" max="10512" width="7.7109375" style="50" customWidth="1"/>
    <col min="10513" max="10513" width="9.140625" style="50"/>
    <col min="10514" max="10514" width="11.7109375" style="50" customWidth="1"/>
    <col min="10515" max="10515" width="13.85546875" style="50" customWidth="1"/>
    <col min="10516" max="10516" width="14.28515625" style="50" customWidth="1"/>
    <col min="10517" max="10517" width="12.140625" style="50" customWidth="1"/>
    <col min="10518" max="10518" width="11.7109375" style="50" bestFit="1" customWidth="1"/>
    <col min="10519" max="10519" width="11.85546875" style="50" bestFit="1" customWidth="1"/>
    <col min="10520" max="10520" width="11.7109375" style="50" bestFit="1" customWidth="1"/>
    <col min="10521" max="10521" width="11.85546875" style="50" bestFit="1" customWidth="1"/>
    <col min="10522" max="10522" width="5.140625" style="50" bestFit="1" customWidth="1"/>
    <col min="10523" max="10524" width="9.140625" style="50"/>
    <col min="10525" max="10525" width="16.85546875" style="50" customWidth="1"/>
    <col min="10526" max="10526" width="14.28515625" style="50" customWidth="1"/>
    <col min="10527" max="10527" width="10.42578125" style="50" customWidth="1"/>
    <col min="10528" max="10528" width="12.7109375" style="50" customWidth="1"/>
    <col min="10529" max="10529" width="10.42578125" style="50" customWidth="1"/>
    <col min="10530" max="10752" width="9.140625" style="50"/>
    <col min="10753" max="10753" width="2.85546875" style="50" customWidth="1"/>
    <col min="10754" max="10754" width="6.42578125" style="50" customWidth="1"/>
    <col min="10755" max="10755" width="11.7109375" style="50" bestFit="1" customWidth="1"/>
    <col min="10756" max="10757" width="7.85546875" style="50" customWidth="1"/>
    <col min="10758" max="10758" width="9.28515625" style="50" customWidth="1"/>
    <col min="10759" max="10759" width="9.42578125" style="50" customWidth="1"/>
    <col min="10760" max="10760" width="17.7109375" style="50" customWidth="1"/>
    <col min="10761" max="10761" width="9.28515625" style="50" bestFit="1" customWidth="1"/>
    <col min="10762" max="10762" width="10.42578125" style="50" customWidth="1"/>
    <col min="10763" max="10763" width="15.42578125" style="50" customWidth="1"/>
    <col min="10764" max="10764" width="10.5703125" style="50" customWidth="1"/>
    <col min="10765" max="10765" width="9.140625" style="50"/>
    <col min="10766" max="10766" width="9.85546875" style="50" customWidth="1"/>
    <col min="10767" max="10768" width="7.7109375" style="50" customWidth="1"/>
    <col min="10769" max="10769" width="9.140625" style="50"/>
    <col min="10770" max="10770" width="11.7109375" style="50" customWidth="1"/>
    <col min="10771" max="10771" width="13.85546875" style="50" customWidth="1"/>
    <col min="10772" max="10772" width="14.28515625" style="50" customWidth="1"/>
    <col min="10773" max="10773" width="12.140625" style="50" customWidth="1"/>
    <col min="10774" max="10774" width="11.7109375" style="50" bestFit="1" customWidth="1"/>
    <col min="10775" max="10775" width="11.85546875" style="50" bestFit="1" customWidth="1"/>
    <col min="10776" max="10776" width="11.7109375" style="50" bestFit="1" customWidth="1"/>
    <col min="10777" max="10777" width="11.85546875" style="50" bestFit="1" customWidth="1"/>
    <col min="10778" max="10778" width="5.140625" style="50" bestFit="1" customWidth="1"/>
    <col min="10779" max="10780" width="9.140625" style="50"/>
    <col min="10781" max="10781" width="16.85546875" style="50" customWidth="1"/>
    <col min="10782" max="10782" width="14.28515625" style="50" customWidth="1"/>
    <col min="10783" max="10783" width="10.42578125" style="50" customWidth="1"/>
    <col min="10784" max="10784" width="12.7109375" style="50" customWidth="1"/>
    <col min="10785" max="10785" width="10.42578125" style="50" customWidth="1"/>
    <col min="10786" max="11008" width="9.140625" style="50"/>
    <col min="11009" max="11009" width="2.85546875" style="50" customWidth="1"/>
    <col min="11010" max="11010" width="6.42578125" style="50" customWidth="1"/>
    <col min="11011" max="11011" width="11.7109375" style="50" bestFit="1" customWidth="1"/>
    <col min="11012" max="11013" width="7.85546875" style="50" customWidth="1"/>
    <col min="11014" max="11014" width="9.28515625" style="50" customWidth="1"/>
    <col min="11015" max="11015" width="9.42578125" style="50" customWidth="1"/>
    <col min="11016" max="11016" width="17.7109375" style="50" customWidth="1"/>
    <col min="11017" max="11017" width="9.28515625" style="50" bestFit="1" customWidth="1"/>
    <col min="11018" max="11018" width="10.42578125" style="50" customWidth="1"/>
    <col min="11019" max="11019" width="15.42578125" style="50" customWidth="1"/>
    <col min="11020" max="11020" width="10.5703125" style="50" customWidth="1"/>
    <col min="11021" max="11021" width="9.140625" style="50"/>
    <col min="11022" max="11022" width="9.85546875" style="50" customWidth="1"/>
    <col min="11023" max="11024" width="7.7109375" style="50" customWidth="1"/>
    <col min="11025" max="11025" width="9.140625" style="50"/>
    <col min="11026" max="11026" width="11.7109375" style="50" customWidth="1"/>
    <col min="11027" max="11027" width="13.85546875" style="50" customWidth="1"/>
    <col min="11028" max="11028" width="14.28515625" style="50" customWidth="1"/>
    <col min="11029" max="11029" width="12.140625" style="50" customWidth="1"/>
    <col min="11030" max="11030" width="11.7109375" style="50" bestFit="1" customWidth="1"/>
    <col min="11031" max="11031" width="11.85546875" style="50" bestFit="1" customWidth="1"/>
    <col min="11032" max="11032" width="11.7109375" style="50" bestFit="1" customWidth="1"/>
    <col min="11033" max="11033" width="11.85546875" style="50" bestFit="1" customWidth="1"/>
    <col min="11034" max="11034" width="5.140625" style="50" bestFit="1" customWidth="1"/>
    <col min="11035" max="11036" width="9.140625" style="50"/>
    <col min="11037" max="11037" width="16.85546875" style="50" customWidth="1"/>
    <col min="11038" max="11038" width="14.28515625" style="50" customWidth="1"/>
    <col min="11039" max="11039" width="10.42578125" style="50" customWidth="1"/>
    <col min="11040" max="11040" width="12.7109375" style="50" customWidth="1"/>
    <col min="11041" max="11041" width="10.42578125" style="50" customWidth="1"/>
    <col min="11042" max="11264" width="9.140625" style="50"/>
    <col min="11265" max="11265" width="2.85546875" style="50" customWidth="1"/>
    <col min="11266" max="11266" width="6.42578125" style="50" customWidth="1"/>
    <col min="11267" max="11267" width="11.7109375" style="50" bestFit="1" customWidth="1"/>
    <col min="11268" max="11269" width="7.85546875" style="50" customWidth="1"/>
    <col min="11270" max="11270" width="9.28515625" style="50" customWidth="1"/>
    <col min="11271" max="11271" width="9.42578125" style="50" customWidth="1"/>
    <col min="11272" max="11272" width="17.7109375" style="50" customWidth="1"/>
    <col min="11273" max="11273" width="9.28515625" style="50" bestFit="1" customWidth="1"/>
    <col min="11274" max="11274" width="10.42578125" style="50" customWidth="1"/>
    <col min="11275" max="11275" width="15.42578125" style="50" customWidth="1"/>
    <col min="11276" max="11276" width="10.5703125" style="50" customWidth="1"/>
    <col min="11277" max="11277" width="9.140625" style="50"/>
    <col min="11278" max="11278" width="9.85546875" style="50" customWidth="1"/>
    <col min="11279" max="11280" width="7.7109375" style="50" customWidth="1"/>
    <col min="11281" max="11281" width="9.140625" style="50"/>
    <col min="11282" max="11282" width="11.7109375" style="50" customWidth="1"/>
    <col min="11283" max="11283" width="13.85546875" style="50" customWidth="1"/>
    <col min="11284" max="11284" width="14.28515625" style="50" customWidth="1"/>
    <col min="11285" max="11285" width="12.140625" style="50" customWidth="1"/>
    <col min="11286" max="11286" width="11.7109375" style="50" bestFit="1" customWidth="1"/>
    <col min="11287" max="11287" width="11.85546875" style="50" bestFit="1" customWidth="1"/>
    <col min="11288" max="11288" width="11.7109375" style="50" bestFit="1" customWidth="1"/>
    <col min="11289" max="11289" width="11.85546875" style="50" bestFit="1" customWidth="1"/>
    <col min="11290" max="11290" width="5.140625" style="50" bestFit="1" customWidth="1"/>
    <col min="11291" max="11292" width="9.140625" style="50"/>
    <col min="11293" max="11293" width="16.85546875" style="50" customWidth="1"/>
    <col min="11294" max="11294" width="14.28515625" style="50" customWidth="1"/>
    <col min="11295" max="11295" width="10.42578125" style="50" customWidth="1"/>
    <col min="11296" max="11296" width="12.7109375" style="50" customWidth="1"/>
    <col min="11297" max="11297" width="10.42578125" style="50" customWidth="1"/>
    <col min="11298" max="11520" width="9.140625" style="50"/>
    <col min="11521" max="11521" width="2.85546875" style="50" customWidth="1"/>
    <col min="11522" max="11522" width="6.42578125" style="50" customWidth="1"/>
    <col min="11523" max="11523" width="11.7109375" style="50" bestFit="1" customWidth="1"/>
    <col min="11524" max="11525" width="7.85546875" style="50" customWidth="1"/>
    <col min="11526" max="11526" width="9.28515625" style="50" customWidth="1"/>
    <col min="11527" max="11527" width="9.42578125" style="50" customWidth="1"/>
    <col min="11528" max="11528" width="17.7109375" style="50" customWidth="1"/>
    <col min="11529" max="11529" width="9.28515625" style="50" bestFit="1" customWidth="1"/>
    <col min="11530" max="11530" width="10.42578125" style="50" customWidth="1"/>
    <col min="11531" max="11531" width="15.42578125" style="50" customWidth="1"/>
    <col min="11532" max="11532" width="10.5703125" style="50" customWidth="1"/>
    <col min="11533" max="11533" width="9.140625" style="50"/>
    <col min="11534" max="11534" width="9.85546875" style="50" customWidth="1"/>
    <col min="11535" max="11536" width="7.7109375" style="50" customWidth="1"/>
    <col min="11537" max="11537" width="9.140625" style="50"/>
    <col min="11538" max="11538" width="11.7109375" style="50" customWidth="1"/>
    <col min="11539" max="11539" width="13.85546875" style="50" customWidth="1"/>
    <col min="11540" max="11540" width="14.28515625" style="50" customWidth="1"/>
    <col min="11541" max="11541" width="12.140625" style="50" customWidth="1"/>
    <col min="11542" max="11542" width="11.7109375" style="50" bestFit="1" customWidth="1"/>
    <col min="11543" max="11543" width="11.85546875" style="50" bestFit="1" customWidth="1"/>
    <col min="11544" max="11544" width="11.7109375" style="50" bestFit="1" customWidth="1"/>
    <col min="11545" max="11545" width="11.85546875" style="50" bestFit="1" customWidth="1"/>
    <col min="11546" max="11546" width="5.140625" style="50" bestFit="1" customWidth="1"/>
    <col min="11547" max="11548" width="9.140625" style="50"/>
    <col min="11549" max="11549" width="16.85546875" style="50" customWidth="1"/>
    <col min="11550" max="11550" width="14.28515625" style="50" customWidth="1"/>
    <col min="11551" max="11551" width="10.42578125" style="50" customWidth="1"/>
    <col min="11552" max="11552" width="12.7109375" style="50" customWidth="1"/>
    <col min="11553" max="11553" width="10.42578125" style="50" customWidth="1"/>
    <col min="11554" max="11776" width="9.140625" style="50"/>
    <col min="11777" max="11777" width="2.85546875" style="50" customWidth="1"/>
    <col min="11778" max="11778" width="6.42578125" style="50" customWidth="1"/>
    <col min="11779" max="11779" width="11.7109375" style="50" bestFit="1" customWidth="1"/>
    <col min="11780" max="11781" width="7.85546875" style="50" customWidth="1"/>
    <col min="11782" max="11782" width="9.28515625" style="50" customWidth="1"/>
    <col min="11783" max="11783" width="9.42578125" style="50" customWidth="1"/>
    <col min="11784" max="11784" width="17.7109375" style="50" customWidth="1"/>
    <col min="11785" max="11785" width="9.28515625" style="50" bestFit="1" customWidth="1"/>
    <col min="11786" max="11786" width="10.42578125" style="50" customWidth="1"/>
    <col min="11787" max="11787" width="15.42578125" style="50" customWidth="1"/>
    <col min="11788" max="11788" width="10.5703125" style="50" customWidth="1"/>
    <col min="11789" max="11789" width="9.140625" style="50"/>
    <col min="11790" max="11790" width="9.85546875" style="50" customWidth="1"/>
    <col min="11791" max="11792" width="7.7109375" style="50" customWidth="1"/>
    <col min="11793" max="11793" width="9.140625" style="50"/>
    <col min="11794" max="11794" width="11.7109375" style="50" customWidth="1"/>
    <col min="11795" max="11795" width="13.85546875" style="50" customWidth="1"/>
    <col min="11796" max="11796" width="14.28515625" style="50" customWidth="1"/>
    <col min="11797" max="11797" width="12.140625" style="50" customWidth="1"/>
    <col min="11798" max="11798" width="11.7109375" style="50" bestFit="1" customWidth="1"/>
    <col min="11799" max="11799" width="11.85546875" style="50" bestFit="1" customWidth="1"/>
    <col min="11800" max="11800" width="11.7109375" style="50" bestFit="1" customWidth="1"/>
    <col min="11801" max="11801" width="11.85546875" style="50" bestFit="1" customWidth="1"/>
    <col min="11802" max="11802" width="5.140625" style="50" bestFit="1" customWidth="1"/>
    <col min="11803" max="11804" width="9.140625" style="50"/>
    <col min="11805" max="11805" width="16.85546875" style="50" customWidth="1"/>
    <col min="11806" max="11806" width="14.28515625" style="50" customWidth="1"/>
    <col min="11807" max="11807" width="10.42578125" style="50" customWidth="1"/>
    <col min="11808" max="11808" width="12.7109375" style="50" customWidth="1"/>
    <col min="11809" max="11809" width="10.42578125" style="50" customWidth="1"/>
    <col min="11810" max="12032" width="9.140625" style="50"/>
    <col min="12033" max="12033" width="2.85546875" style="50" customWidth="1"/>
    <col min="12034" max="12034" width="6.42578125" style="50" customWidth="1"/>
    <col min="12035" max="12035" width="11.7109375" style="50" bestFit="1" customWidth="1"/>
    <col min="12036" max="12037" width="7.85546875" style="50" customWidth="1"/>
    <col min="12038" max="12038" width="9.28515625" style="50" customWidth="1"/>
    <col min="12039" max="12039" width="9.42578125" style="50" customWidth="1"/>
    <col min="12040" max="12040" width="17.7109375" style="50" customWidth="1"/>
    <col min="12041" max="12041" width="9.28515625" style="50" bestFit="1" customWidth="1"/>
    <col min="12042" max="12042" width="10.42578125" style="50" customWidth="1"/>
    <col min="12043" max="12043" width="15.42578125" style="50" customWidth="1"/>
    <col min="12044" max="12044" width="10.5703125" style="50" customWidth="1"/>
    <col min="12045" max="12045" width="9.140625" style="50"/>
    <col min="12046" max="12046" width="9.85546875" style="50" customWidth="1"/>
    <col min="12047" max="12048" width="7.7109375" style="50" customWidth="1"/>
    <col min="12049" max="12049" width="9.140625" style="50"/>
    <col min="12050" max="12050" width="11.7109375" style="50" customWidth="1"/>
    <col min="12051" max="12051" width="13.85546875" style="50" customWidth="1"/>
    <col min="12052" max="12052" width="14.28515625" style="50" customWidth="1"/>
    <col min="12053" max="12053" width="12.140625" style="50" customWidth="1"/>
    <col min="12054" max="12054" width="11.7109375" style="50" bestFit="1" customWidth="1"/>
    <col min="12055" max="12055" width="11.85546875" style="50" bestFit="1" customWidth="1"/>
    <col min="12056" max="12056" width="11.7109375" style="50" bestFit="1" customWidth="1"/>
    <col min="12057" max="12057" width="11.85546875" style="50" bestFit="1" customWidth="1"/>
    <col min="12058" max="12058" width="5.140625" style="50" bestFit="1" customWidth="1"/>
    <col min="12059" max="12060" width="9.140625" style="50"/>
    <col min="12061" max="12061" width="16.85546875" style="50" customWidth="1"/>
    <col min="12062" max="12062" width="14.28515625" style="50" customWidth="1"/>
    <col min="12063" max="12063" width="10.42578125" style="50" customWidth="1"/>
    <col min="12064" max="12064" width="12.7109375" style="50" customWidth="1"/>
    <col min="12065" max="12065" width="10.42578125" style="50" customWidth="1"/>
    <col min="12066" max="12288" width="9.140625" style="50"/>
    <col min="12289" max="12289" width="2.85546875" style="50" customWidth="1"/>
    <col min="12290" max="12290" width="6.42578125" style="50" customWidth="1"/>
    <col min="12291" max="12291" width="11.7109375" style="50" bestFit="1" customWidth="1"/>
    <col min="12292" max="12293" width="7.85546875" style="50" customWidth="1"/>
    <col min="12294" max="12294" width="9.28515625" style="50" customWidth="1"/>
    <col min="12295" max="12295" width="9.42578125" style="50" customWidth="1"/>
    <col min="12296" max="12296" width="17.7109375" style="50" customWidth="1"/>
    <col min="12297" max="12297" width="9.28515625" style="50" bestFit="1" customWidth="1"/>
    <col min="12298" max="12298" width="10.42578125" style="50" customWidth="1"/>
    <col min="12299" max="12299" width="15.42578125" style="50" customWidth="1"/>
    <col min="12300" max="12300" width="10.5703125" style="50" customWidth="1"/>
    <col min="12301" max="12301" width="9.140625" style="50"/>
    <col min="12302" max="12302" width="9.85546875" style="50" customWidth="1"/>
    <col min="12303" max="12304" width="7.7109375" style="50" customWidth="1"/>
    <col min="12305" max="12305" width="9.140625" style="50"/>
    <col min="12306" max="12306" width="11.7109375" style="50" customWidth="1"/>
    <col min="12307" max="12307" width="13.85546875" style="50" customWidth="1"/>
    <col min="12308" max="12308" width="14.28515625" style="50" customWidth="1"/>
    <col min="12309" max="12309" width="12.140625" style="50" customWidth="1"/>
    <col min="12310" max="12310" width="11.7109375" style="50" bestFit="1" customWidth="1"/>
    <col min="12311" max="12311" width="11.85546875" style="50" bestFit="1" customWidth="1"/>
    <col min="12312" max="12312" width="11.7109375" style="50" bestFit="1" customWidth="1"/>
    <col min="12313" max="12313" width="11.85546875" style="50" bestFit="1" customWidth="1"/>
    <col min="12314" max="12314" width="5.140625" style="50" bestFit="1" customWidth="1"/>
    <col min="12315" max="12316" width="9.140625" style="50"/>
    <col min="12317" max="12317" width="16.85546875" style="50" customWidth="1"/>
    <col min="12318" max="12318" width="14.28515625" style="50" customWidth="1"/>
    <col min="12319" max="12319" width="10.42578125" style="50" customWidth="1"/>
    <col min="12320" max="12320" width="12.7109375" style="50" customWidth="1"/>
    <col min="12321" max="12321" width="10.42578125" style="50" customWidth="1"/>
    <col min="12322" max="12544" width="9.140625" style="50"/>
    <col min="12545" max="12545" width="2.85546875" style="50" customWidth="1"/>
    <col min="12546" max="12546" width="6.42578125" style="50" customWidth="1"/>
    <col min="12547" max="12547" width="11.7109375" style="50" bestFit="1" customWidth="1"/>
    <col min="12548" max="12549" width="7.85546875" style="50" customWidth="1"/>
    <col min="12550" max="12550" width="9.28515625" style="50" customWidth="1"/>
    <col min="12551" max="12551" width="9.42578125" style="50" customWidth="1"/>
    <col min="12552" max="12552" width="17.7109375" style="50" customWidth="1"/>
    <col min="12553" max="12553" width="9.28515625" style="50" bestFit="1" customWidth="1"/>
    <col min="12554" max="12554" width="10.42578125" style="50" customWidth="1"/>
    <col min="12555" max="12555" width="15.42578125" style="50" customWidth="1"/>
    <col min="12556" max="12556" width="10.5703125" style="50" customWidth="1"/>
    <col min="12557" max="12557" width="9.140625" style="50"/>
    <col min="12558" max="12558" width="9.85546875" style="50" customWidth="1"/>
    <col min="12559" max="12560" width="7.7109375" style="50" customWidth="1"/>
    <col min="12561" max="12561" width="9.140625" style="50"/>
    <col min="12562" max="12562" width="11.7109375" style="50" customWidth="1"/>
    <col min="12563" max="12563" width="13.85546875" style="50" customWidth="1"/>
    <col min="12564" max="12564" width="14.28515625" style="50" customWidth="1"/>
    <col min="12565" max="12565" width="12.140625" style="50" customWidth="1"/>
    <col min="12566" max="12566" width="11.7109375" style="50" bestFit="1" customWidth="1"/>
    <col min="12567" max="12567" width="11.85546875" style="50" bestFit="1" customWidth="1"/>
    <col min="12568" max="12568" width="11.7109375" style="50" bestFit="1" customWidth="1"/>
    <col min="12569" max="12569" width="11.85546875" style="50" bestFit="1" customWidth="1"/>
    <col min="12570" max="12570" width="5.140625" style="50" bestFit="1" customWidth="1"/>
    <col min="12571" max="12572" width="9.140625" style="50"/>
    <col min="12573" max="12573" width="16.85546875" style="50" customWidth="1"/>
    <col min="12574" max="12574" width="14.28515625" style="50" customWidth="1"/>
    <col min="12575" max="12575" width="10.42578125" style="50" customWidth="1"/>
    <col min="12576" max="12576" width="12.7109375" style="50" customWidth="1"/>
    <col min="12577" max="12577" width="10.42578125" style="50" customWidth="1"/>
    <col min="12578" max="12800" width="9.140625" style="50"/>
    <col min="12801" max="12801" width="2.85546875" style="50" customWidth="1"/>
    <col min="12802" max="12802" width="6.42578125" style="50" customWidth="1"/>
    <col min="12803" max="12803" width="11.7109375" style="50" bestFit="1" customWidth="1"/>
    <col min="12804" max="12805" width="7.85546875" style="50" customWidth="1"/>
    <col min="12806" max="12806" width="9.28515625" style="50" customWidth="1"/>
    <col min="12807" max="12807" width="9.42578125" style="50" customWidth="1"/>
    <col min="12808" max="12808" width="17.7109375" style="50" customWidth="1"/>
    <col min="12809" max="12809" width="9.28515625" style="50" bestFit="1" customWidth="1"/>
    <col min="12810" max="12810" width="10.42578125" style="50" customWidth="1"/>
    <col min="12811" max="12811" width="15.42578125" style="50" customWidth="1"/>
    <col min="12812" max="12812" width="10.5703125" style="50" customWidth="1"/>
    <col min="12813" max="12813" width="9.140625" style="50"/>
    <col min="12814" max="12814" width="9.85546875" style="50" customWidth="1"/>
    <col min="12815" max="12816" width="7.7109375" style="50" customWidth="1"/>
    <col min="12817" max="12817" width="9.140625" style="50"/>
    <col min="12818" max="12818" width="11.7109375" style="50" customWidth="1"/>
    <col min="12819" max="12819" width="13.85546875" style="50" customWidth="1"/>
    <col min="12820" max="12820" width="14.28515625" style="50" customWidth="1"/>
    <col min="12821" max="12821" width="12.140625" style="50" customWidth="1"/>
    <col min="12822" max="12822" width="11.7109375" style="50" bestFit="1" customWidth="1"/>
    <col min="12823" max="12823" width="11.85546875" style="50" bestFit="1" customWidth="1"/>
    <col min="12824" max="12824" width="11.7109375" style="50" bestFit="1" customWidth="1"/>
    <col min="12825" max="12825" width="11.85546875" style="50" bestFit="1" customWidth="1"/>
    <col min="12826" max="12826" width="5.140625" style="50" bestFit="1" customWidth="1"/>
    <col min="12827" max="12828" width="9.140625" style="50"/>
    <col min="12829" max="12829" width="16.85546875" style="50" customWidth="1"/>
    <col min="12830" max="12830" width="14.28515625" style="50" customWidth="1"/>
    <col min="12831" max="12831" width="10.42578125" style="50" customWidth="1"/>
    <col min="12832" max="12832" width="12.7109375" style="50" customWidth="1"/>
    <col min="12833" max="12833" width="10.42578125" style="50" customWidth="1"/>
    <col min="12834" max="13056" width="9.140625" style="50"/>
    <col min="13057" max="13057" width="2.85546875" style="50" customWidth="1"/>
    <col min="13058" max="13058" width="6.42578125" style="50" customWidth="1"/>
    <col min="13059" max="13059" width="11.7109375" style="50" bestFit="1" customWidth="1"/>
    <col min="13060" max="13061" width="7.85546875" style="50" customWidth="1"/>
    <col min="13062" max="13062" width="9.28515625" style="50" customWidth="1"/>
    <col min="13063" max="13063" width="9.42578125" style="50" customWidth="1"/>
    <col min="13064" max="13064" width="17.7109375" style="50" customWidth="1"/>
    <col min="13065" max="13065" width="9.28515625" style="50" bestFit="1" customWidth="1"/>
    <col min="13066" max="13066" width="10.42578125" style="50" customWidth="1"/>
    <col min="13067" max="13067" width="15.42578125" style="50" customWidth="1"/>
    <col min="13068" max="13068" width="10.5703125" style="50" customWidth="1"/>
    <col min="13069" max="13069" width="9.140625" style="50"/>
    <col min="13070" max="13070" width="9.85546875" style="50" customWidth="1"/>
    <col min="13071" max="13072" width="7.7109375" style="50" customWidth="1"/>
    <col min="13073" max="13073" width="9.140625" style="50"/>
    <col min="13074" max="13074" width="11.7109375" style="50" customWidth="1"/>
    <col min="13075" max="13075" width="13.85546875" style="50" customWidth="1"/>
    <col min="13076" max="13076" width="14.28515625" style="50" customWidth="1"/>
    <col min="13077" max="13077" width="12.140625" style="50" customWidth="1"/>
    <col min="13078" max="13078" width="11.7109375" style="50" bestFit="1" customWidth="1"/>
    <col min="13079" max="13079" width="11.85546875" style="50" bestFit="1" customWidth="1"/>
    <col min="13080" max="13080" width="11.7109375" style="50" bestFit="1" customWidth="1"/>
    <col min="13081" max="13081" width="11.85546875" style="50" bestFit="1" customWidth="1"/>
    <col min="13082" max="13082" width="5.140625" style="50" bestFit="1" customWidth="1"/>
    <col min="13083" max="13084" width="9.140625" style="50"/>
    <col min="13085" max="13085" width="16.85546875" style="50" customWidth="1"/>
    <col min="13086" max="13086" width="14.28515625" style="50" customWidth="1"/>
    <col min="13087" max="13087" width="10.42578125" style="50" customWidth="1"/>
    <col min="13088" max="13088" width="12.7109375" style="50" customWidth="1"/>
    <col min="13089" max="13089" width="10.42578125" style="50" customWidth="1"/>
    <col min="13090" max="13312" width="9.140625" style="50"/>
    <col min="13313" max="13313" width="2.85546875" style="50" customWidth="1"/>
    <col min="13314" max="13314" width="6.42578125" style="50" customWidth="1"/>
    <col min="13315" max="13315" width="11.7109375" style="50" bestFit="1" customWidth="1"/>
    <col min="13316" max="13317" width="7.85546875" style="50" customWidth="1"/>
    <col min="13318" max="13318" width="9.28515625" style="50" customWidth="1"/>
    <col min="13319" max="13319" width="9.42578125" style="50" customWidth="1"/>
    <col min="13320" max="13320" width="17.7109375" style="50" customWidth="1"/>
    <col min="13321" max="13321" width="9.28515625" style="50" bestFit="1" customWidth="1"/>
    <col min="13322" max="13322" width="10.42578125" style="50" customWidth="1"/>
    <col min="13323" max="13323" width="15.42578125" style="50" customWidth="1"/>
    <col min="13324" max="13324" width="10.5703125" style="50" customWidth="1"/>
    <col min="13325" max="13325" width="9.140625" style="50"/>
    <col min="13326" max="13326" width="9.85546875" style="50" customWidth="1"/>
    <col min="13327" max="13328" width="7.7109375" style="50" customWidth="1"/>
    <col min="13329" max="13329" width="9.140625" style="50"/>
    <col min="13330" max="13330" width="11.7109375" style="50" customWidth="1"/>
    <col min="13331" max="13331" width="13.85546875" style="50" customWidth="1"/>
    <col min="13332" max="13332" width="14.28515625" style="50" customWidth="1"/>
    <col min="13333" max="13333" width="12.140625" style="50" customWidth="1"/>
    <col min="13334" max="13334" width="11.7109375" style="50" bestFit="1" customWidth="1"/>
    <col min="13335" max="13335" width="11.85546875" style="50" bestFit="1" customWidth="1"/>
    <col min="13336" max="13336" width="11.7109375" style="50" bestFit="1" customWidth="1"/>
    <col min="13337" max="13337" width="11.85546875" style="50" bestFit="1" customWidth="1"/>
    <col min="13338" max="13338" width="5.140625" style="50" bestFit="1" customWidth="1"/>
    <col min="13339" max="13340" width="9.140625" style="50"/>
    <col min="13341" max="13341" width="16.85546875" style="50" customWidth="1"/>
    <col min="13342" max="13342" width="14.28515625" style="50" customWidth="1"/>
    <col min="13343" max="13343" width="10.42578125" style="50" customWidth="1"/>
    <col min="13344" max="13344" width="12.7109375" style="50" customWidth="1"/>
    <col min="13345" max="13345" width="10.42578125" style="50" customWidth="1"/>
    <col min="13346" max="13568" width="9.140625" style="50"/>
    <col min="13569" max="13569" width="2.85546875" style="50" customWidth="1"/>
    <col min="13570" max="13570" width="6.42578125" style="50" customWidth="1"/>
    <col min="13571" max="13571" width="11.7109375" style="50" bestFit="1" customWidth="1"/>
    <col min="13572" max="13573" width="7.85546875" style="50" customWidth="1"/>
    <col min="13574" max="13574" width="9.28515625" style="50" customWidth="1"/>
    <col min="13575" max="13575" width="9.42578125" style="50" customWidth="1"/>
    <col min="13576" max="13576" width="17.7109375" style="50" customWidth="1"/>
    <col min="13577" max="13577" width="9.28515625" style="50" bestFit="1" customWidth="1"/>
    <col min="13578" max="13578" width="10.42578125" style="50" customWidth="1"/>
    <col min="13579" max="13579" width="15.42578125" style="50" customWidth="1"/>
    <col min="13580" max="13580" width="10.5703125" style="50" customWidth="1"/>
    <col min="13581" max="13581" width="9.140625" style="50"/>
    <col min="13582" max="13582" width="9.85546875" style="50" customWidth="1"/>
    <col min="13583" max="13584" width="7.7109375" style="50" customWidth="1"/>
    <col min="13585" max="13585" width="9.140625" style="50"/>
    <col min="13586" max="13586" width="11.7109375" style="50" customWidth="1"/>
    <col min="13587" max="13587" width="13.85546875" style="50" customWidth="1"/>
    <col min="13588" max="13588" width="14.28515625" style="50" customWidth="1"/>
    <col min="13589" max="13589" width="12.140625" style="50" customWidth="1"/>
    <col min="13590" max="13590" width="11.7109375" style="50" bestFit="1" customWidth="1"/>
    <col min="13591" max="13591" width="11.85546875" style="50" bestFit="1" customWidth="1"/>
    <col min="13592" max="13592" width="11.7109375" style="50" bestFit="1" customWidth="1"/>
    <col min="13593" max="13593" width="11.85546875" style="50" bestFit="1" customWidth="1"/>
    <col min="13594" max="13594" width="5.140625" style="50" bestFit="1" customWidth="1"/>
    <col min="13595" max="13596" width="9.140625" style="50"/>
    <col min="13597" max="13597" width="16.85546875" style="50" customWidth="1"/>
    <col min="13598" max="13598" width="14.28515625" style="50" customWidth="1"/>
    <col min="13599" max="13599" width="10.42578125" style="50" customWidth="1"/>
    <col min="13600" max="13600" width="12.7109375" style="50" customWidth="1"/>
    <col min="13601" max="13601" width="10.42578125" style="50" customWidth="1"/>
    <col min="13602" max="13824" width="9.140625" style="50"/>
    <col min="13825" max="13825" width="2.85546875" style="50" customWidth="1"/>
    <col min="13826" max="13826" width="6.42578125" style="50" customWidth="1"/>
    <col min="13827" max="13827" width="11.7109375" style="50" bestFit="1" customWidth="1"/>
    <col min="13828" max="13829" width="7.85546875" style="50" customWidth="1"/>
    <col min="13830" max="13830" width="9.28515625" style="50" customWidth="1"/>
    <col min="13831" max="13831" width="9.42578125" style="50" customWidth="1"/>
    <col min="13832" max="13832" width="17.7109375" style="50" customWidth="1"/>
    <col min="13833" max="13833" width="9.28515625" style="50" bestFit="1" customWidth="1"/>
    <col min="13834" max="13834" width="10.42578125" style="50" customWidth="1"/>
    <col min="13835" max="13835" width="15.42578125" style="50" customWidth="1"/>
    <col min="13836" max="13836" width="10.5703125" style="50" customWidth="1"/>
    <col min="13837" max="13837" width="9.140625" style="50"/>
    <col min="13838" max="13838" width="9.85546875" style="50" customWidth="1"/>
    <col min="13839" max="13840" width="7.7109375" style="50" customWidth="1"/>
    <col min="13841" max="13841" width="9.140625" style="50"/>
    <col min="13842" max="13842" width="11.7109375" style="50" customWidth="1"/>
    <col min="13843" max="13843" width="13.85546875" style="50" customWidth="1"/>
    <col min="13844" max="13844" width="14.28515625" style="50" customWidth="1"/>
    <col min="13845" max="13845" width="12.140625" style="50" customWidth="1"/>
    <col min="13846" max="13846" width="11.7109375" style="50" bestFit="1" customWidth="1"/>
    <col min="13847" max="13847" width="11.85546875" style="50" bestFit="1" customWidth="1"/>
    <col min="13848" max="13848" width="11.7109375" style="50" bestFit="1" customWidth="1"/>
    <col min="13849" max="13849" width="11.85546875" style="50" bestFit="1" customWidth="1"/>
    <col min="13850" max="13850" width="5.140625" style="50" bestFit="1" customWidth="1"/>
    <col min="13851" max="13852" width="9.140625" style="50"/>
    <col min="13853" max="13853" width="16.85546875" style="50" customWidth="1"/>
    <col min="13854" max="13854" width="14.28515625" style="50" customWidth="1"/>
    <col min="13855" max="13855" width="10.42578125" style="50" customWidth="1"/>
    <col min="13856" max="13856" width="12.7109375" style="50" customWidth="1"/>
    <col min="13857" max="13857" width="10.42578125" style="50" customWidth="1"/>
    <col min="13858" max="14080" width="9.140625" style="50"/>
    <col min="14081" max="14081" width="2.85546875" style="50" customWidth="1"/>
    <col min="14082" max="14082" width="6.42578125" style="50" customWidth="1"/>
    <col min="14083" max="14083" width="11.7109375" style="50" bestFit="1" customWidth="1"/>
    <col min="14084" max="14085" width="7.85546875" style="50" customWidth="1"/>
    <col min="14086" max="14086" width="9.28515625" style="50" customWidth="1"/>
    <col min="14087" max="14087" width="9.42578125" style="50" customWidth="1"/>
    <col min="14088" max="14088" width="17.7109375" style="50" customWidth="1"/>
    <col min="14089" max="14089" width="9.28515625" style="50" bestFit="1" customWidth="1"/>
    <col min="14090" max="14090" width="10.42578125" style="50" customWidth="1"/>
    <col min="14091" max="14091" width="15.42578125" style="50" customWidth="1"/>
    <col min="14092" max="14092" width="10.5703125" style="50" customWidth="1"/>
    <col min="14093" max="14093" width="9.140625" style="50"/>
    <col min="14094" max="14094" width="9.85546875" style="50" customWidth="1"/>
    <col min="14095" max="14096" width="7.7109375" style="50" customWidth="1"/>
    <col min="14097" max="14097" width="9.140625" style="50"/>
    <col min="14098" max="14098" width="11.7109375" style="50" customWidth="1"/>
    <col min="14099" max="14099" width="13.85546875" style="50" customWidth="1"/>
    <col min="14100" max="14100" width="14.28515625" style="50" customWidth="1"/>
    <col min="14101" max="14101" width="12.140625" style="50" customWidth="1"/>
    <col min="14102" max="14102" width="11.7109375" style="50" bestFit="1" customWidth="1"/>
    <col min="14103" max="14103" width="11.85546875" style="50" bestFit="1" customWidth="1"/>
    <col min="14104" max="14104" width="11.7109375" style="50" bestFit="1" customWidth="1"/>
    <col min="14105" max="14105" width="11.85546875" style="50" bestFit="1" customWidth="1"/>
    <col min="14106" max="14106" width="5.140625" style="50" bestFit="1" customWidth="1"/>
    <col min="14107" max="14108" width="9.140625" style="50"/>
    <col min="14109" max="14109" width="16.85546875" style="50" customWidth="1"/>
    <col min="14110" max="14110" width="14.28515625" style="50" customWidth="1"/>
    <col min="14111" max="14111" width="10.42578125" style="50" customWidth="1"/>
    <col min="14112" max="14112" width="12.7109375" style="50" customWidth="1"/>
    <col min="14113" max="14113" width="10.42578125" style="50" customWidth="1"/>
    <col min="14114" max="14336" width="9.140625" style="50"/>
    <col min="14337" max="14337" width="2.85546875" style="50" customWidth="1"/>
    <col min="14338" max="14338" width="6.42578125" style="50" customWidth="1"/>
    <col min="14339" max="14339" width="11.7109375" style="50" bestFit="1" customWidth="1"/>
    <col min="14340" max="14341" width="7.85546875" style="50" customWidth="1"/>
    <col min="14342" max="14342" width="9.28515625" style="50" customWidth="1"/>
    <col min="14343" max="14343" width="9.42578125" style="50" customWidth="1"/>
    <col min="14344" max="14344" width="17.7109375" style="50" customWidth="1"/>
    <col min="14345" max="14345" width="9.28515625" style="50" bestFit="1" customWidth="1"/>
    <col min="14346" max="14346" width="10.42578125" style="50" customWidth="1"/>
    <col min="14347" max="14347" width="15.42578125" style="50" customWidth="1"/>
    <col min="14348" max="14348" width="10.5703125" style="50" customWidth="1"/>
    <col min="14349" max="14349" width="9.140625" style="50"/>
    <col min="14350" max="14350" width="9.85546875" style="50" customWidth="1"/>
    <col min="14351" max="14352" width="7.7109375" style="50" customWidth="1"/>
    <col min="14353" max="14353" width="9.140625" style="50"/>
    <col min="14354" max="14354" width="11.7109375" style="50" customWidth="1"/>
    <col min="14355" max="14355" width="13.85546875" style="50" customWidth="1"/>
    <col min="14356" max="14356" width="14.28515625" style="50" customWidth="1"/>
    <col min="14357" max="14357" width="12.140625" style="50" customWidth="1"/>
    <col min="14358" max="14358" width="11.7109375" style="50" bestFit="1" customWidth="1"/>
    <col min="14359" max="14359" width="11.85546875" style="50" bestFit="1" customWidth="1"/>
    <col min="14360" max="14360" width="11.7109375" style="50" bestFit="1" customWidth="1"/>
    <col min="14361" max="14361" width="11.85546875" style="50" bestFit="1" customWidth="1"/>
    <col min="14362" max="14362" width="5.140625" style="50" bestFit="1" customWidth="1"/>
    <col min="14363" max="14364" width="9.140625" style="50"/>
    <col min="14365" max="14365" width="16.85546875" style="50" customWidth="1"/>
    <col min="14366" max="14366" width="14.28515625" style="50" customWidth="1"/>
    <col min="14367" max="14367" width="10.42578125" style="50" customWidth="1"/>
    <col min="14368" max="14368" width="12.7109375" style="50" customWidth="1"/>
    <col min="14369" max="14369" width="10.42578125" style="50" customWidth="1"/>
    <col min="14370" max="14592" width="9.140625" style="50"/>
    <col min="14593" max="14593" width="2.85546875" style="50" customWidth="1"/>
    <col min="14594" max="14594" width="6.42578125" style="50" customWidth="1"/>
    <col min="14595" max="14595" width="11.7109375" style="50" bestFit="1" customWidth="1"/>
    <col min="14596" max="14597" width="7.85546875" style="50" customWidth="1"/>
    <col min="14598" max="14598" width="9.28515625" style="50" customWidth="1"/>
    <col min="14599" max="14599" width="9.42578125" style="50" customWidth="1"/>
    <col min="14600" max="14600" width="17.7109375" style="50" customWidth="1"/>
    <col min="14601" max="14601" width="9.28515625" style="50" bestFit="1" customWidth="1"/>
    <col min="14602" max="14602" width="10.42578125" style="50" customWidth="1"/>
    <col min="14603" max="14603" width="15.42578125" style="50" customWidth="1"/>
    <col min="14604" max="14604" width="10.5703125" style="50" customWidth="1"/>
    <col min="14605" max="14605" width="9.140625" style="50"/>
    <col min="14606" max="14606" width="9.85546875" style="50" customWidth="1"/>
    <col min="14607" max="14608" width="7.7109375" style="50" customWidth="1"/>
    <col min="14609" max="14609" width="9.140625" style="50"/>
    <col min="14610" max="14610" width="11.7109375" style="50" customWidth="1"/>
    <col min="14611" max="14611" width="13.85546875" style="50" customWidth="1"/>
    <col min="14612" max="14612" width="14.28515625" style="50" customWidth="1"/>
    <col min="14613" max="14613" width="12.140625" style="50" customWidth="1"/>
    <col min="14614" max="14614" width="11.7109375" style="50" bestFit="1" customWidth="1"/>
    <col min="14615" max="14615" width="11.85546875" style="50" bestFit="1" customWidth="1"/>
    <col min="14616" max="14616" width="11.7109375" style="50" bestFit="1" customWidth="1"/>
    <col min="14617" max="14617" width="11.85546875" style="50" bestFit="1" customWidth="1"/>
    <col min="14618" max="14618" width="5.140625" style="50" bestFit="1" customWidth="1"/>
    <col min="14619" max="14620" width="9.140625" style="50"/>
    <col min="14621" max="14621" width="16.85546875" style="50" customWidth="1"/>
    <col min="14622" max="14622" width="14.28515625" style="50" customWidth="1"/>
    <col min="14623" max="14623" width="10.42578125" style="50" customWidth="1"/>
    <col min="14624" max="14624" width="12.7109375" style="50" customWidth="1"/>
    <col min="14625" max="14625" width="10.42578125" style="50" customWidth="1"/>
    <col min="14626" max="14848" width="9.140625" style="50"/>
    <col min="14849" max="14849" width="2.85546875" style="50" customWidth="1"/>
    <col min="14850" max="14850" width="6.42578125" style="50" customWidth="1"/>
    <col min="14851" max="14851" width="11.7109375" style="50" bestFit="1" customWidth="1"/>
    <col min="14852" max="14853" width="7.85546875" style="50" customWidth="1"/>
    <col min="14854" max="14854" width="9.28515625" style="50" customWidth="1"/>
    <col min="14855" max="14855" width="9.42578125" style="50" customWidth="1"/>
    <col min="14856" max="14856" width="17.7109375" style="50" customWidth="1"/>
    <col min="14857" max="14857" width="9.28515625" style="50" bestFit="1" customWidth="1"/>
    <col min="14858" max="14858" width="10.42578125" style="50" customWidth="1"/>
    <col min="14859" max="14859" width="15.42578125" style="50" customWidth="1"/>
    <col min="14860" max="14860" width="10.5703125" style="50" customWidth="1"/>
    <col min="14861" max="14861" width="9.140625" style="50"/>
    <col min="14862" max="14862" width="9.85546875" style="50" customWidth="1"/>
    <col min="14863" max="14864" width="7.7109375" style="50" customWidth="1"/>
    <col min="14865" max="14865" width="9.140625" style="50"/>
    <col min="14866" max="14866" width="11.7109375" style="50" customWidth="1"/>
    <col min="14867" max="14867" width="13.85546875" style="50" customWidth="1"/>
    <col min="14868" max="14868" width="14.28515625" style="50" customWidth="1"/>
    <col min="14869" max="14869" width="12.140625" style="50" customWidth="1"/>
    <col min="14870" max="14870" width="11.7109375" style="50" bestFit="1" customWidth="1"/>
    <col min="14871" max="14871" width="11.85546875" style="50" bestFit="1" customWidth="1"/>
    <col min="14872" max="14872" width="11.7109375" style="50" bestFit="1" customWidth="1"/>
    <col min="14873" max="14873" width="11.85546875" style="50" bestFit="1" customWidth="1"/>
    <col min="14874" max="14874" width="5.140625" style="50" bestFit="1" customWidth="1"/>
    <col min="14875" max="14876" width="9.140625" style="50"/>
    <col min="14877" max="14877" width="16.85546875" style="50" customWidth="1"/>
    <col min="14878" max="14878" width="14.28515625" style="50" customWidth="1"/>
    <col min="14879" max="14879" width="10.42578125" style="50" customWidth="1"/>
    <col min="14880" max="14880" width="12.7109375" style="50" customWidth="1"/>
    <col min="14881" max="14881" width="10.42578125" style="50" customWidth="1"/>
    <col min="14882" max="15104" width="9.140625" style="50"/>
    <col min="15105" max="15105" width="2.85546875" style="50" customWidth="1"/>
    <col min="15106" max="15106" width="6.42578125" style="50" customWidth="1"/>
    <col min="15107" max="15107" width="11.7109375" style="50" bestFit="1" customWidth="1"/>
    <col min="15108" max="15109" width="7.85546875" style="50" customWidth="1"/>
    <col min="15110" max="15110" width="9.28515625" style="50" customWidth="1"/>
    <col min="15111" max="15111" width="9.42578125" style="50" customWidth="1"/>
    <col min="15112" max="15112" width="17.7109375" style="50" customWidth="1"/>
    <col min="15113" max="15113" width="9.28515625" style="50" bestFit="1" customWidth="1"/>
    <col min="15114" max="15114" width="10.42578125" style="50" customWidth="1"/>
    <col min="15115" max="15115" width="15.42578125" style="50" customWidth="1"/>
    <col min="15116" max="15116" width="10.5703125" style="50" customWidth="1"/>
    <col min="15117" max="15117" width="9.140625" style="50"/>
    <col min="15118" max="15118" width="9.85546875" style="50" customWidth="1"/>
    <col min="15119" max="15120" width="7.7109375" style="50" customWidth="1"/>
    <col min="15121" max="15121" width="9.140625" style="50"/>
    <col min="15122" max="15122" width="11.7109375" style="50" customWidth="1"/>
    <col min="15123" max="15123" width="13.85546875" style="50" customWidth="1"/>
    <col min="15124" max="15124" width="14.28515625" style="50" customWidth="1"/>
    <col min="15125" max="15125" width="12.140625" style="50" customWidth="1"/>
    <col min="15126" max="15126" width="11.7109375" style="50" bestFit="1" customWidth="1"/>
    <col min="15127" max="15127" width="11.85546875" style="50" bestFit="1" customWidth="1"/>
    <col min="15128" max="15128" width="11.7109375" style="50" bestFit="1" customWidth="1"/>
    <col min="15129" max="15129" width="11.85546875" style="50" bestFit="1" customWidth="1"/>
    <col min="15130" max="15130" width="5.140625" style="50" bestFit="1" customWidth="1"/>
    <col min="15131" max="15132" width="9.140625" style="50"/>
    <col min="15133" max="15133" width="16.85546875" style="50" customWidth="1"/>
    <col min="15134" max="15134" width="14.28515625" style="50" customWidth="1"/>
    <col min="15135" max="15135" width="10.42578125" style="50" customWidth="1"/>
    <col min="15136" max="15136" width="12.7109375" style="50" customWidth="1"/>
    <col min="15137" max="15137" width="10.42578125" style="50" customWidth="1"/>
    <col min="15138" max="15360" width="9.140625" style="50"/>
    <col min="15361" max="15361" width="2.85546875" style="50" customWidth="1"/>
    <col min="15362" max="15362" width="6.42578125" style="50" customWidth="1"/>
    <col min="15363" max="15363" width="11.7109375" style="50" bestFit="1" customWidth="1"/>
    <col min="15364" max="15365" width="7.85546875" style="50" customWidth="1"/>
    <col min="15366" max="15366" width="9.28515625" style="50" customWidth="1"/>
    <col min="15367" max="15367" width="9.42578125" style="50" customWidth="1"/>
    <col min="15368" max="15368" width="17.7109375" style="50" customWidth="1"/>
    <col min="15369" max="15369" width="9.28515625" style="50" bestFit="1" customWidth="1"/>
    <col min="15370" max="15370" width="10.42578125" style="50" customWidth="1"/>
    <col min="15371" max="15371" width="15.42578125" style="50" customWidth="1"/>
    <col min="15372" max="15372" width="10.5703125" style="50" customWidth="1"/>
    <col min="15373" max="15373" width="9.140625" style="50"/>
    <col min="15374" max="15374" width="9.85546875" style="50" customWidth="1"/>
    <col min="15375" max="15376" width="7.7109375" style="50" customWidth="1"/>
    <col min="15377" max="15377" width="9.140625" style="50"/>
    <col min="15378" max="15378" width="11.7109375" style="50" customWidth="1"/>
    <col min="15379" max="15379" width="13.85546875" style="50" customWidth="1"/>
    <col min="15380" max="15380" width="14.28515625" style="50" customWidth="1"/>
    <col min="15381" max="15381" width="12.140625" style="50" customWidth="1"/>
    <col min="15382" max="15382" width="11.7109375" style="50" bestFit="1" customWidth="1"/>
    <col min="15383" max="15383" width="11.85546875" style="50" bestFit="1" customWidth="1"/>
    <col min="15384" max="15384" width="11.7109375" style="50" bestFit="1" customWidth="1"/>
    <col min="15385" max="15385" width="11.85546875" style="50" bestFit="1" customWidth="1"/>
    <col min="15386" max="15386" width="5.140625" style="50" bestFit="1" customWidth="1"/>
    <col min="15387" max="15388" width="9.140625" style="50"/>
    <col min="15389" max="15389" width="16.85546875" style="50" customWidth="1"/>
    <col min="15390" max="15390" width="14.28515625" style="50" customWidth="1"/>
    <col min="15391" max="15391" width="10.42578125" style="50" customWidth="1"/>
    <col min="15392" max="15392" width="12.7109375" style="50" customWidth="1"/>
    <col min="15393" max="15393" width="10.42578125" style="50" customWidth="1"/>
    <col min="15394" max="15616" width="9.140625" style="50"/>
    <col min="15617" max="15617" width="2.85546875" style="50" customWidth="1"/>
    <col min="15618" max="15618" width="6.42578125" style="50" customWidth="1"/>
    <col min="15619" max="15619" width="11.7109375" style="50" bestFit="1" customWidth="1"/>
    <col min="15620" max="15621" width="7.85546875" style="50" customWidth="1"/>
    <col min="15622" max="15622" width="9.28515625" style="50" customWidth="1"/>
    <col min="15623" max="15623" width="9.42578125" style="50" customWidth="1"/>
    <col min="15624" max="15624" width="17.7109375" style="50" customWidth="1"/>
    <col min="15625" max="15625" width="9.28515625" style="50" bestFit="1" customWidth="1"/>
    <col min="15626" max="15626" width="10.42578125" style="50" customWidth="1"/>
    <col min="15627" max="15627" width="15.42578125" style="50" customWidth="1"/>
    <col min="15628" max="15628" width="10.5703125" style="50" customWidth="1"/>
    <col min="15629" max="15629" width="9.140625" style="50"/>
    <col min="15630" max="15630" width="9.85546875" style="50" customWidth="1"/>
    <col min="15631" max="15632" width="7.7109375" style="50" customWidth="1"/>
    <col min="15633" max="15633" width="9.140625" style="50"/>
    <col min="15634" max="15634" width="11.7109375" style="50" customWidth="1"/>
    <col min="15635" max="15635" width="13.85546875" style="50" customWidth="1"/>
    <col min="15636" max="15636" width="14.28515625" style="50" customWidth="1"/>
    <col min="15637" max="15637" width="12.140625" style="50" customWidth="1"/>
    <col min="15638" max="15638" width="11.7109375" style="50" bestFit="1" customWidth="1"/>
    <col min="15639" max="15639" width="11.85546875" style="50" bestFit="1" customWidth="1"/>
    <col min="15640" max="15640" width="11.7109375" style="50" bestFit="1" customWidth="1"/>
    <col min="15641" max="15641" width="11.85546875" style="50" bestFit="1" customWidth="1"/>
    <col min="15642" max="15642" width="5.140625" style="50" bestFit="1" customWidth="1"/>
    <col min="15643" max="15644" width="9.140625" style="50"/>
    <col min="15645" max="15645" width="16.85546875" style="50" customWidth="1"/>
    <col min="15646" max="15646" width="14.28515625" style="50" customWidth="1"/>
    <col min="15647" max="15647" width="10.42578125" style="50" customWidth="1"/>
    <col min="15648" max="15648" width="12.7109375" style="50" customWidth="1"/>
    <col min="15649" max="15649" width="10.42578125" style="50" customWidth="1"/>
    <col min="15650" max="15872" width="9.140625" style="50"/>
    <col min="15873" max="15873" width="2.85546875" style="50" customWidth="1"/>
    <col min="15874" max="15874" width="6.42578125" style="50" customWidth="1"/>
    <col min="15875" max="15875" width="11.7109375" style="50" bestFit="1" customWidth="1"/>
    <col min="15876" max="15877" width="7.85546875" style="50" customWidth="1"/>
    <col min="15878" max="15878" width="9.28515625" style="50" customWidth="1"/>
    <col min="15879" max="15879" width="9.42578125" style="50" customWidth="1"/>
    <col min="15880" max="15880" width="17.7109375" style="50" customWidth="1"/>
    <col min="15881" max="15881" width="9.28515625" style="50" bestFit="1" customWidth="1"/>
    <col min="15882" max="15882" width="10.42578125" style="50" customWidth="1"/>
    <col min="15883" max="15883" width="15.42578125" style="50" customWidth="1"/>
    <col min="15884" max="15884" width="10.5703125" style="50" customWidth="1"/>
    <col min="15885" max="15885" width="9.140625" style="50"/>
    <col min="15886" max="15886" width="9.85546875" style="50" customWidth="1"/>
    <col min="15887" max="15888" width="7.7109375" style="50" customWidth="1"/>
    <col min="15889" max="15889" width="9.140625" style="50"/>
    <col min="15890" max="15890" width="11.7109375" style="50" customWidth="1"/>
    <col min="15891" max="15891" width="13.85546875" style="50" customWidth="1"/>
    <col min="15892" max="15892" width="14.28515625" style="50" customWidth="1"/>
    <col min="15893" max="15893" width="12.140625" style="50" customWidth="1"/>
    <col min="15894" max="15894" width="11.7109375" style="50" bestFit="1" customWidth="1"/>
    <col min="15895" max="15895" width="11.85546875" style="50" bestFit="1" customWidth="1"/>
    <col min="15896" max="15896" width="11.7109375" style="50" bestFit="1" customWidth="1"/>
    <col min="15897" max="15897" width="11.85546875" style="50" bestFit="1" customWidth="1"/>
    <col min="15898" max="15898" width="5.140625" style="50" bestFit="1" customWidth="1"/>
    <col min="15899" max="15900" width="9.140625" style="50"/>
    <col min="15901" max="15901" width="16.85546875" style="50" customWidth="1"/>
    <col min="15902" max="15902" width="14.28515625" style="50" customWidth="1"/>
    <col min="15903" max="15903" width="10.42578125" style="50" customWidth="1"/>
    <col min="15904" max="15904" width="12.7109375" style="50" customWidth="1"/>
    <col min="15905" max="15905" width="10.42578125" style="50" customWidth="1"/>
    <col min="15906" max="16128" width="9.140625" style="50"/>
    <col min="16129" max="16129" width="2.85546875" style="50" customWidth="1"/>
    <col min="16130" max="16130" width="6.42578125" style="50" customWidth="1"/>
    <col min="16131" max="16131" width="11.7109375" style="50" bestFit="1" customWidth="1"/>
    <col min="16132" max="16133" width="7.85546875" style="50" customWidth="1"/>
    <col min="16134" max="16134" width="9.28515625" style="50" customWidth="1"/>
    <col min="16135" max="16135" width="9.42578125" style="50" customWidth="1"/>
    <col min="16136" max="16136" width="17.7109375" style="50" customWidth="1"/>
    <col min="16137" max="16137" width="9.28515625" style="50" bestFit="1" customWidth="1"/>
    <col min="16138" max="16138" width="10.42578125" style="50" customWidth="1"/>
    <col min="16139" max="16139" width="15.42578125" style="50" customWidth="1"/>
    <col min="16140" max="16140" width="10.5703125" style="50" customWidth="1"/>
    <col min="16141" max="16141" width="9.140625" style="50"/>
    <col min="16142" max="16142" width="9.85546875" style="50" customWidth="1"/>
    <col min="16143" max="16144" width="7.7109375" style="50" customWidth="1"/>
    <col min="16145" max="16145" width="9.140625" style="50"/>
    <col min="16146" max="16146" width="11.7109375" style="50" customWidth="1"/>
    <col min="16147" max="16147" width="13.85546875" style="50" customWidth="1"/>
    <col min="16148" max="16148" width="14.28515625" style="50" customWidth="1"/>
    <col min="16149" max="16149" width="12.140625" style="50" customWidth="1"/>
    <col min="16150" max="16150" width="11.7109375" style="50" bestFit="1" customWidth="1"/>
    <col min="16151" max="16151" width="11.85546875" style="50" bestFit="1" customWidth="1"/>
    <col min="16152" max="16152" width="11.7109375" style="50" bestFit="1" customWidth="1"/>
    <col min="16153" max="16153" width="11.85546875" style="50" bestFit="1" customWidth="1"/>
    <col min="16154" max="16154" width="5.140625" style="50" bestFit="1" customWidth="1"/>
    <col min="16155" max="16156" width="9.140625" style="50"/>
    <col min="16157" max="16157" width="16.85546875" style="50" customWidth="1"/>
    <col min="16158" max="16158" width="14.28515625" style="50" customWidth="1"/>
    <col min="16159" max="16159" width="10.42578125" style="50" customWidth="1"/>
    <col min="16160" max="16160" width="12.7109375" style="50" customWidth="1"/>
    <col min="16161" max="16161" width="10.42578125" style="50" customWidth="1"/>
    <col min="16162" max="16384" width="9.140625" style="50"/>
  </cols>
  <sheetData>
    <row r="2" spans="2:35" ht="18">
      <c r="B2" s="1051" t="s">
        <v>52</v>
      </c>
      <c r="C2" s="1051"/>
      <c r="D2" s="1051"/>
      <c r="E2" s="1051"/>
      <c r="F2" s="1051"/>
      <c r="G2" s="1051"/>
      <c r="H2" s="1051"/>
      <c r="I2" s="1051"/>
      <c r="J2" s="1051"/>
      <c r="K2" s="1051"/>
      <c r="L2" s="1051"/>
      <c r="M2" s="1051"/>
      <c r="N2" s="1051"/>
      <c r="O2" s="1051"/>
      <c r="P2" s="1051"/>
      <c r="Q2" s="1051"/>
      <c r="R2" s="1051"/>
      <c r="S2" s="1051"/>
      <c r="T2" s="1051"/>
      <c r="U2" s="1051"/>
      <c r="V2" s="1051"/>
      <c r="W2" s="1051"/>
      <c r="X2" s="1051"/>
      <c r="Y2" s="1051"/>
      <c r="Z2" s="1051"/>
      <c r="AA2" s="1051"/>
      <c r="AB2" s="1051"/>
      <c r="AC2" s="1051"/>
      <c r="AD2" s="1051"/>
      <c r="AE2" s="1051"/>
      <c r="AF2" s="1051"/>
    </row>
    <row r="4" spans="2:35" ht="15">
      <c r="B4" s="1066" t="s">
        <v>210</v>
      </c>
      <c r="C4" s="1066"/>
      <c r="D4" s="1066"/>
      <c r="E4" s="1066"/>
      <c r="F4" s="1066"/>
      <c r="G4" s="1066"/>
      <c r="H4" s="1066"/>
      <c r="I4" s="1066"/>
      <c r="J4" s="1066"/>
      <c r="K4" s="1066"/>
      <c r="L4" s="1066"/>
      <c r="M4" s="1066"/>
      <c r="N4" s="1066"/>
      <c r="O4" s="1066"/>
      <c r="P4" s="1066"/>
      <c r="Q4" s="1066"/>
      <c r="R4" s="1066"/>
      <c r="S4" s="52"/>
      <c r="T4" s="52"/>
      <c r="U4" s="52"/>
      <c r="V4" s="52"/>
      <c r="W4" s="52"/>
      <c r="X4" s="52"/>
      <c r="Y4" s="52"/>
      <c r="Z4" s="52"/>
      <c r="AA4" s="52"/>
      <c r="AB4" s="52"/>
      <c r="AC4" s="52"/>
      <c r="AD4" s="1067" t="s">
        <v>211</v>
      </c>
      <c r="AE4" s="1067"/>
      <c r="AF4" s="1067"/>
    </row>
    <row r="5" spans="2:35" ht="15">
      <c r="B5" s="52" t="s">
        <v>212</v>
      </c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  <c r="S5" s="52"/>
      <c r="T5" s="52"/>
      <c r="U5" s="52"/>
      <c r="V5" s="52"/>
      <c r="W5" s="52"/>
      <c r="X5" s="52"/>
      <c r="Y5" s="52"/>
      <c r="Z5" s="52"/>
      <c r="AA5" s="52"/>
      <c r="AB5" s="52"/>
      <c r="AC5" s="52"/>
      <c r="AD5" s="79"/>
      <c r="AE5" s="79"/>
      <c r="AF5" s="79"/>
    </row>
    <row r="6" spans="2:35" ht="15">
      <c r="B6" s="52"/>
      <c r="C6" s="52"/>
      <c r="D6" s="52"/>
      <c r="E6" s="52"/>
      <c r="F6" s="52"/>
      <c r="G6" s="52"/>
      <c r="H6" s="52"/>
      <c r="I6" s="52"/>
      <c r="J6" s="52"/>
      <c r="K6" s="52"/>
      <c r="L6" s="52"/>
      <c r="M6" s="52"/>
      <c r="N6" s="52"/>
      <c r="O6" s="52"/>
      <c r="P6" s="52"/>
      <c r="Q6" s="52"/>
      <c r="R6" s="52"/>
      <c r="S6" s="52"/>
      <c r="T6" s="52"/>
      <c r="U6" s="52"/>
      <c r="V6" s="52"/>
      <c r="W6" s="52"/>
      <c r="X6" s="52"/>
      <c r="Y6" s="52"/>
      <c r="Z6" s="52"/>
      <c r="AA6" s="52"/>
      <c r="AB6" s="52"/>
      <c r="AC6" s="52"/>
      <c r="AD6" s="79"/>
      <c r="AE6" s="79"/>
      <c r="AF6" s="79"/>
    </row>
    <row r="7" spans="2:35" ht="27.75" customHeight="1">
      <c r="B7" s="1054" t="s">
        <v>213</v>
      </c>
      <c r="C7" s="1054"/>
      <c r="D7" s="1054"/>
      <c r="E7" s="1054"/>
      <c r="F7" s="1054"/>
      <c r="G7" s="1054"/>
      <c r="H7" s="1054"/>
      <c r="I7" s="1054"/>
      <c r="J7" s="1054"/>
      <c r="K7" s="1054"/>
      <c r="L7" s="1054"/>
      <c r="M7" s="1054"/>
      <c r="N7" s="1054"/>
      <c r="O7" s="1054"/>
      <c r="P7" s="1054"/>
      <c r="Q7" s="1054"/>
      <c r="R7" s="1054"/>
      <c r="S7" s="1054"/>
      <c r="T7" s="1054"/>
      <c r="U7" s="1054"/>
      <c r="V7" s="1054"/>
      <c r="W7" s="1054"/>
      <c r="X7" s="1054"/>
      <c r="Y7" s="1054"/>
      <c r="Z7" s="1054"/>
      <c r="AA7" s="1054"/>
      <c r="AB7" s="1054"/>
      <c r="AC7" s="1054"/>
      <c r="AD7" s="1054"/>
      <c r="AE7" s="1054"/>
      <c r="AF7" s="1054"/>
    </row>
    <row r="9" spans="2:35" ht="22.5" customHeight="1"/>
    <row r="10" spans="2:35" ht="22.5" customHeight="1">
      <c r="B10" s="1068" t="s">
        <v>214</v>
      </c>
      <c r="C10" s="1068"/>
      <c r="D10" s="1068"/>
      <c r="E10" s="1068"/>
      <c r="F10" s="1068"/>
      <c r="G10" s="1068"/>
      <c r="H10" s="1068"/>
      <c r="I10" s="1068"/>
      <c r="J10" s="1068"/>
      <c r="K10" s="1068"/>
      <c r="L10" s="1068"/>
      <c r="M10" s="1068"/>
      <c r="N10" s="1068"/>
      <c r="O10" s="1068"/>
      <c r="P10" s="1068"/>
      <c r="Q10" s="1068"/>
      <c r="R10" s="1068"/>
      <c r="S10" s="1068"/>
    </row>
    <row r="11" spans="2:35" ht="13.5" thickBot="1">
      <c r="B11" s="1049" t="s">
        <v>59</v>
      </c>
      <c r="C11" s="1049"/>
      <c r="D11" s="1049"/>
      <c r="E11" s="52"/>
      <c r="Z11" s="80"/>
      <c r="AA11" s="80"/>
      <c r="AB11" s="80"/>
      <c r="AC11" s="80"/>
      <c r="AD11" s="977" t="s">
        <v>60</v>
      </c>
      <c r="AE11" s="977"/>
    </row>
    <row r="12" spans="2:35" ht="12.75" thickTop="1" thickBot="1">
      <c r="Z12" s="80"/>
      <c r="AA12" s="80"/>
      <c r="AB12" s="80"/>
      <c r="AC12" s="80"/>
    </row>
    <row r="13" spans="2:35" ht="39.75" customHeight="1" thickTop="1">
      <c r="B13" s="1069" t="s">
        <v>61</v>
      </c>
      <c r="C13" s="1071" t="s">
        <v>62</v>
      </c>
      <c r="D13" s="1071" t="s">
        <v>63</v>
      </c>
      <c r="E13" s="1071" t="s">
        <v>64</v>
      </c>
      <c r="F13" s="1071" t="s">
        <v>65</v>
      </c>
      <c r="G13" s="1071" t="s">
        <v>66</v>
      </c>
      <c r="H13" s="1071" t="s">
        <v>67</v>
      </c>
      <c r="I13" s="1085" t="s">
        <v>68</v>
      </c>
      <c r="J13" s="1071" t="s">
        <v>69</v>
      </c>
      <c r="K13" s="1071" t="s">
        <v>70</v>
      </c>
      <c r="L13" s="1071" t="s">
        <v>71</v>
      </c>
      <c r="M13" s="1071" t="s">
        <v>72</v>
      </c>
      <c r="N13" s="1080" t="s">
        <v>73</v>
      </c>
      <c r="O13" s="1081"/>
      <c r="P13" s="1081"/>
      <c r="Q13" s="1081"/>
      <c r="R13" s="1081"/>
      <c r="S13" s="1081"/>
      <c r="T13" s="1081"/>
      <c r="U13" s="1082"/>
      <c r="V13" s="1071" t="s">
        <v>74</v>
      </c>
      <c r="W13" s="1083" t="s">
        <v>75</v>
      </c>
      <c r="X13" s="1083"/>
      <c r="Y13" s="1083" t="s">
        <v>76</v>
      </c>
      <c r="Z13" s="1083"/>
      <c r="AA13" s="1071" t="s">
        <v>77</v>
      </c>
      <c r="AB13" s="1071" t="s">
        <v>78</v>
      </c>
      <c r="AC13" s="1071" t="s">
        <v>79</v>
      </c>
      <c r="AD13" s="1071" t="s">
        <v>80</v>
      </c>
      <c r="AE13" s="1071" t="s">
        <v>81</v>
      </c>
      <c r="AF13" s="1071" t="s">
        <v>82</v>
      </c>
      <c r="AG13" s="1074" t="s">
        <v>83</v>
      </c>
      <c r="AH13" s="1074"/>
      <c r="AI13" s="1075"/>
    </row>
    <row r="14" spans="2:35" ht="56.25" customHeight="1">
      <c r="B14" s="1070"/>
      <c r="C14" s="1072"/>
      <c r="D14" s="1072"/>
      <c r="E14" s="1073"/>
      <c r="F14" s="1072"/>
      <c r="G14" s="1072"/>
      <c r="H14" s="1072"/>
      <c r="I14" s="1086"/>
      <c r="J14" s="1072"/>
      <c r="K14" s="1072"/>
      <c r="L14" s="1072"/>
      <c r="M14" s="1072"/>
      <c r="N14" s="81" t="s">
        <v>84</v>
      </c>
      <c r="O14" s="81" t="s">
        <v>85</v>
      </c>
      <c r="P14" s="81" t="s">
        <v>86</v>
      </c>
      <c r="Q14" s="81" t="s">
        <v>87</v>
      </c>
      <c r="R14" s="82" t="s">
        <v>88</v>
      </c>
      <c r="S14" s="83" t="s">
        <v>89</v>
      </c>
      <c r="T14" s="81" t="s">
        <v>90</v>
      </c>
      <c r="U14" s="81" t="s">
        <v>91</v>
      </c>
      <c r="V14" s="1073"/>
      <c r="W14" s="84" t="s">
        <v>92</v>
      </c>
      <c r="X14" s="85" t="s">
        <v>93</v>
      </c>
      <c r="Y14" s="84" t="s">
        <v>92</v>
      </c>
      <c r="Z14" s="86" t="s">
        <v>93</v>
      </c>
      <c r="AA14" s="1084"/>
      <c r="AB14" s="1072"/>
      <c r="AC14" s="1073"/>
      <c r="AD14" s="1073"/>
      <c r="AE14" s="1072"/>
      <c r="AF14" s="1072"/>
      <c r="AG14" s="87" t="s">
        <v>94</v>
      </c>
      <c r="AH14" s="87" t="s">
        <v>95</v>
      </c>
      <c r="AI14" s="88" t="s">
        <v>96</v>
      </c>
    </row>
    <row r="15" spans="2:35" ht="45" customHeight="1" thickBot="1">
      <c r="B15" s="89">
        <v>1</v>
      </c>
      <c r="C15" s="90">
        <v>2</v>
      </c>
      <c r="D15" s="90">
        <v>3</v>
      </c>
      <c r="E15" s="90">
        <v>4</v>
      </c>
      <c r="F15" s="90">
        <v>5</v>
      </c>
      <c r="G15" s="90">
        <v>6</v>
      </c>
      <c r="H15" s="90">
        <v>7</v>
      </c>
      <c r="I15" s="91">
        <v>8</v>
      </c>
      <c r="J15" s="90">
        <v>9</v>
      </c>
      <c r="K15" s="90">
        <v>10</v>
      </c>
      <c r="L15" s="90">
        <v>11</v>
      </c>
      <c r="M15" s="90">
        <v>12</v>
      </c>
      <c r="N15" s="90">
        <v>13</v>
      </c>
      <c r="O15" s="90">
        <v>14</v>
      </c>
      <c r="P15" s="90">
        <v>15</v>
      </c>
      <c r="Q15" s="91">
        <v>16</v>
      </c>
      <c r="R15" s="90">
        <v>17</v>
      </c>
      <c r="S15" s="90" t="s">
        <v>97</v>
      </c>
      <c r="T15" s="90">
        <v>19</v>
      </c>
      <c r="U15" s="90" t="s">
        <v>98</v>
      </c>
      <c r="V15" s="90">
        <v>21</v>
      </c>
      <c r="W15" s="90">
        <v>22</v>
      </c>
      <c r="X15" s="91">
        <v>23</v>
      </c>
      <c r="Y15" s="90">
        <v>24</v>
      </c>
      <c r="Z15" s="91">
        <v>25</v>
      </c>
      <c r="AA15" s="91">
        <v>26</v>
      </c>
      <c r="AB15" s="90">
        <v>27</v>
      </c>
      <c r="AC15" s="91">
        <v>28</v>
      </c>
      <c r="AD15" s="90" t="s">
        <v>99</v>
      </c>
      <c r="AE15" s="90" t="s">
        <v>100</v>
      </c>
      <c r="AF15" s="91">
        <v>31</v>
      </c>
      <c r="AG15" s="90">
        <v>32</v>
      </c>
      <c r="AH15" s="91">
        <v>33</v>
      </c>
      <c r="AI15" s="90">
        <v>34</v>
      </c>
    </row>
    <row r="16" spans="2:35" ht="15" customHeight="1" thickTop="1">
      <c r="B16" s="92"/>
      <c r="C16" s="93"/>
      <c r="D16" s="93"/>
      <c r="E16" s="93"/>
      <c r="F16" s="93"/>
      <c r="G16" s="93"/>
      <c r="H16" s="93"/>
      <c r="I16" s="93"/>
      <c r="J16" s="93"/>
      <c r="K16" s="93"/>
      <c r="L16" s="93"/>
      <c r="M16" s="93"/>
      <c r="N16" s="93">
        <v>0</v>
      </c>
      <c r="O16" s="93">
        <v>0</v>
      </c>
      <c r="P16" s="93">
        <v>0</v>
      </c>
      <c r="Q16" s="93">
        <v>0</v>
      </c>
      <c r="R16" s="93">
        <v>0</v>
      </c>
      <c r="S16" s="93">
        <f>+N16+O16+P16+Q16+R16</f>
        <v>0</v>
      </c>
      <c r="T16" s="93">
        <v>0</v>
      </c>
      <c r="U16" s="93">
        <f>+S16+T16</f>
        <v>0</v>
      </c>
      <c r="V16" s="93"/>
      <c r="W16" s="93">
        <v>0</v>
      </c>
      <c r="X16" s="94">
        <v>0</v>
      </c>
      <c r="Y16" s="94">
        <v>0</v>
      </c>
      <c r="Z16" s="94">
        <v>0</v>
      </c>
      <c r="AA16" s="94">
        <v>0</v>
      </c>
      <c r="AB16" s="93">
        <v>0</v>
      </c>
      <c r="AC16" s="93">
        <v>0</v>
      </c>
      <c r="AD16" s="93">
        <f>+W16+Y16+AA16+AB16+AC16</f>
        <v>0</v>
      </c>
      <c r="AE16" s="93">
        <f>S16-AD16</f>
        <v>0</v>
      </c>
      <c r="AF16" s="93"/>
      <c r="AG16" s="95"/>
      <c r="AH16" s="95"/>
      <c r="AI16" s="96"/>
    </row>
    <row r="17" spans="2:35" ht="15.75" customHeight="1">
      <c r="B17" s="92">
        <v>1</v>
      </c>
      <c r="C17" s="93"/>
      <c r="D17" s="93"/>
      <c r="E17" s="93"/>
      <c r="F17" s="93"/>
      <c r="G17" s="93"/>
      <c r="H17" s="93"/>
      <c r="I17" s="93"/>
      <c r="J17" s="93"/>
      <c r="K17" s="93"/>
      <c r="L17" s="93"/>
      <c r="M17" s="93"/>
      <c r="N17" s="93"/>
      <c r="O17" s="93"/>
      <c r="P17" s="93"/>
      <c r="Q17" s="93"/>
      <c r="R17" s="93"/>
      <c r="S17" s="93"/>
      <c r="T17" s="93"/>
      <c r="U17" s="93"/>
      <c r="V17" s="93"/>
      <c r="W17" s="93"/>
      <c r="X17" s="97"/>
      <c r="Y17" s="97"/>
      <c r="Z17" s="97"/>
      <c r="AA17" s="97"/>
      <c r="AB17" s="93"/>
      <c r="AC17" s="93"/>
      <c r="AD17" s="93"/>
      <c r="AE17" s="93"/>
      <c r="AF17" s="93"/>
      <c r="AG17" s="95"/>
      <c r="AH17" s="95"/>
      <c r="AI17" s="96"/>
    </row>
    <row r="18" spans="2:35" ht="16.5" customHeight="1">
      <c r="B18" s="92">
        <v>2</v>
      </c>
      <c r="C18" s="1079" t="s">
        <v>215</v>
      </c>
      <c r="D18" s="1079"/>
      <c r="E18" s="1079"/>
      <c r="F18" s="1079"/>
      <c r="G18" s="1079"/>
      <c r="H18" s="1079"/>
      <c r="I18" s="1079"/>
      <c r="J18" s="1079"/>
      <c r="K18" s="1079"/>
      <c r="L18" s="1079"/>
      <c r="M18" s="1079"/>
      <c r="N18" s="1079"/>
      <c r="O18" s="1079"/>
      <c r="P18" s="1079"/>
      <c r="Q18" s="1079"/>
      <c r="R18" s="1079"/>
      <c r="S18" s="1079"/>
      <c r="T18" s="1079"/>
      <c r="U18" s="1079"/>
      <c r="V18" s="1079"/>
      <c r="W18" s="1079"/>
      <c r="X18" s="1079"/>
      <c r="Y18" s="1079"/>
      <c r="Z18" s="1079"/>
      <c r="AA18" s="1079"/>
      <c r="AB18" s="1079"/>
      <c r="AC18" s="1079"/>
      <c r="AD18" s="1079"/>
      <c r="AE18" s="1079"/>
      <c r="AF18" s="1079"/>
      <c r="AG18" s="1079"/>
      <c r="AH18" s="1079"/>
      <c r="AI18" s="1079"/>
    </row>
    <row r="19" spans="2:35" ht="15.75" customHeight="1">
      <c r="B19" s="92"/>
      <c r="C19" s="93"/>
      <c r="D19" s="93"/>
      <c r="E19" s="93"/>
      <c r="F19" s="93"/>
      <c r="G19" s="93"/>
      <c r="H19" s="93"/>
      <c r="I19" s="93"/>
      <c r="J19" s="93"/>
      <c r="K19" s="93"/>
      <c r="L19" s="93"/>
      <c r="M19" s="93"/>
      <c r="N19" s="93"/>
      <c r="O19" s="93"/>
      <c r="P19" s="93"/>
      <c r="Q19" s="93"/>
      <c r="R19" s="93"/>
      <c r="S19" s="93"/>
      <c r="T19" s="93"/>
      <c r="U19" s="93"/>
      <c r="V19" s="93"/>
      <c r="W19" s="93"/>
      <c r="X19" s="97"/>
      <c r="Y19" s="97"/>
      <c r="Z19" s="97"/>
      <c r="AA19" s="97"/>
      <c r="AB19" s="93"/>
      <c r="AC19" s="93"/>
      <c r="AD19" s="93"/>
      <c r="AE19" s="93"/>
      <c r="AF19" s="93"/>
      <c r="AG19" s="95"/>
      <c r="AH19" s="95"/>
      <c r="AI19" s="96"/>
    </row>
    <row r="20" spans="2:35" ht="25.5" customHeight="1" thickBot="1">
      <c r="B20" s="1076" t="s">
        <v>89</v>
      </c>
      <c r="C20" s="1077"/>
      <c r="D20" s="1077"/>
      <c r="E20" s="1077"/>
      <c r="F20" s="1077"/>
      <c r="G20" s="1077"/>
      <c r="H20" s="1077"/>
      <c r="I20" s="1077"/>
      <c r="J20" s="1077"/>
      <c r="K20" s="1077"/>
      <c r="L20" s="1077"/>
      <c r="M20" s="1078"/>
      <c r="N20" s="98"/>
      <c r="O20" s="98"/>
      <c r="P20" s="98"/>
      <c r="Q20" s="98"/>
      <c r="R20" s="98"/>
      <c r="S20" s="98"/>
      <c r="T20" s="98"/>
      <c r="U20" s="98"/>
      <c r="V20" s="98"/>
      <c r="W20" s="98"/>
      <c r="X20" s="99"/>
      <c r="Y20" s="99"/>
      <c r="Z20" s="99"/>
      <c r="AA20" s="99"/>
      <c r="AB20" s="98"/>
      <c r="AC20" s="98"/>
      <c r="AD20" s="98"/>
      <c r="AE20" s="98"/>
      <c r="AF20" s="98"/>
      <c r="AG20" s="100"/>
      <c r="AH20" s="100"/>
      <c r="AI20" s="101"/>
    </row>
    <row r="21" spans="2:35" ht="25.5" customHeight="1" thickTop="1">
      <c r="B21" s="102"/>
      <c r="C21" s="102"/>
      <c r="D21" s="102"/>
      <c r="E21" s="102"/>
      <c r="F21" s="102"/>
      <c r="G21" s="102"/>
      <c r="H21" s="102"/>
      <c r="I21" s="102"/>
      <c r="J21" s="102"/>
      <c r="K21" s="102"/>
      <c r="L21" s="102"/>
      <c r="M21" s="102"/>
      <c r="N21" s="103"/>
      <c r="O21" s="103"/>
      <c r="P21" s="103"/>
      <c r="Q21" s="103"/>
      <c r="R21" s="103"/>
      <c r="S21" s="103"/>
      <c r="T21" s="103"/>
      <c r="U21" s="103"/>
      <c r="V21" s="103"/>
      <c r="W21" s="103"/>
      <c r="X21" s="104"/>
      <c r="Y21" s="104"/>
      <c r="Z21" s="104"/>
      <c r="AA21" s="104"/>
      <c r="AB21" s="103"/>
      <c r="AC21" s="103"/>
      <c r="AD21" s="103"/>
      <c r="AE21" s="103"/>
      <c r="AF21" s="103"/>
      <c r="AG21" s="105"/>
      <c r="AH21" s="105"/>
      <c r="AI21" s="104"/>
    </row>
    <row r="22" spans="2:35" ht="25.5" customHeight="1">
      <c r="B22" s="1068" t="s">
        <v>216</v>
      </c>
      <c r="C22" s="1068"/>
      <c r="D22" s="1068"/>
      <c r="E22" s="1068"/>
      <c r="F22" s="1068"/>
      <c r="G22" s="1068"/>
      <c r="H22" s="1068"/>
      <c r="I22" s="1068"/>
      <c r="J22" s="1068"/>
      <c r="K22" s="1068"/>
      <c r="L22" s="1068"/>
      <c r="M22" s="1068"/>
      <c r="N22" s="1068"/>
      <c r="O22" s="1068"/>
      <c r="P22" s="1068"/>
      <c r="Q22" s="1068"/>
      <c r="R22" s="1068"/>
      <c r="S22" s="1068"/>
      <c r="T22" s="103"/>
      <c r="U22" s="103"/>
      <c r="V22" s="103"/>
      <c r="W22" s="103"/>
      <c r="X22" s="104"/>
      <c r="Y22" s="104"/>
      <c r="Z22" s="104"/>
      <c r="AA22" s="104"/>
      <c r="AB22" s="103"/>
      <c r="AC22" s="103"/>
      <c r="AD22" s="103"/>
      <c r="AE22" s="103"/>
      <c r="AF22" s="103"/>
      <c r="AG22" s="105"/>
      <c r="AH22" s="105"/>
      <c r="AI22" s="104"/>
    </row>
    <row r="23" spans="2:35" ht="25.5" customHeight="1" thickBot="1">
      <c r="B23" s="1049" t="s">
        <v>59</v>
      </c>
      <c r="C23" s="1049"/>
      <c r="D23" s="1049"/>
      <c r="E23" s="106"/>
      <c r="F23" s="106"/>
      <c r="G23" s="106"/>
      <c r="H23" s="106"/>
      <c r="I23" s="106"/>
      <c r="J23" s="106"/>
      <c r="K23" s="106"/>
      <c r="L23" s="106"/>
      <c r="M23" s="106"/>
      <c r="N23" s="106"/>
      <c r="O23" s="106"/>
      <c r="P23" s="106"/>
      <c r="Q23" s="106"/>
      <c r="R23" s="106"/>
      <c r="S23" s="106"/>
      <c r="T23" s="103"/>
      <c r="U23" s="103"/>
      <c r="V23" s="103"/>
      <c r="W23" s="103"/>
      <c r="X23" s="104"/>
      <c r="Y23" s="104"/>
      <c r="Z23" s="104"/>
      <c r="AA23" s="104"/>
      <c r="AB23" s="103"/>
      <c r="AC23" s="103"/>
      <c r="AD23" s="103"/>
      <c r="AE23" s="103"/>
      <c r="AF23" s="103"/>
      <c r="AG23" s="105"/>
      <c r="AH23" s="105"/>
      <c r="AI23" s="104"/>
    </row>
    <row r="24" spans="2:35" ht="15.75" customHeight="1" thickTop="1" thickBot="1">
      <c r="B24" s="106"/>
      <c r="C24" s="106"/>
      <c r="D24" s="106"/>
      <c r="E24" s="106"/>
      <c r="F24" s="106"/>
      <c r="G24" s="106"/>
      <c r="H24" s="106"/>
      <c r="I24" s="106"/>
      <c r="J24" s="106"/>
      <c r="K24" s="106"/>
      <c r="L24" s="106"/>
      <c r="M24" s="106"/>
      <c r="N24" s="106"/>
      <c r="O24" s="106"/>
      <c r="P24" s="106"/>
      <c r="Q24" s="106"/>
      <c r="R24" s="106"/>
      <c r="S24" s="106"/>
      <c r="T24" s="103"/>
      <c r="U24" s="103"/>
      <c r="V24" s="103"/>
      <c r="W24" s="103"/>
      <c r="X24" s="104"/>
      <c r="Y24" s="104"/>
      <c r="Z24" s="104"/>
      <c r="AA24" s="104"/>
      <c r="AB24" s="103"/>
      <c r="AC24" s="103"/>
      <c r="AD24" s="103"/>
      <c r="AE24" s="103"/>
      <c r="AF24" s="103"/>
      <c r="AG24" s="105"/>
      <c r="AH24" s="105"/>
      <c r="AI24" s="104"/>
    </row>
    <row r="25" spans="2:35" ht="30.75" customHeight="1" thickTop="1">
      <c r="B25" s="1069" t="s">
        <v>61</v>
      </c>
      <c r="C25" s="1071" t="s">
        <v>62</v>
      </c>
      <c r="D25" s="1071" t="s">
        <v>63</v>
      </c>
      <c r="E25" s="1071" t="s">
        <v>64</v>
      </c>
      <c r="F25" s="1071" t="s">
        <v>65</v>
      </c>
      <c r="G25" s="1071" t="s">
        <v>66</v>
      </c>
      <c r="H25" s="1071" t="s">
        <v>67</v>
      </c>
      <c r="I25" s="1085" t="s">
        <v>68</v>
      </c>
      <c r="J25" s="1071" t="s">
        <v>69</v>
      </c>
      <c r="K25" s="1071" t="s">
        <v>70</v>
      </c>
      <c r="L25" s="1071" t="s">
        <v>71</v>
      </c>
      <c r="M25" s="1071" t="s">
        <v>72</v>
      </c>
      <c r="N25" s="1080" t="s">
        <v>181</v>
      </c>
      <c r="O25" s="1081"/>
      <c r="P25" s="1081"/>
      <c r="Q25" s="1081"/>
      <c r="R25" s="1081"/>
      <c r="S25" s="1081"/>
      <c r="T25" s="1081"/>
      <c r="U25" s="1082"/>
      <c r="V25" s="1071" t="s">
        <v>74</v>
      </c>
      <c r="W25" s="1083" t="s">
        <v>75</v>
      </c>
      <c r="X25" s="1083"/>
      <c r="Y25" s="1083" t="s">
        <v>76</v>
      </c>
      <c r="Z25" s="1083"/>
      <c r="AA25" s="1071" t="s">
        <v>77</v>
      </c>
      <c r="AB25" s="1071" t="s">
        <v>78</v>
      </c>
      <c r="AC25" s="1071" t="s">
        <v>79</v>
      </c>
      <c r="AD25" s="1071" t="s">
        <v>80</v>
      </c>
      <c r="AE25" s="1071" t="s">
        <v>81</v>
      </c>
      <c r="AF25" s="1071" t="s">
        <v>82</v>
      </c>
      <c r="AG25" s="1074" t="s">
        <v>83</v>
      </c>
      <c r="AH25" s="1074"/>
      <c r="AI25" s="1075"/>
    </row>
    <row r="26" spans="2:35" ht="45">
      <c r="B26" s="1070"/>
      <c r="C26" s="1072"/>
      <c r="D26" s="1072"/>
      <c r="E26" s="1073"/>
      <c r="F26" s="1072"/>
      <c r="G26" s="1072"/>
      <c r="H26" s="1072"/>
      <c r="I26" s="1086"/>
      <c r="J26" s="1072"/>
      <c r="K26" s="1072"/>
      <c r="L26" s="1072"/>
      <c r="M26" s="1072"/>
      <c r="N26" s="81" t="s">
        <v>84</v>
      </c>
      <c r="O26" s="81" t="s">
        <v>85</v>
      </c>
      <c r="P26" s="81" t="s">
        <v>86</v>
      </c>
      <c r="Q26" s="81" t="s">
        <v>87</v>
      </c>
      <c r="R26" s="82" t="s">
        <v>88</v>
      </c>
      <c r="S26" s="83" t="s">
        <v>89</v>
      </c>
      <c r="T26" s="81" t="s">
        <v>182</v>
      </c>
      <c r="U26" s="81" t="s">
        <v>91</v>
      </c>
      <c r="V26" s="1073"/>
      <c r="W26" s="84" t="s">
        <v>92</v>
      </c>
      <c r="X26" s="85" t="s">
        <v>93</v>
      </c>
      <c r="Y26" s="84" t="s">
        <v>92</v>
      </c>
      <c r="Z26" s="86" t="s">
        <v>93</v>
      </c>
      <c r="AA26" s="1084"/>
      <c r="AB26" s="1072"/>
      <c r="AC26" s="1073"/>
      <c r="AD26" s="1073"/>
      <c r="AE26" s="1072"/>
      <c r="AF26" s="1072"/>
      <c r="AG26" s="87" t="s">
        <v>94</v>
      </c>
      <c r="AH26" s="87" t="s">
        <v>95</v>
      </c>
      <c r="AI26" s="88" t="s">
        <v>96</v>
      </c>
    </row>
    <row r="27" spans="2:35" ht="38.25" customHeight="1" thickBot="1">
      <c r="B27" s="89">
        <v>1</v>
      </c>
      <c r="C27" s="90">
        <v>2</v>
      </c>
      <c r="D27" s="90">
        <v>3</v>
      </c>
      <c r="E27" s="90">
        <v>4</v>
      </c>
      <c r="F27" s="90">
        <v>5</v>
      </c>
      <c r="G27" s="90">
        <v>6</v>
      </c>
      <c r="H27" s="90">
        <v>7</v>
      </c>
      <c r="I27" s="91">
        <v>8</v>
      </c>
      <c r="J27" s="90">
        <v>9</v>
      </c>
      <c r="K27" s="90">
        <v>10</v>
      </c>
      <c r="L27" s="90">
        <v>11</v>
      </c>
      <c r="M27" s="90">
        <v>12</v>
      </c>
      <c r="N27" s="90">
        <v>13</v>
      </c>
      <c r="O27" s="90">
        <v>14</v>
      </c>
      <c r="P27" s="90">
        <v>15</v>
      </c>
      <c r="Q27" s="91">
        <v>16</v>
      </c>
      <c r="R27" s="90">
        <v>17</v>
      </c>
      <c r="S27" s="90" t="s">
        <v>97</v>
      </c>
      <c r="T27" s="90">
        <v>19</v>
      </c>
      <c r="U27" s="90" t="s">
        <v>98</v>
      </c>
      <c r="V27" s="90">
        <v>21</v>
      </c>
      <c r="W27" s="90">
        <v>22</v>
      </c>
      <c r="X27" s="91">
        <v>23</v>
      </c>
      <c r="Y27" s="90">
        <v>24</v>
      </c>
      <c r="Z27" s="91">
        <v>25</v>
      </c>
      <c r="AA27" s="91">
        <v>26</v>
      </c>
      <c r="AB27" s="90">
        <v>27</v>
      </c>
      <c r="AC27" s="91">
        <v>28</v>
      </c>
      <c r="AD27" s="90" t="s">
        <v>99</v>
      </c>
      <c r="AE27" s="90" t="s">
        <v>100</v>
      </c>
      <c r="AF27" s="91">
        <v>31</v>
      </c>
      <c r="AG27" s="90">
        <v>32</v>
      </c>
      <c r="AH27" s="91">
        <v>33</v>
      </c>
      <c r="AI27" s="90">
        <v>34</v>
      </c>
    </row>
    <row r="28" spans="2:35" ht="15.75" customHeight="1" thickTop="1">
      <c r="B28" s="92"/>
      <c r="C28" s="93"/>
      <c r="D28" s="93"/>
      <c r="E28" s="93"/>
      <c r="F28" s="93"/>
      <c r="G28" s="93"/>
      <c r="H28" s="93"/>
      <c r="I28" s="93"/>
      <c r="J28" s="93"/>
      <c r="K28" s="93"/>
      <c r="L28" s="93"/>
      <c r="M28" s="93"/>
      <c r="N28" s="93">
        <v>0</v>
      </c>
      <c r="O28" s="93">
        <v>0</v>
      </c>
      <c r="P28" s="93">
        <v>0</v>
      </c>
      <c r="Q28" s="93">
        <v>0</v>
      </c>
      <c r="R28" s="93">
        <v>0</v>
      </c>
      <c r="S28" s="93">
        <f>+N28+O28+P28+Q28+R28</f>
        <v>0</v>
      </c>
      <c r="T28" s="93">
        <v>0</v>
      </c>
      <c r="U28" s="93">
        <f>+S28+T28</f>
        <v>0</v>
      </c>
      <c r="V28" s="93"/>
      <c r="W28" s="93">
        <v>0</v>
      </c>
      <c r="X28" s="94">
        <v>0</v>
      </c>
      <c r="Y28" s="94">
        <v>0</v>
      </c>
      <c r="Z28" s="94">
        <v>0</v>
      </c>
      <c r="AA28" s="94">
        <v>0</v>
      </c>
      <c r="AB28" s="93">
        <v>0</v>
      </c>
      <c r="AC28" s="93">
        <v>0</v>
      </c>
      <c r="AD28" s="93">
        <f>+W28+Y28+AA28+AB28+AC28</f>
        <v>0</v>
      </c>
      <c r="AE28" s="93">
        <f>S28-AD28</f>
        <v>0</v>
      </c>
      <c r="AF28" s="93"/>
      <c r="AG28" s="95"/>
      <c r="AH28" s="95"/>
      <c r="AI28" s="96"/>
    </row>
    <row r="29" spans="2:35" ht="15.75" customHeight="1">
      <c r="B29" s="92">
        <v>1</v>
      </c>
      <c r="C29" s="93"/>
      <c r="D29" s="93"/>
      <c r="E29" s="93"/>
      <c r="F29" s="93"/>
      <c r="G29" s="93"/>
      <c r="H29" s="93"/>
      <c r="I29" s="93"/>
      <c r="J29" s="93"/>
      <c r="K29" s="93"/>
      <c r="L29" s="93"/>
      <c r="M29" s="93"/>
      <c r="N29" s="93"/>
      <c r="O29" s="93"/>
      <c r="P29" s="93"/>
      <c r="Q29" s="93"/>
      <c r="R29" s="93"/>
      <c r="S29" s="93"/>
      <c r="T29" s="93"/>
      <c r="U29" s="93"/>
      <c r="V29" s="93"/>
      <c r="W29" s="93"/>
      <c r="X29" s="97"/>
      <c r="Y29" s="97"/>
      <c r="Z29" s="97"/>
      <c r="AA29" s="97"/>
      <c r="AB29" s="93"/>
      <c r="AC29" s="93"/>
      <c r="AD29" s="93"/>
      <c r="AE29" s="93"/>
      <c r="AF29" s="93"/>
      <c r="AG29" s="95"/>
      <c r="AH29" s="95"/>
      <c r="AI29" s="96"/>
    </row>
    <row r="30" spans="2:35" ht="15.75" customHeight="1">
      <c r="B30" s="92">
        <v>2</v>
      </c>
      <c r="C30" s="1079" t="s">
        <v>215</v>
      </c>
      <c r="D30" s="1079"/>
      <c r="E30" s="1079"/>
      <c r="F30" s="1079"/>
      <c r="G30" s="1079"/>
      <c r="H30" s="1079"/>
      <c r="I30" s="1079"/>
      <c r="J30" s="1079"/>
      <c r="K30" s="1079"/>
      <c r="L30" s="1079"/>
      <c r="M30" s="1079"/>
      <c r="N30" s="1079"/>
      <c r="O30" s="1079"/>
      <c r="P30" s="1079"/>
      <c r="Q30" s="1079"/>
      <c r="R30" s="1079"/>
      <c r="S30" s="1079"/>
      <c r="T30" s="1079"/>
      <c r="U30" s="1079"/>
      <c r="V30" s="1079"/>
      <c r="W30" s="1079"/>
      <c r="X30" s="1079"/>
      <c r="Y30" s="1079"/>
      <c r="Z30" s="1079"/>
      <c r="AA30" s="1079"/>
      <c r="AB30" s="1079"/>
      <c r="AC30" s="1079"/>
      <c r="AD30" s="1079"/>
      <c r="AE30" s="1079"/>
      <c r="AF30" s="1079"/>
      <c r="AG30" s="1079"/>
      <c r="AH30" s="1079"/>
      <c r="AI30" s="1079"/>
    </row>
    <row r="31" spans="2:35" ht="15.75" customHeight="1">
      <c r="B31" s="92"/>
      <c r="C31" s="93"/>
      <c r="D31" s="93"/>
      <c r="E31" s="93"/>
      <c r="F31" s="93"/>
      <c r="G31" s="93"/>
      <c r="H31" s="93"/>
      <c r="I31" s="93"/>
      <c r="J31" s="93"/>
      <c r="K31" s="93"/>
      <c r="L31" s="93"/>
      <c r="M31" s="93"/>
      <c r="N31" s="93"/>
      <c r="O31" s="93"/>
      <c r="P31" s="93"/>
      <c r="Q31" s="93"/>
      <c r="R31" s="93"/>
      <c r="S31" s="93"/>
      <c r="T31" s="93"/>
      <c r="U31" s="93"/>
      <c r="V31" s="93"/>
      <c r="W31" s="93"/>
      <c r="X31" s="97"/>
      <c r="Y31" s="97"/>
      <c r="Z31" s="97"/>
      <c r="AA31" s="97"/>
      <c r="AB31" s="93"/>
      <c r="AC31" s="93"/>
      <c r="AD31" s="93"/>
      <c r="AE31" s="93"/>
      <c r="AF31" s="93"/>
      <c r="AG31" s="95"/>
      <c r="AH31" s="95"/>
      <c r="AI31" s="96"/>
    </row>
    <row r="32" spans="2:35" ht="15.75" customHeight="1" thickBot="1">
      <c r="B32" s="1076" t="s">
        <v>89</v>
      </c>
      <c r="C32" s="1077"/>
      <c r="D32" s="1077"/>
      <c r="E32" s="1077"/>
      <c r="F32" s="1077"/>
      <c r="G32" s="1077"/>
      <c r="H32" s="1077"/>
      <c r="I32" s="1077"/>
      <c r="J32" s="1077"/>
      <c r="K32" s="1077"/>
      <c r="L32" s="1077"/>
      <c r="M32" s="1078"/>
      <c r="N32" s="98"/>
      <c r="O32" s="98"/>
      <c r="P32" s="98"/>
      <c r="Q32" s="98"/>
      <c r="R32" s="98"/>
      <c r="S32" s="98"/>
      <c r="T32" s="98"/>
      <c r="U32" s="98"/>
      <c r="V32" s="98"/>
      <c r="W32" s="98"/>
      <c r="X32" s="99"/>
      <c r="Y32" s="99"/>
      <c r="Z32" s="99"/>
      <c r="AA32" s="99"/>
      <c r="AB32" s="98"/>
      <c r="AC32" s="98"/>
      <c r="AD32" s="98"/>
      <c r="AE32" s="98"/>
      <c r="AF32" s="98"/>
      <c r="AG32" s="100"/>
      <c r="AH32" s="100"/>
      <c r="AI32" s="101"/>
    </row>
    <row r="33" spans="2:35" ht="25.5" customHeight="1" thickTop="1">
      <c r="B33" s="102"/>
      <c r="C33" s="102"/>
      <c r="D33" s="102"/>
      <c r="E33" s="102"/>
      <c r="F33" s="102"/>
      <c r="G33" s="102"/>
      <c r="H33" s="102"/>
      <c r="I33" s="102"/>
      <c r="J33" s="102"/>
      <c r="K33" s="102"/>
      <c r="L33" s="102"/>
      <c r="M33" s="102"/>
      <c r="N33" s="103"/>
      <c r="O33" s="103"/>
      <c r="P33" s="103"/>
      <c r="Q33" s="103"/>
      <c r="R33" s="103"/>
      <c r="S33" s="103"/>
      <c r="T33" s="103"/>
      <c r="U33" s="103"/>
      <c r="V33" s="103"/>
      <c r="W33" s="103"/>
      <c r="X33" s="104"/>
      <c r="Y33" s="104"/>
      <c r="Z33" s="104"/>
      <c r="AA33" s="104"/>
      <c r="AB33" s="103"/>
      <c r="AC33" s="103"/>
      <c r="AD33" s="103"/>
      <c r="AE33" s="103"/>
      <c r="AF33" s="103"/>
      <c r="AG33" s="105"/>
      <c r="AH33" s="105"/>
      <c r="AI33" s="104"/>
    </row>
    <row r="34" spans="2:35" ht="25.5" customHeight="1">
      <c r="B34" s="102"/>
      <c r="C34" s="102"/>
      <c r="D34" s="102"/>
      <c r="E34" s="102"/>
      <c r="F34" s="102"/>
      <c r="G34" s="102"/>
      <c r="H34" s="102"/>
      <c r="I34" s="102"/>
      <c r="J34" s="102"/>
      <c r="K34" s="102"/>
      <c r="L34" s="102"/>
      <c r="M34" s="102"/>
      <c r="N34" s="103"/>
      <c r="O34" s="103"/>
      <c r="P34" s="103"/>
      <c r="Q34" s="103"/>
      <c r="R34" s="103"/>
      <c r="S34" s="103"/>
      <c r="T34" s="103"/>
      <c r="U34" s="103"/>
      <c r="V34" s="103"/>
      <c r="W34" s="103"/>
      <c r="X34" s="104"/>
      <c r="Y34" s="104"/>
      <c r="Z34" s="104"/>
      <c r="AA34" s="104"/>
      <c r="AB34" s="103"/>
      <c r="AC34" s="103"/>
      <c r="AD34" s="103"/>
      <c r="AE34" s="103"/>
      <c r="AF34" s="103"/>
      <c r="AG34" s="105"/>
      <c r="AH34" s="105"/>
      <c r="AI34" s="104"/>
    </row>
    <row r="35" spans="2:35" ht="15.75" customHeight="1">
      <c r="B35" s="67"/>
      <c r="C35" s="67"/>
      <c r="D35" s="67"/>
      <c r="E35" s="67"/>
      <c r="F35" s="67"/>
      <c r="G35" s="67"/>
      <c r="H35" s="67"/>
      <c r="I35" s="67"/>
      <c r="J35" s="67"/>
      <c r="K35" s="67"/>
      <c r="L35" s="67"/>
      <c r="M35" s="67"/>
      <c r="N35" s="107"/>
      <c r="O35" s="107"/>
      <c r="P35" s="107"/>
      <c r="Q35" s="107"/>
      <c r="R35" s="107"/>
      <c r="S35" s="107"/>
      <c r="T35" s="107"/>
      <c r="U35" s="107"/>
      <c r="V35" s="107"/>
      <c r="W35" s="108"/>
      <c r="X35" s="108"/>
      <c r="Y35" s="108"/>
      <c r="Z35" s="107"/>
      <c r="AA35" s="107"/>
      <c r="AB35" s="107"/>
      <c r="AC35" s="107"/>
      <c r="AD35" s="109"/>
      <c r="AE35" s="109"/>
      <c r="AF35" s="108"/>
    </row>
    <row r="36" spans="2:35" ht="15.75" customHeight="1">
      <c r="B36" s="67"/>
      <c r="C36" s="67"/>
      <c r="D36" s="67"/>
      <c r="E36" s="67"/>
      <c r="F36" s="67"/>
      <c r="G36" s="67"/>
      <c r="H36" s="67"/>
      <c r="I36" s="67"/>
      <c r="J36" s="67"/>
      <c r="K36" s="67"/>
      <c r="L36" s="67"/>
      <c r="M36" s="67"/>
      <c r="N36" s="107"/>
      <c r="O36" s="107"/>
      <c r="P36" s="107"/>
      <c r="Q36" s="107"/>
      <c r="R36" s="107"/>
      <c r="S36" s="107"/>
      <c r="T36" s="107"/>
      <c r="U36" s="107"/>
      <c r="V36" s="107"/>
      <c r="W36" s="108"/>
      <c r="X36" s="108"/>
      <c r="Y36" s="108"/>
      <c r="Z36" s="107"/>
      <c r="AA36" s="107"/>
      <c r="AB36" s="107"/>
      <c r="AC36" s="107"/>
      <c r="AD36" s="109"/>
      <c r="AE36" s="109"/>
      <c r="AF36" s="108"/>
    </row>
    <row r="37" spans="2:35" ht="15.75" customHeight="1">
      <c r="B37" s="1065" t="s">
        <v>208</v>
      </c>
      <c r="C37" s="1065"/>
      <c r="D37" s="67"/>
      <c r="E37" s="67"/>
      <c r="F37" s="67"/>
      <c r="G37" s="67"/>
      <c r="H37" s="67"/>
      <c r="I37" s="67"/>
      <c r="J37" s="67"/>
      <c r="K37" s="67"/>
      <c r="L37" s="67"/>
      <c r="M37" s="67"/>
      <c r="N37" s="107"/>
      <c r="O37" s="107"/>
      <c r="P37" s="107"/>
      <c r="Q37" s="107"/>
      <c r="R37" s="107"/>
      <c r="S37" s="107"/>
      <c r="T37" s="107"/>
      <c r="U37" s="107"/>
      <c r="V37" s="107"/>
      <c r="W37" s="108"/>
      <c r="X37" s="108"/>
      <c r="Y37" s="108"/>
      <c r="Z37" s="107"/>
      <c r="AA37" s="107"/>
      <c r="AB37" s="107"/>
      <c r="AC37" s="107"/>
      <c r="AD37" s="109"/>
      <c r="AE37" s="109"/>
      <c r="AF37" s="108"/>
    </row>
    <row r="38" spans="2:35" s="74" customFormat="1" ht="24.95" customHeight="1">
      <c r="B38" s="75"/>
      <c r="C38" s="1064" t="s">
        <v>217</v>
      </c>
      <c r="D38" s="1064"/>
      <c r="E38" s="1064"/>
      <c r="F38" s="1064"/>
      <c r="G38" s="1064"/>
      <c r="H38" s="1064"/>
      <c r="I38" s="1064"/>
      <c r="J38" s="1064"/>
      <c r="K38" s="1064"/>
      <c r="L38" s="1064"/>
      <c r="M38" s="1064"/>
      <c r="N38" s="1064"/>
      <c r="O38" s="1064"/>
      <c r="P38" s="1064"/>
      <c r="Q38" s="1064"/>
      <c r="R38" s="110"/>
      <c r="S38" s="110"/>
      <c r="T38" s="110"/>
      <c r="U38" s="110"/>
      <c r="V38" s="110"/>
      <c r="W38" s="111"/>
      <c r="X38" s="111"/>
      <c r="Y38" s="111"/>
      <c r="Z38" s="110"/>
      <c r="AA38" s="110"/>
      <c r="AB38" s="110"/>
      <c r="AC38" s="110"/>
      <c r="AD38" s="112"/>
      <c r="AE38" s="112"/>
      <c r="AF38" s="111"/>
    </row>
    <row r="39" spans="2:35" s="74" customFormat="1" ht="24.95" customHeight="1">
      <c r="B39" s="75"/>
      <c r="C39" s="113"/>
      <c r="D39" s="113"/>
      <c r="E39" s="113"/>
      <c r="F39" s="113"/>
      <c r="G39" s="113"/>
      <c r="H39" s="113"/>
      <c r="I39" s="113"/>
      <c r="J39" s="113"/>
      <c r="K39" s="113"/>
      <c r="L39" s="113"/>
      <c r="M39" s="113"/>
      <c r="N39" s="113"/>
      <c r="O39" s="113"/>
      <c r="P39" s="113"/>
      <c r="Q39" s="113"/>
      <c r="R39" s="110"/>
      <c r="S39" s="110"/>
      <c r="T39" s="110"/>
      <c r="U39" s="110"/>
      <c r="V39" s="110"/>
      <c r="W39" s="111"/>
      <c r="X39" s="111"/>
      <c r="Y39" s="111"/>
      <c r="Z39" s="110"/>
      <c r="AA39" s="110"/>
      <c r="AB39" s="110"/>
      <c r="AC39" s="110"/>
      <c r="AD39" s="112"/>
      <c r="AE39" s="112"/>
      <c r="AF39" s="111"/>
    </row>
  </sheetData>
  <mergeCells count="61">
    <mergeCell ref="B37:C37"/>
    <mergeCell ref="C38:Q38"/>
    <mergeCell ref="AD25:AD26"/>
    <mergeCell ref="AE25:AE26"/>
    <mergeCell ref="AF25:AF26"/>
    <mergeCell ref="B32:M32"/>
    <mergeCell ref="V25:V26"/>
    <mergeCell ref="W25:X25"/>
    <mergeCell ref="Y25:Z25"/>
    <mergeCell ref="AA25:AA26"/>
    <mergeCell ref="I25:I26"/>
    <mergeCell ref="J25:J26"/>
    <mergeCell ref="K25:K26"/>
    <mergeCell ref="L25:L26"/>
    <mergeCell ref="M25:M26"/>
    <mergeCell ref="N25:U25"/>
    <mergeCell ref="F25:F26"/>
    <mergeCell ref="G25:G26"/>
    <mergeCell ref="H25:H26"/>
    <mergeCell ref="AG25:AI25"/>
    <mergeCell ref="C30:AI30"/>
    <mergeCell ref="AB25:AB26"/>
    <mergeCell ref="AC25:AC26"/>
    <mergeCell ref="B23:D23"/>
    <mergeCell ref="B25:B26"/>
    <mergeCell ref="C25:C26"/>
    <mergeCell ref="D25:D26"/>
    <mergeCell ref="E25:E26"/>
    <mergeCell ref="AE13:AE14"/>
    <mergeCell ref="AF13:AF14"/>
    <mergeCell ref="AG13:AI13"/>
    <mergeCell ref="B20:M20"/>
    <mergeCell ref="B22:S22"/>
    <mergeCell ref="C18:AI18"/>
    <mergeCell ref="N13:U13"/>
    <mergeCell ref="V13:V14"/>
    <mergeCell ref="W13:X13"/>
    <mergeCell ref="Y13:Z13"/>
    <mergeCell ref="AA13:AA14"/>
    <mergeCell ref="AB13:AB14"/>
    <mergeCell ref="H13:H14"/>
    <mergeCell ref="I13:I14"/>
    <mergeCell ref="J13:J14"/>
    <mergeCell ref="K13:K14"/>
    <mergeCell ref="L13:L14"/>
    <mergeCell ref="M13:M14"/>
    <mergeCell ref="G13:G14"/>
    <mergeCell ref="AC13:AC14"/>
    <mergeCell ref="AD13:AD14"/>
    <mergeCell ref="B13:B14"/>
    <mergeCell ref="C13:C14"/>
    <mergeCell ref="D13:D14"/>
    <mergeCell ref="E13:E14"/>
    <mergeCell ref="F13:F14"/>
    <mergeCell ref="B11:D11"/>
    <mergeCell ref="AD11:AE11"/>
    <mergeCell ref="B2:AF2"/>
    <mergeCell ref="B4:R4"/>
    <mergeCell ref="AD4:AF4"/>
    <mergeCell ref="B7:AF7"/>
    <mergeCell ref="B10:S10"/>
  </mergeCells>
  <pageMargins left="0" right="0" top="0.23622047244094491" bottom="0.31496062992125984" header="0.19685039370078741" footer="0.31496062992125984"/>
  <pageSetup paperSize="5" scale="51" orientation="landscape" r:id="rId1"/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>
  <sheetPr>
    <tabColor rgb="FF00B050"/>
  </sheetPr>
  <dimension ref="B2:AI161"/>
  <sheetViews>
    <sheetView view="pageBreakPreview" topLeftCell="A133" zoomScaleSheetLayoutView="100" workbookViewId="0">
      <selection activeCell="M143" sqref="M143"/>
    </sheetView>
  </sheetViews>
  <sheetFormatPr defaultRowHeight="12.75"/>
  <cols>
    <col min="1" max="1" width="9.140625" style="793"/>
    <col min="2" max="2" width="6.42578125" style="793" customWidth="1"/>
    <col min="3" max="3" width="23.7109375" style="793" customWidth="1"/>
    <col min="4" max="4" width="12.7109375" style="793" customWidth="1"/>
    <col min="5" max="5" width="12.85546875" style="793" customWidth="1"/>
    <col min="6" max="6" width="11.42578125" style="793" customWidth="1"/>
    <col min="7" max="7" width="10.85546875" style="793" customWidth="1"/>
    <col min="8" max="8" width="7.7109375" style="793" customWidth="1"/>
    <col min="9" max="9" width="18.85546875" style="793" customWidth="1"/>
    <col min="10" max="10" width="15.28515625" style="793" bestFit="1" customWidth="1"/>
    <col min="11" max="11" width="11.28515625" style="793" customWidth="1"/>
    <col min="12" max="12" width="14.5703125" style="793" customWidth="1"/>
    <col min="13" max="13" width="8.7109375" style="795" customWidth="1"/>
    <col min="14" max="14" width="13.28515625" style="795" customWidth="1"/>
    <col min="15" max="15" width="5.85546875" style="795" customWidth="1"/>
    <col min="16" max="16" width="6.28515625" style="795" customWidth="1"/>
    <col min="17" max="17" width="5.28515625" style="795" customWidth="1"/>
    <col min="18" max="18" width="13.42578125" style="795" customWidth="1"/>
    <col min="19" max="19" width="15.7109375" style="795" customWidth="1"/>
    <col min="20" max="20" width="7" style="795" customWidth="1"/>
    <col min="21" max="21" width="15" style="795" customWidth="1"/>
    <col min="22" max="22" width="7.5703125" style="795" customWidth="1"/>
    <col min="23" max="23" width="12.28515625" style="795" customWidth="1"/>
    <col min="24" max="24" width="7.85546875" style="795" customWidth="1"/>
    <col min="25" max="25" width="10.42578125" style="795" customWidth="1"/>
    <col min="26" max="26" width="8.42578125" style="795" customWidth="1"/>
    <col min="27" max="27" width="10.7109375" style="795" customWidth="1"/>
    <col min="28" max="28" width="10.5703125" style="795" customWidth="1"/>
    <col min="29" max="29" width="9.42578125" style="795" customWidth="1"/>
    <col min="30" max="30" width="12.42578125" style="795" customWidth="1"/>
    <col min="31" max="31" width="14.5703125" style="795" customWidth="1"/>
    <col min="32" max="32" width="8.5703125" style="795" customWidth="1"/>
    <col min="33" max="33" width="19.42578125" style="793" customWidth="1"/>
    <col min="34" max="34" width="18.42578125" style="793" bestFit="1" customWidth="1"/>
    <col min="35" max="35" width="14.5703125" style="793" bestFit="1" customWidth="1"/>
    <col min="36" max="256" width="9.140625" style="793"/>
    <col min="257" max="257" width="7.140625" style="793" customWidth="1"/>
    <col min="258" max="258" width="6.42578125" style="793" customWidth="1"/>
    <col min="259" max="259" width="40.5703125" style="793" customWidth="1"/>
    <col min="260" max="260" width="15.7109375" style="793" bestFit="1" customWidth="1"/>
    <col min="261" max="261" width="16" style="793" bestFit="1" customWidth="1"/>
    <col min="262" max="262" width="16.28515625" style="793" bestFit="1" customWidth="1"/>
    <col min="263" max="263" width="21.85546875" style="793" customWidth="1"/>
    <col min="264" max="264" width="17.7109375" style="793" customWidth="1"/>
    <col min="265" max="265" width="34.140625" style="793" bestFit="1" customWidth="1"/>
    <col min="266" max="266" width="15.28515625" style="793" bestFit="1" customWidth="1"/>
    <col min="267" max="267" width="15.42578125" style="793" customWidth="1"/>
    <col min="268" max="268" width="12" style="793" customWidth="1"/>
    <col min="269" max="269" width="20.42578125" style="793" bestFit="1" customWidth="1"/>
    <col min="270" max="270" width="16.28515625" style="793" bestFit="1" customWidth="1"/>
    <col min="271" max="272" width="14.5703125" style="793" bestFit="1" customWidth="1"/>
    <col min="273" max="273" width="6.85546875" style="793" customWidth="1"/>
    <col min="274" max="275" width="15.85546875" style="793" bestFit="1" customWidth="1"/>
    <col min="276" max="276" width="16.28515625" style="793" customWidth="1"/>
    <col min="277" max="277" width="13.5703125" style="793" customWidth="1"/>
    <col min="278" max="278" width="11.85546875" style="793" customWidth="1"/>
    <col min="279" max="279" width="14.5703125" style="793" bestFit="1" customWidth="1"/>
    <col min="280" max="280" width="12" style="793" bestFit="1" customWidth="1"/>
    <col min="281" max="281" width="12.5703125" style="793" bestFit="1" customWidth="1"/>
    <col min="282" max="282" width="12" style="793" bestFit="1" customWidth="1"/>
    <col min="283" max="283" width="9.140625" style="793" customWidth="1"/>
    <col min="284" max="285" width="12.5703125" style="793" bestFit="1" customWidth="1"/>
    <col min="286" max="286" width="15.42578125" style="793" customWidth="1"/>
    <col min="287" max="287" width="15.28515625" style="793" customWidth="1"/>
    <col min="288" max="288" width="11.85546875" style="793" customWidth="1"/>
    <col min="289" max="289" width="12.42578125" style="793" customWidth="1"/>
    <col min="290" max="290" width="18.42578125" style="793" bestFit="1" customWidth="1"/>
    <col min="291" max="291" width="14.5703125" style="793" bestFit="1" customWidth="1"/>
    <col min="292" max="512" width="9.140625" style="793"/>
    <col min="513" max="513" width="7.140625" style="793" customWidth="1"/>
    <col min="514" max="514" width="6.42578125" style="793" customWidth="1"/>
    <col min="515" max="515" width="40.5703125" style="793" customWidth="1"/>
    <col min="516" max="516" width="15.7109375" style="793" bestFit="1" customWidth="1"/>
    <col min="517" max="517" width="16" style="793" bestFit="1" customWidth="1"/>
    <col min="518" max="518" width="16.28515625" style="793" bestFit="1" customWidth="1"/>
    <col min="519" max="519" width="21.85546875" style="793" customWidth="1"/>
    <col min="520" max="520" width="17.7109375" style="793" customWidth="1"/>
    <col min="521" max="521" width="34.140625" style="793" bestFit="1" customWidth="1"/>
    <col min="522" max="522" width="15.28515625" style="793" bestFit="1" customWidth="1"/>
    <col min="523" max="523" width="15.42578125" style="793" customWidth="1"/>
    <col min="524" max="524" width="12" style="793" customWidth="1"/>
    <col min="525" max="525" width="20.42578125" style="793" bestFit="1" customWidth="1"/>
    <col min="526" max="526" width="16.28515625" style="793" bestFit="1" customWidth="1"/>
    <col min="527" max="528" width="14.5703125" style="793" bestFit="1" customWidth="1"/>
    <col min="529" max="529" width="6.85546875" style="793" customWidth="1"/>
    <col min="530" max="531" width="15.85546875" style="793" bestFit="1" customWidth="1"/>
    <col min="532" max="532" width="16.28515625" style="793" customWidth="1"/>
    <col min="533" max="533" width="13.5703125" style="793" customWidth="1"/>
    <col min="534" max="534" width="11.85546875" style="793" customWidth="1"/>
    <col min="535" max="535" width="14.5703125" style="793" bestFit="1" customWidth="1"/>
    <col min="536" max="536" width="12" style="793" bestFit="1" customWidth="1"/>
    <col min="537" max="537" width="12.5703125" style="793" bestFit="1" customWidth="1"/>
    <col min="538" max="538" width="12" style="793" bestFit="1" customWidth="1"/>
    <col min="539" max="539" width="9.140625" style="793" customWidth="1"/>
    <col min="540" max="541" width="12.5703125" style="793" bestFit="1" customWidth="1"/>
    <col min="542" max="542" width="15.42578125" style="793" customWidth="1"/>
    <col min="543" max="543" width="15.28515625" style="793" customWidth="1"/>
    <col min="544" max="544" width="11.85546875" style="793" customWidth="1"/>
    <col min="545" max="545" width="12.42578125" style="793" customWidth="1"/>
    <col min="546" max="546" width="18.42578125" style="793" bestFit="1" customWidth="1"/>
    <col min="547" max="547" width="14.5703125" style="793" bestFit="1" customWidth="1"/>
    <col min="548" max="768" width="9.140625" style="793"/>
    <col min="769" max="769" width="7.140625" style="793" customWidth="1"/>
    <col min="770" max="770" width="6.42578125" style="793" customWidth="1"/>
    <col min="771" max="771" width="40.5703125" style="793" customWidth="1"/>
    <col min="772" max="772" width="15.7109375" style="793" bestFit="1" customWidth="1"/>
    <col min="773" max="773" width="16" style="793" bestFit="1" customWidth="1"/>
    <col min="774" max="774" width="16.28515625" style="793" bestFit="1" customWidth="1"/>
    <col min="775" max="775" width="21.85546875" style="793" customWidth="1"/>
    <col min="776" max="776" width="17.7109375" style="793" customWidth="1"/>
    <col min="777" max="777" width="34.140625" style="793" bestFit="1" customWidth="1"/>
    <col min="778" max="778" width="15.28515625" style="793" bestFit="1" customWidth="1"/>
    <col min="779" max="779" width="15.42578125" style="793" customWidth="1"/>
    <col min="780" max="780" width="12" style="793" customWidth="1"/>
    <col min="781" max="781" width="20.42578125" style="793" bestFit="1" customWidth="1"/>
    <col min="782" max="782" width="16.28515625" style="793" bestFit="1" customWidth="1"/>
    <col min="783" max="784" width="14.5703125" style="793" bestFit="1" customWidth="1"/>
    <col min="785" max="785" width="6.85546875" style="793" customWidth="1"/>
    <col min="786" max="787" width="15.85546875" style="793" bestFit="1" customWidth="1"/>
    <col min="788" max="788" width="16.28515625" style="793" customWidth="1"/>
    <col min="789" max="789" width="13.5703125" style="793" customWidth="1"/>
    <col min="790" max="790" width="11.85546875" style="793" customWidth="1"/>
    <col min="791" max="791" width="14.5703125" style="793" bestFit="1" customWidth="1"/>
    <col min="792" max="792" width="12" style="793" bestFit="1" customWidth="1"/>
    <col min="793" max="793" width="12.5703125" style="793" bestFit="1" customWidth="1"/>
    <col min="794" max="794" width="12" style="793" bestFit="1" customWidth="1"/>
    <col min="795" max="795" width="9.140625" style="793" customWidth="1"/>
    <col min="796" max="797" width="12.5703125" style="793" bestFit="1" customWidth="1"/>
    <col min="798" max="798" width="15.42578125" style="793" customWidth="1"/>
    <col min="799" max="799" width="15.28515625" style="793" customWidth="1"/>
    <col min="800" max="800" width="11.85546875" style="793" customWidth="1"/>
    <col min="801" max="801" width="12.42578125" style="793" customWidth="1"/>
    <col min="802" max="802" width="18.42578125" style="793" bestFit="1" customWidth="1"/>
    <col min="803" max="803" width="14.5703125" style="793" bestFit="1" customWidth="1"/>
    <col min="804" max="1024" width="9.140625" style="793"/>
    <col min="1025" max="1025" width="7.140625" style="793" customWidth="1"/>
    <col min="1026" max="1026" width="6.42578125" style="793" customWidth="1"/>
    <col min="1027" max="1027" width="40.5703125" style="793" customWidth="1"/>
    <col min="1028" max="1028" width="15.7109375" style="793" bestFit="1" customWidth="1"/>
    <col min="1029" max="1029" width="16" style="793" bestFit="1" customWidth="1"/>
    <col min="1030" max="1030" width="16.28515625" style="793" bestFit="1" customWidth="1"/>
    <col min="1031" max="1031" width="21.85546875" style="793" customWidth="1"/>
    <col min="1032" max="1032" width="17.7109375" style="793" customWidth="1"/>
    <col min="1033" max="1033" width="34.140625" style="793" bestFit="1" customWidth="1"/>
    <col min="1034" max="1034" width="15.28515625" style="793" bestFit="1" customWidth="1"/>
    <col min="1035" max="1035" width="15.42578125" style="793" customWidth="1"/>
    <col min="1036" max="1036" width="12" style="793" customWidth="1"/>
    <col min="1037" max="1037" width="20.42578125" style="793" bestFit="1" customWidth="1"/>
    <col min="1038" max="1038" width="16.28515625" style="793" bestFit="1" customWidth="1"/>
    <col min="1039" max="1040" width="14.5703125" style="793" bestFit="1" customWidth="1"/>
    <col min="1041" max="1041" width="6.85546875" style="793" customWidth="1"/>
    <col min="1042" max="1043" width="15.85546875" style="793" bestFit="1" customWidth="1"/>
    <col min="1044" max="1044" width="16.28515625" style="793" customWidth="1"/>
    <col min="1045" max="1045" width="13.5703125" style="793" customWidth="1"/>
    <col min="1046" max="1046" width="11.85546875" style="793" customWidth="1"/>
    <col min="1047" max="1047" width="14.5703125" style="793" bestFit="1" customWidth="1"/>
    <col min="1048" max="1048" width="12" style="793" bestFit="1" customWidth="1"/>
    <col min="1049" max="1049" width="12.5703125" style="793" bestFit="1" customWidth="1"/>
    <col min="1050" max="1050" width="12" style="793" bestFit="1" customWidth="1"/>
    <col min="1051" max="1051" width="9.140625" style="793" customWidth="1"/>
    <col min="1052" max="1053" width="12.5703125" style="793" bestFit="1" customWidth="1"/>
    <col min="1054" max="1054" width="15.42578125" style="793" customWidth="1"/>
    <col min="1055" max="1055" width="15.28515625" style="793" customWidth="1"/>
    <col min="1056" max="1056" width="11.85546875" style="793" customWidth="1"/>
    <col min="1057" max="1057" width="12.42578125" style="793" customWidth="1"/>
    <col min="1058" max="1058" width="18.42578125" style="793" bestFit="1" customWidth="1"/>
    <col min="1059" max="1059" width="14.5703125" style="793" bestFit="1" customWidth="1"/>
    <col min="1060" max="1280" width="9.140625" style="793"/>
    <col min="1281" max="1281" width="7.140625" style="793" customWidth="1"/>
    <col min="1282" max="1282" width="6.42578125" style="793" customWidth="1"/>
    <col min="1283" max="1283" width="40.5703125" style="793" customWidth="1"/>
    <col min="1284" max="1284" width="15.7109375" style="793" bestFit="1" customWidth="1"/>
    <col min="1285" max="1285" width="16" style="793" bestFit="1" customWidth="1"/>
    <col min="1286" max="1286" width="16.28515625" style="793" bestFit="1" customWidth="1"/>
    <col min="1287" max="1287" width="21.85546875" style="793" customWidth="1"/>
    <col min="1288" max="1288" width="17.7109375" style="793" customWidth="1"/>
    <col min="1289" max="1289" width="34.140625" style="793" bestFit="1" customWidth="1"/>
    <col min="1290" max="1290" width="15.28515625" style="793" bestFit="1" customWidth="1"/>
    <col min="1291" max="1291" width="15.42578125" style="793" customWidth="1"/>
    <col min="1292" max="1292" width="12" style="793" customWidth="1"/>
    <col min="1293" max="1293" width="20.42578125" style="793" bestFit="1" customWidth="1"/>
    <col min="1294" max="1294" width="16.28515625" style="793" bestFit="1" customWidth="1"/>
    <col min="1295" max="1296" width="14.5703125" style="793" bestFit="1" customWidth="1"/>
    <col min="1297" max="1297" width="6.85546875" style="793" customWidth="1"/>
    <col min="1298" max="1299" width="15.85546875" style="793" bestFit="1" customWidth="1"/>
    <col min="1300" max="1300" width="16.28515625" style="793" customWidth="1"/>
    <col min="1301" max="1301" width="13.5703125" style="793" customWidth="1"/>
    <col min="1302" max="1302" width="11.85546875" style="793" customWidth="1"/>
    <col min="1303" max="1303" width="14.5703125" style="793" bestFit="1" customWidth="1"/>
    <col min="1304" max="1304" width="12" style="793" bestFit="1" customWidth="1"/>
    <col min="1305" max="1305" width="12.5703125" style="793" bestFit="1" customWidth="1"/>
    <col min="1306" max="1306" width="12" style="793" bestFit="1" customWidth="1"/>
    <col min="1307" max="1307" width="9.140625" style="793" customWidth="1"/>
    <col min="1308" max="1309" width="12.5703125" style="793" bestFit="1" customWidth="1"/>
    <col min="1310" max="1310" width="15.42578125" style="793" customWidth="1"/>
    <col min="1311" max="1311" width="15.28515625" style="793" customWidth="1"/>
    <col min="1312" max="1312" width="11.85546875" style="793" customWidth="1"/>
    <col min="1313" max="1313" width="12.42578125" style="793" customWidth="1"/>
    <col min="1314" max="1314" width="18.42578125" style="793" bestFit="1" customWidth="1"/>
    <col min="1315" max="1315" width="14.5703125" style="793" bestFit="1" customWidth="1"/>
    <col min="1316" max="1536" width="9.140625" style="793"/>
    <col min="1537" max="1537" width="7.140625" style="793" customWidth="1"/>
    <col min="1538" max="1538" width="6.42578125" style="793" customWidth="1"/>
    <col min="1539" max="1539" width="40.5703125" style="793" customWidth="1"/>
    <col min="1540" max="1540" width="15.7109375" style="793" bestFit="1" customWidth="1"/>
    <col min="1541" max="1541" width="16" style="793" bestFit="1" customWidth="1"/>
    <col min="1542" max="1542" width="16.28515625" style="793" bestFit="1" customWidth="1"/>
    <col min="1543" max="1543" width="21.85546875" style="793" customWidth="1"/>
    <col min="1544" max="1544" width="17.7109375" style="793" customWidth="1"/>
    <col min="1545" max="1545" width="34.140625" style="793" bestFit="1" customWidth="1"/>
    <col min="1546" max="1546" width="15.28515625" style="793" bestFit="1" customWidth="1"/>
    <col min="1547" max="1547" width="15.42578125" style="793" customWidth="1"/>
    <col min="1548" max="1548" width="12" style="793" customWidth="1"/>
    <col min="1549" max="1549" width="20.42578125" style="793" bestFit="1" customWidth="1"/>
    <col min="1550" max="1550" width="16.28515625" style="793" bestFit="1" customWidth="1"/>
    <col min="1551" max="1552" width="14.5703125" style="793" bestFit="1" customWidth="1"/>
    <col min="1553" max="1553" width="6.85546875" style="793" customWidth="1"/>
    <col min="1554" max="1555" width="15.85546875" style="793" bestFit="1" customWidth="1"/>
    <col min="1556" max="1556" width="16.28515625" style="793" customWidth="1"/>
    <col min="1557" max="1557" width="13.5703125" style="793" customWidth="1"/>
    <col min="1558" max="1558" width="11.85546875" style="793" customWidth="1"/>
    <col min="1559" max="1559" width="14.5703125" style="793" bestFit="1" customWidth="1"/>
    <col min="1560" max="1560" width="12" style="793" bestFit="1" customWidth="1"/>
    <col min="1561" max="1561" width="12.5703125" style="793" bestFit="1" customWidth="1"/>
    <col min="1562" max="1562" width="12" style="793" bestFit="1" customWidth="1"/>
    <col min="1563" max="1563" width="9.140625" style="793" customWidth="1"/>
    <col min="1564" max="1565" width="12.5703125" style="793" bestFit="1" customWidth="1"/>
    <col min="1566" max="1566" width="15.42578125" style="793" customWidth="1"/>
    <col min="1567" max="1567" width="15.28515625" style="793" customWidth="1"/>
    <col min="1568" max="1568" width="11.85546875" style="793" customWidth="1"/>
    <col min="1569" max="1569" width="12.42578125" style="793" customWidth="1"/>
    <col min="1570" max="1570" width="18.42578125" style="793" bestFit="1" customWidth="1"/>
    <col min="1571" max="1571" width="14.5703125" style="793" bestFit="1" customWidth="1"/>
    <col min="1572" max="1792" width="9.140625" style="793"/>
    <col min="1793" max="1793" width="7.140625" style="793" customWidth="1"/>
    <col min="1794" max="1794" width="6.42578125" style="793" customWidth="1"/>
    <col min="1795" max="1795" width="40.5703125" style="793" customWidth="1"/>
    <col min="1796" max="1796" width="15.7109375" style="793" bestFit="1" customWidth="1"/>
    <col min="1797" max="1797" width="16" style="793" bestFit="1" customWidth="1"/>
    <col min="1798" max="1798" width="16.28515625" style="793" bestFit="1" customWidth="1"/>
    <col min="1799" max="1799" width="21.85546875" style="793" customWidth="1"/>
    <col min="1800" max="1800" width="17.7109375" style="793" customWidth="1"/>
    <col min="1801" max="1801" width="34.140625" style="793" bestFit="1" customWidth="1"/>
    <col min="1802" max="1802" width="15.28515625" style="793" bestFit="1" customWidth="1"/>
    <col min="1803" max="1803" width="15.42578125" style="793" customWidth="1"/>
    <col min="1804" max="1804" width="12" style="793" customWidth="1"/>
    <col min="1805" max="1805" width="20.42578125" style="793" bestFit="1" customWidth="1"/>
    <col min="1806" max="1806" width="16.28515625" style="793" bestFit="1" customWidth="1"/>
    <col min="1807" max="1808" width="14.5703125" style="793" bestFit="1" customWidth="1"/>
    <col min="1809" max="1809" width="6.85546875" style="793" customWidth="1"/>
    <col min="1810" max="1811" width="15.85546875" style="793" bestFit="1" customWidth="1"/>
    <col min="1812" max="1812" width="16.28515625" style="793" customWidth="1"/>
    <col min="1813" max="1813" width="13.5703125" style="793" customWidth="1"/>
    <col min="1814" max="1814" width="11.85546875" style="793" customWidth="1"/>
    <col min="1815" max="1815" width="14.5703125" style="793" bestFit="1" customWidth="1"/>
    <col min="1816" max="1816" width="12" style="793" bestFit="1" customWidth="1"/>
    <col min="1817" max="1817" width="12.5703125" style="793" bestFit="1" customWidth="1"/>
    <col min="1818" max="1818" width="12" style="793" bestFit="1" customWidth="1"/>
    <col min="1819" max="1819" width="9.140625" style="793" customWidth="1"/>
    <col min="1820" max="1821" width="12.5703125" style="793" bestFit="1" customWidth="1"/>
    <col min="1822" max="1822" width="15.42578125" style="793" customWidth="1"/>
    <col min="1823" max="1823" width="15.28515625" style="793" customWidth="1"/>
    <col min="1824" max="1824" width="11.85546875" style="793" customWidth="1"/>
    <col min="1825" max="1825" width="12.42578125" style="793" customWidth="1"/>
    <col min="1826" max="1826" width="18.42578125" style="793" bestFit="1" customWidth="1"/>
    <col min="1827" max="1827" width="14.5703125" style="793" bestFit="1" customWidth="1"/>
    <col min="1828" max="2048" width="9.140625" style="793"/>
    <col min="2049" max="2049" width="7.140625" style="793" customWidth="1"/>
    <col min="2050" max="2050" width="6.42578125" style="793" customWidth="1"/>
    <col min="2051" max="2051" width="40.5703125" style="793" customWidth="1"/>
    <col min="2052" max="2052" width="15.7109375" style="793" bestFit="1" customWidth="1"/>
    <col min="2053" max="2053" width="16" style="793" bestFit="1" customWidth="1"/>
    <col min="2054" max="2054" width="16.28515625" style="793" bestFit="1" customWidth="1"/>
    <col min="2055" max="2055" width="21.85546875" style="793" customWidth="1"/>
    <col min="2056" max="2056" width="17.7109375" style="793" customWidth="1"/>
    <col min="2057" max="2057" width="34.140625" style="793" bestFit="1" customWidth="1"/>
    <col min="2058" max="2058" width="15.28515625" style="793" bestFit="1" customWidth="1"/>
    <col min="2059" max="2059" width="15.42578125" style="793" customWidth="1"/>
    <col min="2060" max="2060" width="12" style="793" customWidth="1"/>
    <col min="2061" max="2061" width="20.42578125" style="793" bestFit="1" customWidth="1"/>
    <col min="2062" max="2062" width="16.28515625" style="793" bestFit="1" customWidth="1"/>
    <col min="2063" max="2064" width="14.5703125" style="793" bestFit="1" customWidth="1"/>
    <col min="2065" max="2065" width="6.85546875" style="793" customWidth="1"/>
    <col min="2066" max="2067" width="15.85546875" style="793" bestFit="1" customWidth="1"/>
    <col min="2068" max="2068" width="16.28515625" style="793" customWidth="1"/>
    <col min="2069" max="2069" width="13.5703125" style="793" customWidth="1"/>
    <col min="2070" max="2070" width="11.85546875" style="793" customWidth="1"/>
    <col min="2071" max="2071" width="14.5703125" style="793" bestFit="1" customWidth="1"/>
    <col min="2072" max="2072" width="12" style="793" bestFit="1" customWidth="1"/>
    <col min="2073" max="2073" width="12.5703125" style="793" bestFit="1" customWidth="1"/>
    <col min="2074" max="2074" width="12" style="793" bestFit="1" customWidth="1"/>
    <col min="2075" max="2075" width="9.140625" style="793" customWidth="1"/>
    <col min="2076" max="2077" width="12.5703125" style="793" bestFit="1" customWidth="1"/>
    <col min="2078" max="2078" width="15.42578125" style="793" customWidth="1"/>
    <col min="2079" max="2079" width="15.28515625" style="793" customWidth="1"/>
    <col min="2080" max="2080" width="11.85546875" style="793" customWidth="1"/>
    <col min="2081" max="2081" width="12.42578125" style="793" customWidth="1"/>
    <col min="2082" max="2082" width="18.42578125" style="793" bestFit="1" customWidth="1"/>
    <col min="2083" max="2083" width="14.5703125" style="793" bestFit="1" customWidth="1"/>
    <col min="2084" max="2304" width="9.140625" style="793"/>
    <col min="2305" max="2305" width="7.140625" style="793" customWidth="1"/>
    <col min="2306" max="2306" width="6.42578125" style="793" customWidth="1"/>
    <col min="2307" max="2307" width="40.5703125" style="793" customWidth="1"/>
    <col min="2308" max="2308" width="15.7109375" style="793" bestFit="1" customWidth="1"/>
    <col min="2309" max="2309" width="16" style="793" bestFit="1" customWidth="1"/>
    <col min="2310" max="2310" width="16.28515625" style="793" bestFit="1" customWidth="1"/>
    <col min="2311" max="2311" width="21.85546875" style="793" customWidth="1"/>
    <col min="2312" max="2312" width="17.7109375" style="793" customWidth="1"/>
    <col min="2313" max="2313" width="34.140625" style="793" bestFit="1" customWidth="1"/>
    <col min="2314" max="2314" width="15.28515625" style="793" bestFit="1" customWidth="1"/>
    <col min="2315" max="2315" width="15.42578125" style="793" customWidth="1"/>
    <col min="2316" max="2316" width="12" style="793" customWidth="1"/>
    <col min="2317" max="2317" width="20.42578125" style="793" bestFit="1" customWidth="1"/>
    <col min="2318" max="2318" width="16.28515625" style="793" bestFit="1" customWidth="1"/>
    <col min="2319" max="2320" width="14.5703125" style="793" bestFit="1" customWidth="1"/>
    <col min="2321" max="2321" width="6.85546875" style="793" customWidth="1"/>
    <col min="2322" max="2323" width="15.85546875" style="793" bestFit="1" customWidth="1"/>
    <col min="2324" max="2324" width="16.28515625" style="793" customWidth="1"/>
    <col min="2325" max="2325" width="13.5703125" style="793" customWidth="1"/>
    <col min="2326" max="2326" width="11.85546875" style="793" customWidth="1"/>
    <col min="2327" max="2327" width="14.5703125" style="793" bestFit="1" customWidth="1"/>
    <col min="2328" max="2328" width="12" style="793" bestFit="1" customWidth="1"/>
    <col min="2329" max="2329" width="12.5703125" style="793" bestFit="1" customWidth="1"/>
    <col min="2330" max="2330" width="12" style="793" bestFit="1" customWidth="1"/>
    <col min="2331" max="2331" width="9.140625" style="793" customWidth="1"/>
    <col min="2332" max="2333" width="12.5703125" style="793" bestFit="1" customWidth="1"/>
    <col min="2334" max="2334" width="15.42578125" style="793" customWidth="1"/>
    <col min="2335" max="2335" width="15.28515625" style="793" customWidth="1"/>
    <col min="2336" max="2336" width="11.85546875" style="793" customWidth="1"/>
    <col min="2337" max="2337" width="12.42578125" style="793" customWidth="1"/>
    <col min="2338" max="2338" width="18.42578125" style="793" bestFit="1" customWidth="1"/>
    <col min="2339" max="2339" width="14.5703125" style="793" bestFit="1" customWidth="1"/>
    <col min="2340" max="2560" width="9.140625" style="793"/>
    <col min="2561" max="2561" width="7.140625" style="793" customWidth="1"/>
    <col min="2562" max="2562" width="6.42578125" style="793" customWidth="1"/>
    <col min="2563" max="2563" width="40.5703125" style="793" customWidth="1"/>
    <col min="2564" max="2564" width="15.7109375" style="793" bestFit="1" customWidth="1"/>
    <col min="2565" max="2565" width="16" style="793" bestFit="1" customWidth="1"/>
    <col min="2566" max="2566" width="16.28515625" style="793" bestFit="1" customWidth="1"/>
    <col min="2567" max="2567" width="21.85546875" style="793" customWidth="1"/>
    <col min="2568" max="2568" width="17.7109375" style="793" customWidth="1"/>
    <col min="2569" max="2569" width="34.140625" style="793" bestFit="1" customWidth="1"/>
    <col min="2570" max="2570" width="15.28515625" style="793" bestFit="1" customWidth="1"/>
    <col min="2571" max="2571" width="15.42578125" style="793" customWidth="1"/>
    <col min="2572" max="2572" width="12" style="793" customWidth="1"/>
    <col min="2573" max="2573" width="20.42578125" style="793" bestFit="1" customWidth="1"/>
    <col min="2574" max="2574" width="16.28515625" style="793" bestFit="1" customWidth="1"/>
    <col min="2575" max="2576" width="14.5703125" style="793" bestFit="1" customWidth="1"/>
    <col min="2577" max="2577" width="6.85546875" style="793" customWidth="1"/>
    <col min="2578" max="2579" width="15.85546875" style="793" bestFit="1" customWidth="1"/>
    <col min="2580" max="2580" width="16.28515625" style="793" customWidth="1"/>
    <col min="2581" max="2581" width="13.5703125" style="793" customWidth="1"/>
    <col min="2582" max="2582" width="11.85546875" style="793" customWidth="1"/>
    <col min="2583" max="2583" width="14.5703125" style="793" bestFit="1" customWidth="1"/>
    <col min="2584" max="2584" width="12" style="793" bestFit="1" customWidth="1"/>
    <col min="2585" max="2585" width="12.5703125" style="793" bestFit="1" customWidth="1"/>
    <col min="2586" max="2586" width="12" style="793" bestFit="1" customWidth="1"/>
    <col min="2587" max="2587" width="9.140625" style="793" customWidth="1"/>
    <col min="2588" max="2589" width="12.5703125" style="793" bestFit="1" customWidth="1"/>
    <col min="2590" max="2590" width="15.42578125" style="793" customWidth="1"/>
    <col min="2591" max="2591" width="15.28515625" style="793" customWidth="1"/>
    <col min="2592" max="2592" width="11.85546875" style="793" customWidth="1"/>
    <col min="2593" max="2593" width="12.42578125" style="793" customWidth="1"/>
    <col min="2594" max="2594" width="18.42578125" style="793" bestFit="1" customWidth="1"/>
    <col min="2595" max="2595" width="14.5703125" style="793" bestFit="1" customWidth="1"/>
    <col min="2596" max="2816" width="9.140625" style="793"/>
    <col min="2817" max="2817" width="7.140625" style="793" customWidth="1"/>
    <col min="2818" max="2818" width="6.42578125" style="793" customWidth="1"/>
    <col min="2819" max="2819" width="40.5703125" style="793" customWidth="1"/>
    <col min="2820" max="2820" width="15.7109375" style="793" bestFit="1" customWidth="1"/>
    <col min="2821" max="2821" width="16" style="793" bestFit="1" customWidth="1"/>
    <col min="2822" max="2822" width="16.28515625" style="793" bestFit="1" customWidth="1"/>
    <col min="2823" max="2823" width="21.85546875" style="793" customWidth="1"/>
    <col min="2824" max="2824" width="17.7109375" style="793" customWidth="1"/>
    <col min="2825" max="2825" width="34.140625" style="793" bestFit="1" customWidth="1"/>
    <col min="2826" max="2826" width="15.28515625" style="793" bestFit="1" customWidth="1"/>
    <col min="2827" max="2827" width="15.42578125" style="793" customWidth="1"/>
    <col min="2828" max="2828" width="12" style="793" customWidth="1"/>
    <col min="2829" max="2829" width="20.42578125" style="793" bestFit="1" customWidth="1"/>
    <col min="2830" max="2830" width="16.28515625" style="793" bestFit="1" customWidth="1"/>
    <col min="2831" max="2832" width="14.5703125" style="793" bestFit="1" customWidth="1"/>
    <col min="2833" max="2833" width="6.85546875" style="793" customWidth="1"/>
    <col min="2834" max="2835" width="15.85546875" style="793" bestFit="1" customWidth="1"/>
    <col min="2836" max="2836" width="16.28515625" style="793" customWidth="1"/>
    <col min="2837" max="2837" width="13.5703125" style="793" customWidth="1"/>
    <col min="2838" max="2838" width="11.85546875" style="793" customWidth="1"/>
    <col min="2839" max="2839" width="14.5703125" style="793" bestFit="1" customWidth="1"/>
    <col min="2840" max="2840" width="12" style="793" bestFit="1" customWidth="1"/>
    <col min="2841" max="2841" width="12.5703125" style="793" bestFit="1" customWidth="1"/>
    <col min="2842" max="2842" width="12" style="793" bestFit="1" customWidth="1"/>
    <col min="2843" max="2843" width="9.140625" style="793" customWidth="1"/>
    <col min="2844" max="2845" width="12.5703125" style="793" bestFit="1" customWidth="1"/>
    <col min="2846" max="2846" width="15.42578125" style="793" customWidth="1"/>
    <col min="2847" max="2847" width="15.28515625" style="793" customWidth="1"/>
    <col min="2848" max="2848" width="11.85546875" style="793" customWidth="1"/>
    <col min="2849" max="2849" width="12.42578125" style="793" customWidth="1"/>
    <col min="2850" max="2850" width="18.42578125" style="793" bestFit="1" customWidth="1"/>
    <col min="2851" max="2851" width="14.5703125" style="793" bestFit="1" customWidth="1"/>
    <col min="2852" max="3072" width="9.140625" style="793"/>
    <col min="3073" max="3073" width="7.140625" style="793" customWidth="1"/>
    <col min="3074" max="3074" width="6.42578125" style="793" customWidth="1"/>
    <col min="3075" max="3075" width="40.5703125" style="793" customWidth="1"/>
    <col min="3076" max="3076" width="15.7109375" style="793" bestFit="1" customWidth="1"/>
    <col min="3077" max="3077" width="16" style="793" bestFit="1" customWidth="1"/>
    <col min="3078" max="3078" width="16.28515625" style="793" bestFit="1" customWidth="1"/>
    <col min="3079" max="3079" width="21.85546875" style="793" customWidth="1"/>
    <col min="3080" max="3080" width="17.7109375" style="793" customWidth="1"/>
    <col min="3081" max="3081" width="34.140625" style="793" bestFit="1" customWidth="1"/>
    <col min="3082" max="3082" width="15.28515625" style="793" bestFit="1" customWidth="1"/>
    <col min="3083" max="3083" width="15.42578125" style="793" customWidth="1"/>
    <col min="3084" max="3084" width="12" style="793" customWidth="1"/>
    <col min="3085" max="3085" width="20.42578125" style="793" bestFit="1" customWidth="1"/>
    <col min="3086" max="3086" width="16.28515625" style="793" bestFit="1" customWidth="1"/>
    <col min="3087" max="3088" width="14.5703125" style="793" bestFit="1" customWidth="1"/>
    <col min="3089" max="3089" width="6.85546875" style="793" customWidth="1"/>
    <col min="3090" max="3091" width="15.85546875" style="793" bestFit="1" customWidth="1"/>
    <col min="3092" max="3092" width="16.28515625" style="793" customWidth="1"/>
    <col min="3093" max="3093" width="13.5703125" style="793" customWidth="1"/>
    <col min="3094" max="3094" width="11.85546875" style="793" customWidth="1"/>
    <col min="3095" max="3095" width="14.5703125" style="793" bestFit="1" customWidth="1"/>
    <col min="3096" max="3096" width="12" style="793" bestFit="1" customWidth="1"/>
    <col min="3097" max="3097" width="12.5703125" style="793" bestFit="1" customWidth="1"/>
    <col min="3098" max="3098" width="12" style="793" bestFit="1" customWidth="1"/>
    <col min="3099" max="3099" width="9.140625" style="793" customWidth="1"/>
    <col min="3100" max="3101" width="12.5703125" style="793" bestFit="1" customWidth="1"/>
    <col min="3102" max="3102" width="15.42578125" style="793" customWidth="1"/>
    <col min="3103" max="3103" width="15.28515625" style="793" customWidth="1"/>
    <col min="3104" max="3104" width="11.85546875" style="793" customWidth="1"/>
    <col min="3105" max="3105" width="12.42578125" style="793" customWidth="1"/>
    <col min="3106" max="3106" width="18.42578125" style="793" bestFit="1" customWidth="1"/>
    <col min="3107" max="3107" width="14.5703125" style="793" bestFit="1" customWidth="1"/>
    <col min="3108" max="3328" width="9.140625" style="793"/>
    <col min="3329" max="3329" width="7.140625" style="793" customWidth="1"/>
    <col min="3330" max="3330" width="6.42578125" style="793" customWidth="1"/>
    <col min="3331" max="3331" width="40.5703125" style="793" customWidth="1"/>
    <col min="3332" max="3332" width="15.7109375" style="793" bestFit="1" customWidth="1"/>
    <col min="3333" max="3333" width="16" style="793" bestFit="1" customWidth="1"/>
    <col min="3334" max="3334" width="16.28515625" style="793" bestFit="1" customWidth="1"/>
    <col min="3335" max="3335" width="21.85546875" style="793" customWidth="1"/>
    <col min="3336" max="3336" width="17.7109375" style="793" customWidth="1"/>
    <col min="3337" max="3337" width="34.140625" style="793" bestFit="1" customWidth="1"/>
    <col min="3338" max="3338" width="15.28515625" style="793" bestFit="1" customWidth="1"/>
    <col min="3339" max="3339" width="15.42578125" style="793" customWidth="1"/>
    <col min="3340" max="3340" width="12" style="793" customWidth="1"/>
    <col min="3341" max="3341" width="20.42578125" style="793" bestFit="1" customWidth="1"/>
    <col min="3342" max="3342" width="16.28515625" style="793" bestFit="1" customWidth="1"/>
    <col min="3343" max="3344" width="14.5703125" style="793" bestFit="1" customWidth="1"/>
    <col min="3345" max="3345" width="6.85546875" style="793" customWidth="1"/>
    <col min="3346" max="3347" width="15.85546875" style="793" bestFit="1" customWidth="1"/>
    <col min="3348" max="3348" width="16.28515625" style="793" customWidth="1"/>
    <col min="3349" max="3349" width="13.5703125" style="793" customWidth="1"/>
    <col min="3350" max="3350" width="11.85546875" style="793" customWidth="1"/>
    <col min="3351" max="3351" width="14.5703125" style="793" bestFit="1" customWidth="1"/>
    <col min="3352" max="3352" width="12" style="793" bestFit="1" customWidth="1"/>
    <col min="3353" max="3353" width="12.5703125" style="793" bestFit="1" customWidth="1"/>
    <col min="3354" max="3354" width="12" style="793" bestFit="1" customWidth="1"/>
    <col min="3355" max="3355" width="9.140625" style="793" customWidth="1"/>
    <col min="3356" max="3357" width="12.5703125" style="793" bestFit="1" customWidth="1"/>
    <col min="3358" max="3358" width="15.42578125" style="793" customWidth="1"/>
    <col min="3359" max="3359" width="15.28515625" style="793" customWidth="1"/>
    <col min="3360" max="3360" width="11.85546875" style="793" customWidth="1"/>
    <col min="3361" max="3361" width="12.42578125" style="793" customWidth="1"/>
    <col min="3362" max="3362" width="18.42578125" style="793" bestFit="1" customWidth="1"/>
    <col min="3363" max="3363" width="14.5703125" style="793" bestFit="1" customWidth="1"/>
    <col min="3364" max="3584" width="9.140625" style="793"/>
    <col min="3585" max="3585" width="7.140625" style="793" customWidth="1"/>
    <col min="3586" max="3586" width="6.42578125" style="793" customWidth="1"/>
    <col min="3587" max="3587" width="40.5703125" style="793" customWidth="1"/>
    <col min="3588" max="3588" width="15.7109375" style="793" bestFit="1" customWidth="1"/>
    <col min="3589" max="3589" width="16" style="793" bestFit="1" customWidth="1"/>
    <col min="3590" max="3590" width="16.28515625" style="793" bestFit="1" customWidth="1"/>
    <col min="3591" max="3591" width="21.85546875" style="793" customWidth="1"/>
    <col min="3592" max="3592" width="17.7109375" style="793" customWidth="1"/>
    <col min="3593" max="3593" width="34.140625" style="793" bestFit="1" customWidth="1"/>
    <col min="3594" max="3594" width="15.28515625" style="793" bestFit="1" customWidth="1"/>
    <col min="3595" max="3595" width="15.42578125" style="793" customWidth="1"/>
    <col min="3596" max="3596" width="12" style="793" customWidth="1"/>
    <col min="3597" max="3597" width="20.42578125" style="793" bestFit="1" customWidth="1"/>
    <col min="3598" max="3598" width="16.28515625" style="793" bestFit="1" customWidth="1"/>
    <col min="3599" max="3600" width="14.5703125" style="793" bestFit="1" customWidth="1"/>
    <col min="3601" max="3601" width="6.85546875" style="793" customWidth="1"/>
    <col min="3602" max="3603" width="15.85546875" style="793" bestFit="1" customWidth="1"/>
    <col min="3604" max="3604" width="16.28515625" style="793" customWidth="1"/>
    <col min="3605" max="3605" width="13.5703125" style="793" customWidth="1"/>
    <col min="3606" max="3606" width="11.85546875" style="793" customWidth="1"/>
    <col min="3607" max="3607" width="14.5703125" style="793" bestFit="1" customWidth="1"/>
    <col min="3608" max="3608" width="12" style="793" bestFit="1" customWidth="1"/>
    <col min="3609" max="3609" width="12.5703125" style="793" bestFit="1" customWidth="1"/>
    <col min="3610" max="3610" width="12" style="793" bestFit="1" customWidth="1"/>
    <col min="3611" max="3611" width="9.140625" style="793" customWidth="1"/>
    <col min="3612" max="3613" width="12.5703125" style="793" bestFit="1" customWidth="1"/>
    <col min="3614" max="3614" width="15.42578125" style="793" customWidth="1"/>
    <col min="3615" max="3615" width="15.28515625" style="793" customWidth="1"/>
    <col min="3616" max="3616" width="11.85546875" style="793" customWidth="1"/>
    <col min="3617" max="3617" width="12.42578125" style="793" customWidth="1"/>
    <col min="3618" max="3618" width="18.42578125" style="793" bestFit="1" customWidth="1"/>
    <col min="3619" max="3619" width="14.5703125" style="793" bestFit="1" customWidth="1"/>
    <col min="3620" max="3840" width="9.140625" style="793"/>
    <col min="3841" max="3841" width="7.140625" style="793" customWidth="1"/>
    <col min="3842" max="3842" width="6.42578125" style="793" customWidth="1"/>
    <col min="3843" max="3843" width="40.5703125" style="793" customWidth="1"/>
    <col min="3844" max="3844" width="15.7109375" style="793" bestFit="1" customWidth="1"/>
    <col min="3845" max="3845" width="16" style="793" bestFit="1" customWidth="1"/>
    <col min="3846" max="3846" width="16.28515625" style="793" bestFit="1" customWidth="1"/>
    <col min="3847" max="3847" width="21.85546875" style="793" customWidth="1"/>
    <col min="3848" max="3848" width="17.7109375" style="793" customWidth="1"/>
    <col min="3849" max="3849" width="34.140625" style="793" bestFit="1" customWidth="1"/>
    <col min="3850" max="3850" width="15.28515625" style="793" bestFit="1" customWidth="1"/>
    <col min="3851" max="3851" width="15.42578125" style="793" customWidth="1"/>
    <col min="3852" max="3852" width="12" style="793" customWidth="1"/>
    <col min="3853" max="3853" width="20.42578125" style="793" bestFit="1" customWidth="1"/>
    <col min="3854" max="3854" width="16.28515625" style="793" bestFit="1" customWidth="1"/>
    <col min="3855" max="3856" width="14.5703125" style="793" bestFit="1" customWidth="1"/>
    <col min="3857" max="3857" width="6.85546875" style="793" customWidth="1"/>
    <col min="3858" max="3859" width="15.85546875" style="793" bestFit="1" customWidth="1"/>
    <col min="3860" max="3860" width="16.28515625" style="793" customWidth="1"/>
    <col min="3861" max="3861" width="13.5703125" style="793" customWidth="1"/>
    <col min="3862" max="3862" width="11.85546875" style="793" customWidth="1"/>
    <col min="3863" max="3863" width="14.5703125" style="793" bestFit="1" customWidth="1"/>
    <col min="3864" max="3864" width="12" style="793" bestFit="1" customWidth="1"/>
    <col min="3865" max="3865" width="12.5703125" style="793" bestFit="1" customWidth="1"/>
    <col min="3866" max="3866" width="12" style="793" bestFit="1" customWidth="1"/>
    <col min="3867" max="3867" width="9.140625" style="793" customWidth="1"/>
    <col min="3868" max="3869" width="12.5703125" style="793" bestFit="1" customWidth="1"/>
    <col min="3870" max="3870" width="15.42578125" style="793" customWidth="1"/>
    <col min="3871" max="3871" width="15.28515625" style="793" customWidth="1"/>
    <col min="3872" max="3872" width="11.85546875" style="793" customWidth="1"/>
    <col min="3873" max="3873" width="12.42578125" style="793" customWidth="1"/>
    <col min="3874" max="3874" width="18.42578125" style="793" bestFit="1" customWidth="1"/>
    <col min="3875" max="3875" width="14.5703125" style="793" bestFit="1" customWidth="1"/>
    <col min="3876" max="4096" width="9.140625" style="793"/>
    <col min="4097" max="4097" width="7.140625" style="793" customWidth="1"/>
    <col min="4098" max="4098" width="6.42578125" style="793" customWidth="1"/>
    <col min="4099" max="4099" width="40.5703125" style="793" customWidth="1"/>
    <col min="4100" max="4100" width="15.7109375" style="793" bestFit="1" customWidth="1"/>
    <col min="4101" max="4101" width="16" style="793" bestFit="1" customWidth="1"/>
    <col min="4102" max="4102" width="16.28515625" style="793" bestFit="1" customWidth="1"/>
    <col min="4103" max="4103" width="21.85546875" style="793" customWidth="1"/>
    <col min="4104" max="4104" width="17.7109375" style="793" customWidth="1"/>
    <col min="4105" max="4105" width="34.140625" style="793" bestFit="1" customWidth="1"/>
    <col min="4106" max="4106" width="15.28515625" style="793" bestFit="1" customWidth="1"/>
    <col min="4107" max="4107" width="15.42578125" style="793" customWidth="1"/>
    <col min="4108" max="4108" width="12" style="793" customWidth="1"/>
    <col min="4109" max="4109" width="20.42578125" style="793" bestFit="1" customWidth="1"/>
    <col min="4110" max="4110" width="16.28515625" style="793" bestFit="1" customWidth="1"/>
    <col min="4111" max="4112" width="14.5703125" style="793" bestFit="1" customWidth="1"/>
    <col min="4113" max="4113" width="6.85546875" style="793" customWidth="1"/>
    <col min="4114" max="4115" width="15.85546875" style="793" bestFit="1" customWidth="1"/>
    <col min="4116" max="4116" width="16.28515625" style="793" customWidth="1"/>
    <col min="4117" max="4117" width="13.5703125" style="793" customWidth="1"/>
    <col min="4118" max="4118" width="11.85546875" style="793" customWidth="1"/>
    <col min="4119" max="4119" width="14.5703125" style="793" bestFit="1" customWidth="1"/>
    <col min="4120" max="4120" width="12" style="793" bestFit="1" customWidth="1"/>
    <col min="4121" max="4121" width="12.5703125" style="793" bestFit="1" customWidth="1"/>
    <col min="4122" max="4122" width="12" style="793" bestFit="1" customWidth="1"/>
    <col min="4123" max="4123" width="9.140625" style="793" customWidth="1"/>
    <col min="4124" max="4125" width="12.5703125" style="793" bestFit="1" customWidth="1"/>
    <col min="4126" max="4126" width="15.42578125" style="793" customWidth="1"/>
    <col min="4127" max="4127" width="15.28515625" style="793" customWidth="1"/>
    <col min="4128" max="4128" width="11.85546875" style="793" customWidth="1"/>
    <col min="4129" max="4129" width="12.42578125" style="793" customWidth="1"/>
    <col min="4130" max="4130" width="18.42578125" style="793" bestFit="1" customWidth="1"/>
    <col min="4131" max="4131" width="14.5703125" style="793" bestFit="1" customWidth="1"/>
    <col min="4132" max="4352" width="9.140625" style="793"/>
    <col min="4353" max="4353" width="7.140625" style="793" customWidth="1"/>
    <col min="4354" max="4354" width="6.42578125" style="793" customWidth="1"/>
    <col min="4355" max="4355" width="40.5703125" style="793" customWidth="1"/>
    <col min="4356" max="4356" width="15.7109375" style="793" bestFit="1" customWidth="1"/>
    <col min="4357" max="4357" width="16" style="793" bestFit="1" customWidth="1"/>
    <col min="4358" max="4358" width="16.28515625" style="793" bestFit="1" customWidth="1"/>
    <col min="4359" max="4359" width="21.85546875" style="793" customWidth="1"/>
    <col min="4360" max="4360" width="17.7109375" style="793" customWidth="1"/>
    <col min="4361" max="4361" width="34.140625" style="793" bestFit="1" customWidth="1"/>
    <col min="4362" max="4362" width="15.28515625" style="793" bestFit="1" customWidth="1"/>
    <col min="4363" max="4363" width="15.42578125" style="793" customWidth="1"/>
    <col min="4364" max="4364" width="12" style="793" customWidth="1"/>
    <col min="4365" max="4365" width="20.42578125" style="793" bestFit="1" customWidth="1"/>
    <col min="4366" max="4366" width="16.28515625" style="793" bestFit="1" customWidth="1"/>
    <col min="4367" max="4368" width="14.5703125" style="793" bestFit="1" customWidth="1"/>
    <col min="4369" max="4369" width="6.85546875" style="793" customWidth="1"/>
    <col min="4370" max="4371" width="15.85546875" style="793" bestFit="1" customWidth="1"/>
    <col min="4372" max="4372" width="16.28515625" style="793" customWidth="1"/>
    <col min="4373" max="4373" width="13.5703125" style="793" customWidth="1"/>
    <col min="4374" max="4374" width="11.85546875" style="793" customWidth="1"/>
    <col min="4375" max="4375" width="14.5703125" style="793" bestFit="1" customWidth="1"/>
    <col min="4376" max="4376" width="12" style="793" bestFit="1" customWidth="1"/>
    <col min="4377" max="4377" width="12.5703125" style="793" bestFit="1" customWidth="1"/>
    <col min="4378" max="4378" width="12" style="793" bestFit="1" customWidth="1"/>
    <col min="4379" max="4379" width="9.140625" style="793" customWidth="1"/>
    <col min="4380" max="4381" width="12.5703125" style="793" bestFit="1" customWidth="1"/>
    <col min="4382" max="4382" width="15.42578125" style="793" customWidth="1"/>
    <col min="4383" max="4383" width="15.28515625" style="793" customWidth="1"/>
    <col min="4384" max="4384" width="11.85546875" style="793" customWidth="1"/>
    <col min="4385" max="4385" width="12.42578125" style="793" customWidth="1"/>
    <col min="4386" max="4386" width="18.42578125" style="793" bestFit="1" customWidth="1"/>
    <col min="4387" max="4387" width="14.5703125" style="793" bestFit="1" customWidth="1"/>
    <col min="4388" max="4608" width="9.140625" style="793"/>
    <col min="4609" max="4609" width="7.140625" style="793" customWidth="1"/>
    <col min="4610" max="4610" width="6.42578125" style="793" customWidth="1"/>
    <col min="4611" max="4611" width="40.5703125" style="793" customWidth="1"/>
    <col min="4612" max="4612" width="15.7109375" style="793" bestFit="1" customWidth="1"/>
    <col min="4613" max="4613" width="16" style="793" bestFit="1" customWidth="1"/>
    <col min="4614" max="4614" width="16.28515625" style="793" bestFit="1" customWidth="1"/>
    <col min="4615" max="4615" width="21.85546875" style="793" customWidth="1"/>
    <col min="4616" max="4616" width="17.7109375" style="793" customWidth="1"/>
    <col min="4617" max="4617" width="34.140625" style="793" bestFit="1" customWidth="1"/>
    <col min="4618" max="4618" width="15.28515625" style="793" bestFit="1" customWidth="1"/>
    <col min="4619" max="4619" width="15.42578125" style="793" customWidth="1"/>
    <col min="4620" max="4620" width="12" style="793" customWidth="1"/>
    <col min="4621" max="4621" width="20.42578125" style="793" bestFit="1" customWidth="1"/>
    <col min="4622" max="4622" width="16.28515625" style="793" bestFit="1" customWidth="1"/>
    <col min="4623" max="4624" width="14.5703125" style="793" bestFit="1" customWidth="1"/>
    <col min="4625" max="4625" width="6.85546875" style="793" customWidth="1"/>
    <col min="4626" max="4627" width="15.85546875" style="793" bestFit="1" customWidth="1"/>
    <col min="4628" max="4628" width="16.28515625" style="793" customWidth="1"/>
    <col min="4629" max="4629" width="13.5703125" style="793" customWidth="1"/>
    <col min="4630" max="4630" width="11.85546875" style="793" customWidth="1"/>
    <col min="4631" max="4631" width="14.5703125" style="793" bestFit="1" customWidth="1"/>
    <col min="4632" max="4632" width="12" style="793" bestFit="1" customWidth="1"/>
    <col min="4633" max="4633" width="12.5703125" style="793" bestFit="1" customWidth="1"/>
    <col min="4634" max="4634" width="12" style="793" bestFit="1" customWidth="1"/>
    <col min="4635" max="4635" width="9.140625" style="793" customWidth="1"/>
    <col min="4636" max="4637" width="12.5703125" style="793" bestFit="1" customWidth="1"/>
    <col min="4638" max="4638" width="15.42578125" style="793" customWidth="1"/>
    <col min="4639" max="4639" width="15.28515625" style="793" customWidth="1"/>
    <col min="4640" max="4640" width="11.85546875" style="793" customWidth="1"/>
    <col min="4641" max="4641" width="12.42578125" style="793" customWidth="1"/>
    <col min="4642" max="4642" width="18.42578125" style="793" bestFit="1" customWidth="1"/>
    <col min="4643" max="4643" width="14.5703125" style="793" bestFit="1" customWidth="1"/>
    <col min="4644" max="4864" width="9.140625" style="793"/>
    <col min="4865" max="4865" width="7.140625" style="793" customWidth="1"/>
    <col min="4866" max="4866" width="6.42578125" style="793" customWidth="1"/>
    <col min="4867" max="4867" width="40.5703125" style="793" customWidth="1"/>
    <col min="4868" max="4868" width="15.7109375" style="793" bestFit="1" customWidth="1"/>
    <col min="4869" max="4869" width="16" style="793" bestFit="1" customWidth="1"/>
    <col min="4870" max="4870" width="16.28515625" style="793" bestFit="1" customWidth="1"/>
    <col min="4871" max="4871" width="21.85546875" style="793" customWidth="1"/>
    <col min="4872" max="4872" width="17.7109375" style="793" customWidth="1"/>
    <col min="4873" max="4873" width="34.140625" style="793" bestFit="1" customWidth="1"/>
    <col min="4874" max="4874" width="15.28515625" style="793" bestFit="1" customWidth="1"/>
    <col min="4875" max="4875" width="15.42578125" style="793" customWidth="1"/>
    <col min="4876" max="4876" width="12" style="793" customWidth="1"/>
    <col min="4877" max="4877" width="20.42578125" style="793" bestFit="1" customWidth="1"/>
    <col min="4878" max="4878" width="16.28515625" style="793" bestFit="1" customWidth="1"/>
    <col min="4879" max="4880" width="14.5703125" style="793" bestFit="1" customWidth="1"/>
    <col min="4881" max="4881" width="6.85546875" style="793" customWidth="1"/>
    <col min="4882" max="4883" width="15.85546875" style="793" bestFit="1" customWidth="1"/>
    <col min="4884" max="4884" width="16.28515625" style="793" customWidth="1"/>
    <col min="4885" max="4885" width="13.5703125" style="793" customWidth="1"/>
    <col min="4886" max="4886" width="11.85546875" style="793" customWidth="1"/>
    <col min="4887" max="4887" width="14.5703125" style="793" bestFit="1" customWidth="1"/>
    <col min="4888" max="4888" width="12" style="793" bestFit="1" customWidth="1"/>
    <col min="4889" max="4889" width="12.5703125" style="793" bestFit="1" customWidth="1"/>
    <col min="4890" max="4890" width="12" style="793" bestFit="1" customWidth="1"/>
    <col min="4891" max="4891" width="9.140625" style="793" customWidth="1"/>
    <col min="4892" max="4893" width="12.5703125" style="793" bestFit="1" customWidth="1"/>
    <col min="4894" max="4894" width="15.42578125" style="793" customWidth="1"/>
    <col min="4895" max="4895" width="15.28515625" style="793" customWidth="1"/>
    <col min="4896" max="4896" width="11.85546875" style="793" customWidth="1"/>
    <col min="4897" max="4897" width="12.42578125" style="793" customWidth="1"/>
    <col min="4898" max="4898" width="18.42578125" style="793" bestFit="1" customWidth="1"/>
    <col min="4899" max="4899" width="14.5703125" style="793" bestFit="1" customWidth="1"/>
    <col min="4900" max="5120" width="9.140625" style="793"/>
    <col min="5121" max="5121" width="7.140625" style="793" customWidth="1"/>
    <col min="5122" max="5122" width="6.42578125" style="793" customWidth="1"/>
    <col min="5123" max="5123" width="40.5703125" style="793" customWidth="1"/>
    <col min="5124" max="5124" width="15.7109375" style="793" bestFit="1" customWidth="1"/>
    <col min="5125" max="5125" width="16" style="793" bestFit="1" customWidth="1"/>
    <col min="5126" max="5126" width="16.28515625" style="793" bestFit="1" customWidth="1"/>
    <col min="5127" max="5127" width="21.85546875" style="793" customWidth="1"/>
    <col min="5128" max="5128" width="17.7109375" style="793" customWidth="1"/>
    <col min="5129" max="5129" width="34.140625" style="793" bestFit="1" customWidth="1"/>
    <col min="5130" max="5130" width="15.28515625" style="793" bestFit="1" customWidth="1"/>
    <col min="5131" max="5131" width="15.42578125" style="793" customWidth="1"/>
    <col min="5132" max="5132" width="12" style="793" customWidth="1"/>
    <col min="5133" max="5133" width="20.42578125" style="793" bestFit="1" customWidth="1"/>
    <col min="5134" max="5134" width="16.28515625" style="793" bestFit="1" customWidth="1"/>
    <col min="5135" max="5136" width="14.5703125" style="793" bestFit="1" customWidth="1"/>
    <col min="5137" max="5137" width="6.85546875" style="793" customWidth="1"/>
    <col min="5138" max="5139" width="15.85546875" style="793" bestFit="1" customWidth="1"/>
    <col min="5140" max="5140" width="16.28515625" style="793" customWidth="1"/>
    <col min="5141" max="5141" width="13.5703125" style="793" customWidth="1"/>
    <col min="5142" max="5142" width="11.85546875" style="793" customWidth="1"/>
    <col min="5143" max="5143" width="14.5703125" style="793" bestFit="1" customWidth="1"/>
    <col min="5144" max="5144" width="12" style="793" bestFit="1" customWidth="1"/>
    <col min="5145" max="5145" width="12.5703125" style="793" bestFit="1" customWidth="1"/>
    <col min="5146" max="5146" width="12" style="793" bestFit="1" customWidth="1"/>
    <col min="5147" max="5147" width="9.140625" style="793" customWidth="1"/>
    <col min="5148" max="5149" width="12.5703125" style="793" bestFit="1" customWidth="1"/>
    <col min="5150" max="5150" width="15.42578125" style="793" customWidth="1"/>
    <col min="5151" max="5151" width="15.28515625" style="793" customWidth="1"/>
    <col min="5152" max="5152" width="11.85546875" style="793" customWidth="1"/>
    <col min="5153" max="5153" width="12.42578125" style="793" customWidth="1"/>
    <col min="5154" max="5154" width="18.42578125" style="793" bestFit="1" customWidth="1"/>
    <col min="5155" max="5155" width="14.5703125" style="793" bestFit="1" customWidth="1"/>
    <col min="5156" max="5376" width="9.140625" style="793"/>
    <col min="5377" max="5377" width="7.140625" style="793" customWidth="1"/>
    <col min="5378" max="5378" width="6.42578125" style="793" customWidth="1"/>
    <col min="5379" max="5379" width="40.5703125" style="793" customWidth="1"/>
    <col min="5380" max="5380" width="15.7109375" style="793" bestFit="1" customWidth="1"/>
    <col min="5381" max="5381" width="16" style="793" bestFit="1" customWidth="1"/>
    <col min="5382" max="5382" width="16.28515625" style="793" bestFit="1" customWidth="1"/>
    <col min="5383" max="5383" width="21.85546875" style="793" customWidth="1"/>
    <col min="5384" max="5384" width="17.7109375" style="793" customWidth="1"/>
    <col min="5385" max="5385" width="34.140625" style="793" bestFit="1" customWidth="1"/>
    <col min="5386" max="5386" width="15.28515625" style="793" bestFit="1" customWidth="1"/>
    <col min="5387" max="5387" width="15.42578125" style="793" customWidth="1"/>
    <col min="5388" max="5388" width="12" style="793" customWidth="1"/>
    <col min="5389" max="5389" width="20.42578125" style="793" bestFit="1" customWidth="1"/>
    <col min="5390" max="5390" width="16.28515625" style="793" bestFit="1" customWidth="1"/>
    <col min="5391" max="5392" width="14.5703125" style="793" bestFit="1" customWidth="1"/>
    <col min="5393" max="5393" width="6.85546875" style="793" customWidth="1"/>
    <col min="5394" max="5395" width="15.85546875" style="793" bestFit="1" customWidth="1"/>
    <col min="5396" max="5396" width="16.28515625" style="793" customWidth="1"/>
    <col min="5397" max="5397" width="13.5703125" style="793" customWidth="1"/>
    <col min="5398" max="5398" width="11.85546875" style="793" customWidth="1"/>
    <col min="5399" max="5399" width="14.5703125" style="793" bestFit="1" customWidth="1"/>
    <col min="5400" max="5400" width="12" style="793" bestFit="1" customWidth="1"/>
    <col min="5401" max="5401" width="12.5703125" style="793" bestFit="1" customWidth="1"/>
    <col min="5402" max="5402" width="12" style="793" bestFit="1" customWidth="1"/>
    <col min="5403" max="5403" width="9.140625" style="793" customWidth="1"/>
    <col min="5404" max="5405" width="12.5703125" style="793" bestFit="1" customWidth="1"/>
    <col min="5406" max="5406" width="15.42578125" style="793" customWidth="1"/>
    <col min="5407" max="5407" width="15.28515625" style="793" customWidth="1"/>
    <col min="5408" max="5408" width="11.85546875" style="793" customWidth="1"/>
    <col min="5409" max="5409" width="12.42578125" style="793" customWidth="1"/>
    <col min="5410" max="5410" width="18.42578125" style="793" bestFit="1" customWidth="1"/>
    <col min="5411" max="5411" width="14.5703125" style="793" bestFit="1" customWidth="1"/>
    <col min="5412" max="5632" width="9.140625" style="793"/>
    <col min="5633" max="5633" width="7.140625" style="793" customWidth="1"/>
    <col min="5634" max="5634" width="6.42578125" style="793" customWidth="1"/>
    <col min="5635" max="5635" width="40.5703125" style="793" customWidth="1"/>
    <col min="5636" max="5636" width="15.7109375" style="793" bestFit="1" customWidth="1"/>
    <col min="5637" max="5637" width="16" style="793" bestFit="1" customWidth="1"/>
    <col min="5638" max="5638" width="16.28515625" style="793" bestFit="1" customWidth="1"/>
    <col min="5639" max="5639" width="21.85546875" style="793" customWidth="1"/>
    <col min="5640" max="5640" width="17.7109375" style="793" customWidth="1"/>
    <col min="5641" max="5641" width="34.140625" style="793" bestFit="1" customWidth="1"/>
    <col min="5642" max="5642" width="15.28515625" style="793" bestFit="1" customWidth="1"/>
    <col min="5643" max="5643" width="15.42578125" style="793" customWidth="1"/>
    <col min="5644" max="5644" width="12" style="793" customWidth="1"/>
    <col min="5645" max="5645" width="20.42578125" style="793" bestFit="1" customWidth="1"/>
    <col min="5646" max="5646" width="16.28515625" style="793" bestFit="1" customWidth="1"/>
    <col min="5647" max="5648" width="14.5703125" style="793" bestFit="1" customWidth="1"/>
    <col min="5649" max="5649" width="6.85546875" style="793" customWidth="1"/>
    <col min="5650" max="5651" width="15.85546875" style="793" bestFit="1" customWidth="1"/>
    <col min="5652" max="5652" width="16.28515625" style="793" customWidth="1"/>
    <col min="5653" max="5653" width="13.5703125" style="793" customWidth="1"/>
    <col min="5654" max="5654" width="11.85546875" style="793" customWidth="1"/>
    <col min="5655" max="5655" width="14.5703125" style="793" bestFit="1" customWidth="1"/>
    <col min="5656" max="5656" width="12" style="793" bestFit="1" customWidth="1"/>
    <col min="5657" max="5657" width="12.5703125" style="793" bestFit="1" customWidth="1"/>
    <col min="5658" max="5658" width="12" style="793" bestFit="1" customWidth="1"/>
    <col min="5659" max="5659" width="9.140625" style="793" customWidth="1"/>
    <col min="5660" max="5661" width="12.5703125" style="793" bestFit="1" customWidth="1"/>
    <col min="5662" max="5662" width="15.42578125" style="793" customWidth="1"/>
    <col min="5663" max="5663" width="15.28515625" style="793" customWidth="1"/>
    <col min="5664" max="5664" width="11.85546875" style="793" customWidth="1"/>
    <col min="5665" max="5665" width="12.42578125" style="793" customWidth="1"/>
    <col min="5666" max="5666" width="18.42578125" style="793" bestFit="1" customWidth="1"/>
    <col min="5667" max="5667" width="14.5703125" style="793" bestFit="1" customWidth="1"/>
    <col min="5668" max="5888" width="9.140625" style="793"/>
    <col min="5889" max="5889" width="7.140625" style="793" customWidth="1"/>
    <col min="5890" max="5890" width="6.42578125" style="793" customWidth="1"/>
    <col min="5891" max="5891" width="40.5703125" style="793" customWidth="1"/>
    <col min="5892" max="5892" width="15.7109375" style="793" bestFit="1" customWidth="1"/>
    <col min="5893" max="5893" width="16" style="793" bestFit="1" customWidth="1"/>
    <col min="5894" max="5894" width="16.28515625" style="793" bestFit="1" customWidth="1"/>
    <col min="5895" max="5895" width="21.85546875" style="793" customWidth="1"/>
    <col min="5896" max="5896" width="17.7109375" style="793" customWidth="1"/>
    <col min="5897" max="5897" width="34.140625" style="793" bestFit="1" customWidth="1"/>
    <col min="5898" max="5898" width="15.28515625" style="793" bestFit="1" customWidth="1"/>
    <col min="5899" max="5899" width="15.42578125" style="793" customWidth="1"/>
    <col min="5900" max="5900" width="12" style="793" customWidth="1"/>
    <col min="5901" max="5901" width="20.42578125" style="793" bestFit="1" customWidth="1"/>
    <col min="5902" max="5902" width="16.28515625" style="793" bestFit="1" customWidth="1"/>
    <col min="5903" max="5904" width="14.5703125" style="793" bestFit="1" customWidth="1"/>
    <col min="5905" max="5905" width="6.85546875" style="793" customWidth="1"/>
    <col min="5906" max="5907" width="15.85546875" style="793" bestFit="1" customWidth="1"/>
    <col min="5908" max="5908" width="16.28515625" style="793" customWidth="1"/>
    <col min="5909" max="5909" width="13.5703125" style="793" customWidth="1"/>
    <col min="5910" max="5910" width="11.85546875" style="793" customWidth="1"/>
    <col min="5911" max="5911" width="14.5703125" style="793" bestFit="1" customWidth="1"/>
    <col min="5912" max="5912" width="12" style="793" bestFit="1" customWidth="1"/>
    <col min="5913" max="5913" width="12.5703125" style="793" bestFit="1" customWidth="1"/>
    <col min="5914" max="5914" width="12" style="793" bestFit="1" customWidth="1"/>
    <col min="5915" max="5915" width="9.140625" style="793" customWidth="1"/>
    <col min="5916" max="5917" width="12.5703125" style="793" bestFit="1" customWidth="1"/>
    <col min="5918" max="5918" width="15.42578125" style="793" customWidth="1"/>
    <col min="5919" max="5919" width="15.28515625" style="793" customWidth="1"/>
    <col min="5920" max="5920" width="11.85546875" style="793" customWidth="1"/>
    <col min="5921" max="5921" width="12.42578125" style="793" customWidth="1"/>
    <col min="5922" max="5922" width="18.42578125" style="793" bestFit="1" customWidth="1"/>
    <col min="5923" max="5923" width="14.5703125" style="793" bestFit="1" customWidth="1"/>
    <col min="5924" max="6144" width="9.140625" style="793"/>
    <col min="6145" max="6145" width="7.140625" style="793" customWidth="1"/>
    <col min="6146" max="6146" width="6.42578125" style="793" customWidth="1"/>
    <col min="6147" max="6147" width="40.5703125" style="793" customWidth="1"/>
    <col min="6148" max="6148" width="15.7109375" style="793" bestFit="1" customWidth="1"/>
    <col min="6149" max="6149" width="16" style="793" bestFit="1" customWidth="1"/>
    <col min="6150" max="6150" width="16.28515625" style="793" bestFit="1" customWidth="1"/>
    <col min="6151" max="6151" width="21.85546875" style="793" customWidth="1"/>
    <col min="6152" max="6152" width="17.7109375" style="793" customWidth="1"/>
    <col min="6153" max="6153" width="34.140625" style="793" bestFit="1" customWidth="1"/>
    <col min="6154" max="6154" width="15.28515625" style="793" bestFit="1" customWidth="1"/>
    <col min="6155" max="6155" width="15.42578125" style="793" customWidth="1"/>
    <col min="6156" max="6156" width="12" style="793" customWidth="1"/>
    <col min="6157" max="6157" width="20.42578125" style="793" bestFit="1" customWidth="1"/>
    <col min="6158" max="6158" width="16.28515625" style="793" bestFit="1" customWidth="1"/>
    <col min="6159" max="6160" width="14.5703125" style="793" bestFit="1" customWidth="1"/>
    <col min="6161" max="6161" width="6.85546875" style="793" customWidth="1"/>
    <col min="6162" max="6163" width="15.85546875" style="793" bestFit="1" customWidth="1"/>
    <col min="6164" max="6164" width="16.28515625" style="793" customWidth="1"/>
    <col min="6165" max="6165" width="13.5703125" style="793" customWidth="1"/>
    <col min="6166" max="6166" width="11.85546875" style="793" customWidth="1"/>
    <col min="6167" max="6167" width="14.5703125" style="793" bestFit="1" customWidth="1"/>
    <col min="6168" max="6168" width="12" style="793" bestFit="1" customWidth="1"/>
    <col min="6169" max="6169" width="12.5703125" style="793" bestFit="1" customWidth="1"/>
    <col min="6170" max="6170" width="12" style="793" bestFit="1" customWidth="1"/>
    <col min="6171" max="6171" width="9.140625" style="793" customWidth="1"/>
    <col min="6172" max="6173" width="12.5703125" style="793" bestFit="1" customWidth="1"/>
    <col min="6174" max="6174" width="15.42578125" style="793" customWidth="1"/>
    <col min="6175" max="6175" width="15.28515625" style="793" customWidth="1"/>
    <col min="6176" max="6176" width="11.85546875" style="793" customWidth="1"/>
    <col min="6177" max="6177" width="12.42578125" style="793" customWidth="1"/>
    <col min="6178" max="6178" width="18.42578125" style="793" bestFit="1" customWidth="1"/>
    <col min="6179" max="6179" width="14.5703125" style="793" bestFit="1" customWidth="1"/>
    <col min="6180" max="6400" width="9.140625" style="793"/>
    <col min="6401" max="6401" width="7.140625" style="793" customWidth="1"/>
    <col min="6402" max="6402" width="6.42578125" style="793" customWidth="1"/>
    <col min="6403" max="6403" width="40.5703125" style="793" customWidth="1"/>
    <col min="6404" max="6404" width="15.7109375" style="793" bestFit="1" customWidth="1"/>
    <col min="6405" max="6405" width="16" style="793" bestFit="1" customWidth="1"/>
    <col min="6406" max="6406" width="16.28515625" style="793" bestFit="1" customWidth="1"/>
    <col min="6407" max="6407" width="21.85546875" style="793" customWidth="1"/>
    <col min="6408" max="6408" width="17.7109375" style="793" customWidth="1"/>
    <col min="6409" max="6409" width="34.140625" style="793" bestFit="1" customWidth="1"/>
    <col min="6410" max="6410" width="15.28515625" style="793" bestFit="1" customWidth="1"/>
    <col min="6411" max="6411" width="15.42578125" style="793" customWidth="1"/>
    <col min="6412" max="6412" width="12" style="793" customWidth="1"/>
    <col min="6413" max="6413" width="20.42578125" style="793" bestFit="1" customWidth="1"/>
    <col min="6414" max="6414" width="16.28515625" style="793" bestFit="1" customWidth="1"/>
    <col min="6415" max="6416" width="14.5703125" style="793" bestFit="1" customWidth="1"/>
    <col min="6417" max="6417" width="6.85546875" style="793" customWidth="1"/>
    <col min="6418" max="6419" width="15.85546875" style="793" bestFit="1" customWidth="1"/>
    <col min="6420" max="6420" width="16.28515625" style="793" customWidth="1"/>
    <col min="6421" max="6421" width="13.5703125" style="793" customWidth="1"/>
    <col min="6422" max="6422" width="11.85546875" style="793" customWidth="1"/>
    <col min="6423" max="6423" width="14.5703125" style="793" bestFit="1" customWidth="1"/>
    <col min="6424" max="6424" width="12" style="793" bestFit="1" customWidth="1"/>
    <col min="6425" max="6425" width="12.5703125" style="793" bestFit="1" customWidth="1"/>
    <col min="6426" max="6426" width="12" style="793" bestFit="1" customWidth="1"/>
    <col min="6427" max="6427" width="9.140625" style="793" customWidth="1"/>
    <col min="6428" max="6429" width="12.5703125" style="793" bestFit="1" customWidth="1"/>
    <col min="6430" max="6430" width="15.42578125" style="793" customWidth="1"/>
    <col min="6431" max="6431" width="15.28515625" style="793" customWidth="1"/>
    <col min="6432" max="6432" width="11.85546875" style="793" customWidth="1"/>
    <col min="6433" max="6433" width="12.42578125" style="793" customWidth="1"/>
    <col min="6434" max="6434" width="18.42578125" style="793" bestFit="1" customWidth="1"/>
    <col min="6435" max="6435" width="14.5703125" style="793" bestFit="1" customWidth="1"/>
    <col min="6436" max="6656" width="9.140625" style="793"/>
    <col min="6657" max="6657" width="7.140625" style="793" customWidth="1"/>
    <col min="6658" max="6658" width="6.42578125" style="793" customWidth="1"/>
    <col min="6659" max="6659" width="40.5703125" style="793" customWidth="1"/>
    <col min="6660" max="6660" width="15.7109375" style="793" bestFit="1" customWidth="1"/>
    <col min="6661" max="6661" width="16" style="793" bestFit="1" customWidth="1"/>
    <col min="6662" max="6662" width="16.28515625" style="793" bestFit="1" customWidth="1"/>
    <col min="6663" max="6663" width="21.85546875" style="793" customWidth="1"/>
    <col min="6664" max="6664" width="17.7109375" style="793" customWidth="1"/>
    <col min="6665" max="6665" width="34.140625" style="793" bestFit="1" customWidth="1"/>
    <col min="6666" max="6666" width="15.28515625" style="793" bestFit="1" customWidth="1"/>
    <col min="6667" max="6667" width="15.42578125" style="793" customWidth="1"/>
    <col min="6668" max="6668" width="12" style="793" customWidth="1"/>
    <col min="6669" max="6669" width="20.42578125" style="793" bestFit="1" customWidth="1"/>
    <col min="6670" max="6670" width="16.28515625" style="793" bestFit="1" customWidth="1"/>
    <col min="6671" max="6672" width="14.5703125" style="793" bestFit="1" customWidth="1"/>
    <col min="6673" max="6673" width="6.85546875" style="793" customWidth="1"/>
    <col min="6674" max="6675" width="15.85546875" style="793" bestFit="1" customWidth="1"/>
    <col min="6676" max="6676" width="16.28515625" style="793" customWidth="1"/>
    <col min="6677" max="6677" width="13.5703125" style="793" customWidth="1"/>
    <col min="6678" max="6678" width="11.85546875" style="793" customWidth="1"/>
    <col min="6679" max="6679" width="14.5703125" style="793" bestFit="1" customWidth="1"/>
    <col min="6680" max="6680" width="12" style="793" bestFit="1" customWidth="1"/>
    <col min="6681" max="6681" width="12.5703125" style="793" bestFit="1" customWidth="1"/>
    <col min="6682" max="6682" width="12" style="793" bestFit="1" customWidth="1"/>
    <col min="6683" max="6683" width="9.140625" style="793" customWidth="1"/>
    <col min="6684" max="6685" width="12.5703125" style="793" bestFit="1" customWidth="1"/>
    <col min="6686" max="6686" width="15.42578125" style="793" customWidth="1"/>
    <col min="6687" max="6687" width="15.28515625" style="793" customWidth="1"/>
    <col min="6688" max="6688" width="11.85546875" style="793" customWidth="1"/>
    <col min="6689" max="6689" width="12.42578125" style="793" customWidth="1"/>
    <col min="6690" max="6690" width="18.42578125" style="793" bestFit="1" customWidth="1"/>
    <col min="6691" max="6691" width="14.5703125" style="793" bestFit="1" customWidth="1"/>
    <col min="6692" max="6912" width="9.140625" style="793"/>
    <col min="6913" max="6913" width="7.140625" style="793" customWidth="1"/>
    <col min="6914" max="6914" width="6.42578125" style="793" customWidth="1"/>
    <col min="6915" max="6915" width="40.5703125" style="793" customWidth="1"/>
    <col min="6916" max="6916" width="15.7109375" style="793" bestFit="1" customWidth="1"/>
    <col min="6917" max="6917" width="16" style="793" bestFit="1" customWidth="1"/>
    <col min="6918" max="6918" width="16.28515625" style="793" bestFit="1" customWidth="1"/>
    <col min="6919" max="6919" width="21.85546875" style="793" customWidth="1"/>
    <col min="6920" max="6920" width="17.7109375" style="793" customWidth="1"/>
    <col min="6921" max="6921" width="34.140625" style="793" bestFit="1" customWidth="1"/>
    <col min="6922" max="6922" width="15.28515625" style="793" bestFit="1" customWidth="1"/>
    <col min="6923" max="6923" width="15.42578125" style="793" customWidth="1"/>
    <col min="6924" max="6924" width="12" style="793" customWidth="1"/>
    <col min="6925" max="6925" width="20.42578125" style="793" bestFit="1" customWidth="1"/>
    <col min="6926" max="6926" width="16.28515625" style="793" bestFit="1" customWidth="1"/>
    <col min="6927" max="6928" width="14.5703125" style="793" bestFit="1" customWidth="1"/>
    <col min="6929" max="6929" width="6.85546875" style="793" customWidth="1"/>
    <col min="6930" max="6931" width="15.85546875" style="793" bestFit="1" customWidth="1"/>
    <col min="6932" max="6932" width="16.28515625" style="793" customWidth="1"/>
    <col min="6933" max="6933" width="13.5703125" style="793" customWidth="1"/>
    <col min="6934" max="6934" width="11.85546875" style="793" customWidth="1"/>
    <col min="6935" max="6935" width="14.5703125" style="793" bestFit="1" customWidth="1"/>
    <col min="6936" max="6936" width="12" style="793" bestFit="1" customWidth="1"/>
    <col min="6937" max="6937" width="12.5703125" style="793" bestFit="1" customWidth="1"/>
    <col min="6938" max="6938" width="12" style="793" bestFit="1" customWidth="1"/>
    <col min="6939" max="6939" width="9.140625" style="793" customWidth="1"/>
    <col min="6940" max="6941" width="12.5703125" style="793" bestFit="1" customWidth="1"/>
    <col min="6942" max="6942" width="15.42578125" style="793" customWidth="1"/>
    <col min="6943" max="6943" width="15.28515625" style="793" customWidth="1"/>
    <col min="6944" max="6944" width="11.85546875" style="793" customWidth="1"/>
    <col min="6945" max="6945" width="12.42578125" style="793" customWidth="1"/>
    <col min="6946" max="6946" width="18.42578125" style="793" bestFit="1" customWidth="1"/>
    <col min="6947" max="6947" width="14.5703125" style="793" bestFit="1" customWidth="1"/>
    <col min="6948" max="7168" width="9.140625" style="793"/>
    <col min="7169" max="7169" width="7.140625" style="793" customWidth="1"/>
    <col min="7170" max="7170" width="6.42578125" style="793" customWidth="1"/>
    <col min="7171" max="7171" width="40.5703125" style="793" customWidth="1"/>
    <col min="7172" max="7172" width="15.7109375" style="793" bestFit="1" customWidth="1"/>
    <col min="7173" max="7173" width="16" style="793" bestFit="1" customWidth="1"/>
    <col min="7174" max="7174" width="16.28515625" style="793" bestFit="1" customWidth="1"/>
    <col min="7175" max="7175" width="21.85546875" style="793" customWidth="1"/>
    <col min="7176" max="7176" width="17.7109375" style="793" customWidth="1"/>
    <col min="7177" max="7177" width="34.140625" style="793" bestFit="1" customWidth="1"/>
    <col min="7178" max="7178" width="15.28515625" style="793" bestFit="1" customWidth="1"/>
    <col min="7179" max="7179" width="15.42578125" style="793" customWidth="1"/>
    <col min="7180" max="7180" width="12" style="793" customWidth="1"/>
    <col min="7181" max="7181" width="20.42578125" style="793" bestFit="1" customWidth="1"/>
    <col min="7182" max="7182" width="16.28515625" style="793" bestFit="1" customWidth="1"/>
    <col min="7183" max="7184" width="14.5703125" style="793" bestFit="1" customWidth="1"/>
    <col min="7185" max="7185" width="6.85546875" style="793" customWidth="1"/>
    <col min="7186" max="7187" width="15.85546875" style="793" bestFit="1" customWidth="1"/>
    <col min="7188" max="7188" width="16.28515625" style="793" customWidth="1"/>
    <col min="7189" max="7189" width="13.5703125" style="793" customWidth="1"/>
    <col min="7190" max="7190" width="11.85546875" style="793" customWidth="1"/>
    <col min="7191" max="7191" width="14.5703125" style="793" bestFit="1" customWidth="1"/>
    <col min="7192" max="7192" width="12" style="793" bestFit="1" customWidth="1"/>
    <col min="7193" max="7193" width="12.5703125" style="793" bestFit="1" customWidth="1"/>
    <col min="7194" max="7194" width="12" style="793" bestFit="1" customWidth="1"/>
    <col min="7195" max="7195" width="9.140625" style="793" customWidth="1"/>
    <col min="7196" max="7197" width="12.5703125" style="793" bestFit="1" customWidth="1"/>
    <col min="7198" max="7198" width="15.42578125" style="793" customWidth="1"/>
    <col min="7199" max="7199" width="15.28515625" style="793" customWidth="1"/>
    <col min="7200" max="7200" width="11.85546875" style="793" customWidth="1"/>
    <col min="7201" max="7201" width="12.42578125" style="793" customWidth="1"/>
    <col min="7202" max="7202" width="18.42578125" style="793" bestFit="1" customWidth="1"/>
    <col min="7203" max="7203" width="14.5703125" style="793" bestFit="1" customWidth="1"/>
    <col min="7204" max="7424" width="9.140625" style="793"/>
    <col min="7425" max="7425" width="7.140625" style="793" customWidth="1"/>
    <col min="7426" max="7426" width="6.42578125" style="793" customWidth="1"/>
    <col min="7427" max="7427" width="40.5703125" style="793" customWidth="1"/>
    <col min="7428" max="7428" width="15.7109375" style="793" bestFit="1" customWidth="1"/>
    <col min="7429" max="7429" width="16" style="793" bestFit="1" customWidth="1"/>
    <col min="7430" max="7430" width="16.28515625" style="793" bestFit="1" customWidth="1"/>
    <col min="7431" max="7431" width="21.85546875" style="793" customWidth="1"/>
    <col min="7432" max="7432" width="17.7109375" style="793" customWidth="1"/>
    <col min="7433" max="7433" width="34.140625" style="793" bestFit="1" customWidth="1"/>
    <col min="7434" max="7434" width="15.28515625" style="793" bestFit="1" customWidth="1"/>
    <col min="7435" max="7435" width="15.42578125" style="793" customWidth="1"/>
    <col min="7436" max="7436" width="12" style="793" customWidth="1"/>
    <col min="7437" max="7437" width="20.42578125" style="793" bestFit="1" customWidth="1"/>
    <col min="7438" max="7438" width="16.28515625" style="793" bestFit="1" customWidth="1"/>
    <col min="7439" max="7440" width="14.5703125" style="793" bestFit="1" customWidth="1"/>
    <col min="7441" max="7441" width="6.85546875" style="793" customWidth="1"/>
    <col min="7442" max="7443" width="15.85546875" style="793" bestFit="1" customWidth="1"/>
    <col min="7444" max="7444" width="16.28515625" style="793" customWidth="1"/>
    <col min="7445" max="7445" width="13.5703125" style="793" customWidth="1"/>
    <col min="7446" max="7446" width="11.85546875" style="793" customWidth="1"/>
    <col min="7447" max="7447" width="14.5703125" style="793" bestFit="1" customWidth="1"/>
    <col min="7448" max="7448" width="12" style="793" bestFit="1" customWidth="1"/>
    <col min="7449" max="7449" width="12.5703125" style="793" bestFit="1" customWidth="1"/>
    <col min="7450" max="7450" width="12" style="793" bestFit="1" customWidth="1"/>
    <col min="7451" max="7451" width="9.140625" style="793" customWidth="1"/>
    <col min="7452" max="7453" width="12.5703125" style="793" bestFit="1" customWidth="1"/>
    <col min="7454" max="7454" width="15.42578125" style="793" customWidth="1"/>
    <col min="7455" max="7455" width="15.28515625" style="793" customWidth="1"/>
    <col min="7456" max="7456" width="11.85546875" style="793" customWidth="1"/>
    <col min="7457" max="7457" width="12.42578125" style="793" customWidth="1"/>
    <col min="7458" max="7458" width="18.42578125" style="793" bestFit="1" customWidth="1"/>
    <col min="7459" max="7459" width="14.5703125" style="793" bestFit="1" customWidth="1"/>
    <col min="7460" max="7680" width="9.140625" style="793"/>
    <col min="7681" max="7681" width="7.140625" style="793" customWidth="1"/>
    <col min="7682" max="7682" width="6.42578125" style="793" customWidth="1"/>
    <col min="7683" max="7683" width="40.5703125" style="793" customWidth="1"/>
    <col min="7684" max="7684" width="15.7109375" style="793" bestFit="1" customWidth="1"/>
    <col min="7685" max="7685" width="16" style="793" bestFit="1" customWidth="1"/>
    <col min="7686" max="7686" width="16.28515625" style="793" bestFit="1" customWidth="1"/>
    <col min="7687" max="7687" width="21.85546875" style="793" customWidth="1"/>
    <col min="7688" max="7688" width="17.7109375" style="793" customWidth="1"/>
    <col min="7689" max="7689" width="34.140625" style="793" bestFit="1" customWidth="1"/>
    <col min="7690" max="7690" width="15.28515625" style="793" bestFit="1" customWidth="1"/>
    <col min="7691" max="7691" width="15.42578125" style="793" customWidth="1"/>
    <col min="7692" max="7692" width="12" style="793" customWidth="1"/>
    <col min="7693" max="7693" width="20.42578125" style="793" bestFit="1" customWidth="1"/>
    <col min="7694" max="7694" width="16.28515625" style="793" bestFit="1" customWidth="1"/>
    <col min="7695" max="7696" width="14.5703125" style="793" bestFit="1" customWidth="1"/>
    <col min="7697" max="7697" width="6.85546875" style="793" customWidth="1"/>
    <col min="7698" max="7699" width="15.85546875" style="793" bestFit="1" customWidth="1"/>
    <col min="7700" max="7700" width="16.28515625" style="793" customWidth="1"/>
    <col min="7701" max="7701" width="13.5703125" style="793" customWidth="1"/>
    <col min="7702" max="7702" width="11.85546875" style="793" customWidth="1"/>
    <col min="7703" max="7703" width="14.5703125" style="793" bestFit="1" customWidth="1"/>
    <col min="7704" max="7704" width="12" style="793" bestFit="1" customWidth="1"/>
    <col min="7705" max="7705" width="12.5703125" style="793" bestFit="1" customWidth="1"/>
    <col min="7706" max="7706" width="12" style="793" bestFit="1" customWidth="1"/>
    <col min="7707" max="7707" width="9.140625" style="793" customWidth="1"/>
    <col min="7708" max="7709" width="12.5703125" style="793" bestFit="1" customWidth="1"/>
    <col min="7710" max="7710" width="15.42578125" style="793" customWidth="1"/>
    <col min="7711" max="7711" width="15.28515625" style="793" customWidth="1"/>
    <col min="7712" max="7712" width="11.85546875" style="793" customWidth="1"/>
    <col min="7713" max="7713" width="12.42578125" style="793" customWidth="1"/>
    <col min="7714" max="7714" width="18.42578125" style="793" bestFit="1" customWidth="1"/>
    <col min="7715" max="7715" width="14.5703125" style="793" bestFit="1" customWidth="1"/>
    <col min="7716" max="7936" width="9.140625" style="793"/>
    <col min="7937" max="7937" width="7.140625" style="793" customWidth="1"/>
    <col min="7938" max="7938" width="6.42578125" style="793" customWidth="1"/>
    <col min="7939" max="7939" width="40.5703125" style="793" customWidth="1"/>
    <col min="7940" max="7940" width="15.7109375" style="793" bestFit="1" customWidth="1"/>
    <col min="7941" max="7941" width="16" style="793" bestFit="1" customWidth="1"/>
    <col min="7942" max="7942" width="16.28515625" style="793" bestFit="1" customWidth="1"/>
    <col min="7943" max="7943" width="21.85546875" style="793" customWidth="1"/>
    <col min="7944" max="7944" width="17.7109375" style="793" customWidth="1"/>
    <col min="7945" max="7945" width="34.140625" style="793" bestFit="1" customWidth="1"/>
    <col min="7946" max="7946" width="15.28515625" style="793" bestFit="1" customWidth="1"/>
    <col min="7947" max="7947" width="15.42578125" style="793" customWidth="1"/>
    <col min="7948" max="7948" width="12" style="793" customWidth="1"/>
    <col min="7949" max="7949" width="20.42578125" style="793" bestFit="1" customWidth="1"/>
    <col min="7950" max="7950" width="16.28515625" style="793" bestFit="1" customWidth="1"/>
    <col min="7951" max="7952" width="14.5703125" style="793" bestFit="1" customWidth="1"/>
    <col min="7953" max="7953" width="6.85546875" style="793" customWidth="1"/>
    <col min="7954" max="7955" width="15.85546875" style="793" bestFit="1" customWidth="1"/>
    <col min="7956" max="7956" width="16.28515625" style="793" customWidth="1"/>
    <col min="7957" max="7957" width="13.5703125" style="793" customWidth="1"/>
    <col min="7958" max="7958" width="11.85546875" style="793" customWidth="1"/>
    <col min="7959" max="7959" width="14.5703125" style="793" bestFit="1" customWidth="1"/>
    <col min="7960" max="7960" width="12" style="793" bestFit="1" customWidth="1"/>
    <col min="7961" max="7961" width="12.5703125" style="793" bestFit="1" customWidth="1"/>
    <col min="7962" max="7962" width="12" style="793" bestFit="1" customWidth="1"/>
    <col min="7963" max="7963" width="9.140625" style="793" customWidth="1"/>
    <col min="7964" max="7965" width="12.5703125" style="793" bestFit="1" customWidth="1"/>
    <col min="7966" max="7966" width="15.42578125" style="793" customWidth="1"/>
    <col min="7967" max="7967" width="15.28515625" style="793" customWidth="1"/>
    <col min="7968" max="7968" width="11.85546875" style="793" customWidth="1"/>
    <col min="7969" max="7969" width="12.42578125" style="793" customWidth="1"/>
    <col min="7970" max="7970" width="18.42578125" style="793" bestFit="1" customWidth="1"/>
    <col min="7971" max="7971" width="14.5703125" style="793" bestFit="1" customWidth="1"/>
    <col min="7972" max="8192" width="9.140625" style="793"/>
    <col min="8193" max="8193" width="7.140625" style="793" customWidth="1"/>
    <col min="8194" max="8194" width="6.42578125" style="793" customWidth="1"/>
    <col min="8195" max="8195" width="40.5703125" style="793" customWidth="1"/>
    <col min="8196" max="8196" width="15.7109375" style="793" bestFit="1" customWidth="1"/>
    <col min="8197" max="8197" width="16" style="793" bestFit="1" customWidth="1"/>
    <col min="8198" max="8198" width="16.28515625" style="793" bestFit="1" customWidth="1"/>
    <col min="8199" max="8199" width="21.85546875" style="793" customWidth="1"/>
    <col min="8200" max="8200" width="17.7109375" style="793" customWidth="1"/>
    <col min="8201" max="8201" width="34.140625" style="793" bestFit="1" customWidth="1"/>
    <col min="8202" max="8202" width="15.28515625" style="793" bestFit="1" customWidth="1"/>
    <col min="8203" max="8203" width="15.42578125" style="793" customWidth="1"/>
    <col min="8204" max="8204" width="12" style="793" customWidth="1"/>
    <col min="8205" max="8205" width="20.42578125" style="793" bestFit="1" customWidth="1"/>
    <col min="8206" max="8206" width="16.28515625" style="793" bestFit="1" customWidth="1"/>
    <col min="8207" max="8208" width="14.5703125" style="793" bestFit="1" customWidth="1"/>
    <col min="8209" max="8209" width="6.85546875" style="793" customWidth="1"/>
    <col min="8210" max="8211" width="15.85546875" style="793" bestFit="1" customWidth="1"/>
    <col min="8212" max="8212" width="16.28515625" style="793" customWidth="1"/>
    <col min="8213" max="8213" width="13.5703125" style="793" customWidth="1"/>
    <col min="8214" max="8214" width="11.85546875" style="793" customWidth="1"/>
    <col min="8215" max="8215" width="14.5703125" style="793" bestFit="1" customWidth="1"/>
    <col min="8216" max="8216" width="12" style="793" bestFit="1" customWidth="1"/>
    <col min="8217" max="8217" width="12.5703125" style="793" bestFit="1" customWidth="1"/>
    <col min="8218" max="8218" width="12" style="793" bestFit="1" customWidth="1"/>
    <col min="8219" max="8219" width="9.140625" style="793" customWidth="1"/>
    <col min="8220" max="8221" width="12.5703125" style="793" bestFit="1" customWidth="1"/>
    <col min="8222" max="8222" width="15.42578125" style="793" customWidth="1"/>
    <col min="8223" max="8223" width="15.28515625" style="793" customWidth="1"/>
    <col min="8224" max="8224" width="11.85546875" style="793" customWidth="1"/>
    <col min="8225" max="8225" width="12.42578125" style="793" customWidth="1"/>
    <col min="8226" max="8226" width="18.42578125" style="793" bestFit="1" customWidth="1"/>
    <col min="8227" max="8227" width="14.5703125" style="793" bestFit="1" customWidth="1"/>
    <col min="8228" max="8448" width="9.140625" style="793"/>
    <col min="8449" max="8449" width="7.140625" style="793" customWidth="1"/>
    <col min="8450" max="8450" width="6.42578125" style="793" customWidth="1"/>
    <col min="8451" max="8451" width="40.5703125" style="793" customWidth="1"/>
    <col min="8452" max="8452" width="15.7109375" style="793" bestFit="1" customWidth="1"/>
    <col min="8453" max="8453" width="16" style="793" bestFit="1" customWidth="1"/>
    <col min="8454" max="8454" width="16.28515625" style="793" bestFit="1" customWidth="1"/>
    <col min="8455" max="8455" width="21.85546875" style="793" customWidth="1"/>
    <col min="8456" max="8456" width="17.7109375" style="793" customWidth="1"/>
    <col min="8457" max="8457" width="34.140625" style="793" bestFit="1" customWidth="1"/>
    <col min="8458" max="8458" width="15.28515625" style="793" bestFit="1" customWidth="1"/>
    <col min="8459" max="8459" width="15.42578125" style="793" customWidth="1"/>
    <col min="8460" max="8460" width="12" style="793" customWidth="1"/>
    <col min="8461" max="8461" width="20.42578125" style="793" bestFit="1" customWidth="1"/>
    <col min="8462" max="8462" width="16.28515625" style="793" bestFit="1" customWidth="1"/>
    <col min="8463" max="8464" width="14.5703125" style="793" bestFit="1" customWidth="1"/>
    <col min="8465" max="8465" width="6.85546875" style="793" customWidth="1"/>
    <col min="8466" max="8467" width="15.85546875" style="793" bestFit="1" customWidth="1"/>
    <col min="8468" max="8468" width="16.28515625" style="793" customWidth="1"/>
    <col min="8469" max="8469" width="13.5703125" style="793" customWidth="1"/>
    <col min="8470" max="8470" width="11.85546875" style="793" customWidth="1"/>
    <col min="8471" max="8471" width="14.5703125" style="793" bestFit="1" customWidth="1"/>
    <col min="8472" max="8472" width="12" style="793" bestFit="1" customWidth="1"/>
    <col min="8473" max="8473" width="12.5703125" style="793" bestFit="1" customWidth="1"/>
    <col min="8474" max="8474" width="12" style="793" bestFit="1" customWidth="1"/>
    <col min="8475" max="8475" width="9.140625" style="793" customWidth="1"/>
    <col min="8476" max="8477" width="12.5703125" style="793" bestFit="1" customWidth="1"/>
    <col min="8478" max="8478" width="15.42578125" style="793" customWidth="1"/>
    <col min="8479" max="8479" width="15.28515625" style="793" customWidth="1"/>
    <col min="8480" max="8480" width="11.85546875" style="793" customWidth="1"/>
    <col min="8481" max="8481" width="12.42578125" style="793" customWidth="1"/>
    <col min="8482" max="8482" width="18.42578125" style="793" bestFit="1" customWidth="1"/>
    <col min="8483" max="8483" width="14.5703125" style="793" bestFit="1" customWidth="1"/>
    <col min="8484" max="8704" width="9.140625" style="793"/>
    <col min="8705" max="8705" width="7.140625" style="793" customWidth="1"/>
    <col min="8706" max="8706" width="6.42578125" style="793" customWidth="1"/>
    <col min="8707" max="8707" width="40.5703125" style="793" customWidth="1"/>
    <col min="8708" max="8708" width="15.7109375" style="793" bestFit="1" customWidth="1"/>
    <col min="8709" max="8709" width="16" style="793" bestFit="1" customWidth="1"/>
    <col min="8710" max="8710" width="16.28515625" style="793" bestFit="1" customWidth="1"/>
    <col min="8711" max="8711" width="21.85546875" style="793" customWidth="1"/>
    <col min="8712" max="8712" width="17.7109375" style="793" customWidth="1"/>
    <col min="8713" max="8713" width="34.140625" style="793" bestFit="1" customWidth="1"/>
    <col min="8714" max="8714" width="15.28515625" style="793" bestFit="1" customWidth="1"/>
    <col min="8715" max="8715" width="15.42578125" style="793" customWidth="1"/>
    <col min="8716" max="8716" width="12" style="793" customWidth="1"/>
    <col min="8717" max="8717" width="20.42578125" style="793" bestFit="1" customWidth="1"/>
    <col min="8718" max="8718" width="16.28515625" style="793" bestFit="1" customWidth="1"/>
    <col min="8719" max="8720" width="14.5703125" style="793" bestFit="1" customWidth="1"/>
    <col min="8721" max="8721" width="6.85546875" style="793" customWidth="1"/>
    <col min="8722" max="8723" width="15.85546875" style="793" bestFit="1" customWidth="1"/>
    <col min="8724" max="8724" width="16.28515625" style="793" customWidth="1"/>
    <col min="8725" max="8725" width="13.5703125" style="793" customWidth="1"/>
    <col min="8726" max="8726" width="11.85546875" style="793" customWidth="1"/>
    <col min="8727" max="8727" width="14.5703125" style="793" bestFit="1" customWidth="1"/>
    <col min="8728" max="8728" width="12" style="793" bestFit="1" customWidth="1"/>
    <col min="8729" max="8729" width="12.5703125" style="793" bestFit="1" customWidth="1"/>
    <col min="8730" max="8730" width="12" style="793" bestFit="1" customWidth="1"/>
    <col min="8731" max="8731" width="9.140625" style="793" customWidth="1"/>
    <col min="8732" max="8733" width="12.5703125" style="793" bestFit="1" customWidth="1"/>
    <col min="8734" max="8734" width="15.42578125" style="793" customWidth="1"/>
    <col min="8735" max="8735" width="15.28515625" style="793" customWidth="1"/>
    <col min="8736" max="8736" width="11.85546875" style="793" customWidth="1"/>
    <col min="8737" max="8737" width="12.42578125" style="793" customWidth="1"/>
    <col min="8738" max="8738" width="18.42578125" style="793" bestFit="1" customWidth="1"/>
    <col min="8739" max="8739" width="14.5703125" style="793" bestFit="1" customWidth="1"/>
    <col min="8740" max="8960" width="9.140625" style="793"/>
    <col min="8961" max="8961" width="7.140625" style="793" customWidth="1"/>
    <col min="8962" max="8962" width="6.42578125" style="793" customWidth="1"/>
    <col min="8963" max="8963" width="40.5703125" style="793" customWidth="1"/>
    <col min="8964" max="8964" width="15.7109375" style="793" bestFit="1" customWidth="1"/>
    <col min="8965" max="8965" width="16" style="793" bestFit="1" customWidth="1"/>
    <col min="8966" max="8966" width="16.28515625" style="793" bestFit="1" customWidth="1"/>
    <col min="8967" max="8967" width="21.85546875" style="793" customWidth="1"/>
    <col min="8968" max="8968" width="17.7109375" style="793" customWidth="1"/>
    <col min="8969" max="8969" width="34.140625" style="793" bestFit="1" customWidth="1"/>
    <col min="8970" max="8970" width="15.28515625" style="793" bestFit="1" customWidth="1"/>
    <col min="8971" max="8971" width="15.42578125" style="793" customWidth="1"/>
    <col min="8972" max="8972" width="12" style="793" customWidth="1"/>
    <col min="8973" max="8973" width="20.42578125" style="793" bestFit="1" customWidth="1"/>
    <col min="8974" max="8974" width="16.28515625" style="793" bestFit="1" customWidth="1"/>
    <col min="8975" max="8976" width="14.5703125" style="793" bestFit="1" customWidth="1"/>
    <col min="8977" max="8977" width="6.85546875" style="793" customWidth="1"/>
    <col min="8978" max="8979" width="15.85546875" style="793" bestFit="1" customWidth="1"/>
    <col min="8980" max="8980" width="16.28515625" style="793" customWidth="1"/>
    <col min="8981" max="8981" width="13.5703125" style="793" customWidth="1"/>
    <col min="8982" max="8982" width="11.85546875" style="793" customWidth="1"/>
    <col min="8983" max="8983" width="14.5703125" style="793" bestFit="1" customWidth="1"/>
    <col min="8984" max="8984" width="12" style="793" bestFit="1" customWidth="1"/>
    <col min="8985" max="8985" width="12.5703125" style="793" bestFit="1" customWidth="1"/>
    <col min="8986" max="8986" width="12" style="793" bestFit="1" customWidth="1"/>
    <col min="8987" max="8987" width="9.140625" style="793" customWidth="1"/>
    <col min="8988" max="8989" width="12.5703125" style="793" bestFit="1" customWidth="1"/>
    <col min="8990" max="8990" width="15.42578125" style="793" customWidth="1"/>
    <col min="8991" max="8991" width="15.28515625" style="793" customWidth="1"/>
    <col min="8992" max="8992" width="11.85546875" style="793" customWidth="1"/>
    <col min="8993" max="8993" width="12.42578125" style="793" customWidth="1"/>
    <col min="8994" max="8994" width="18.42578125" style="793" bestFit="1" customWidth="1"/>
    <col min="8995" max="8995" width="14.5703125" style="793" bestFit="1" customWidth="1"/>
    <col min="8996" max="9216" width="9.140625" style="793"/>
    <col min="9217" max="9217" width="7.140625" style="793" customWidth="1"/>
    <col min="9218" max="9218" width="6.42578125" style="793" customWidth="1"/>
    <col min="9219" max="9219" width="40.5703125" style="793" customWidth="1"/>
    <col min="9220" max="9220" width="15.7109375" style="793" bestFit="1" customWidth="1"/>
    <col min="9221" max="9221" width="16" style="793" bestFit="1" customWidth="1"/>
    <col min="9222" max="9222" width="16.28515625" style="793" bestFit="1" customWidth="1"/>
    <col min="9223" max="9223" width="21.85546875" style="793" customWidth="1"/>
    <col min="9224" max="9224" width="17.7109375" style="793" customWidth="1"/>
    <col min="9225" max="9225" width="34.140625" style="793" bestFit="1" customWidth="1"/>
    <col min="9226" max="9226" width="15.28515625" style="793" bestFit="1" customWidth="1"/>
    <col min="9227" max="9227" width="15.42578125" style="793" customWidth="1"/>
    <col min="9228" max="9228" width="12" style="793" customWidth="1"/>
    <col min="9229" max="9229" width="20.42578125" style="793" bestFit="1" customWidth="1"/>
    <col min="9230" max="9230" width="16.28515625" style="793" bestFit="1" customWidth="1"/>
    <col min="9231" max="9232" width="14.5703125" style="793" bestFit="1" customWidth="1"/>
    <col min="9233" max="9233" width="6.85546875" style="793" customWidth="1"/>
    <col min="9234" max="9235" width="15.85546875" style="793" bestFit="1" customWidth="1"/>
    <col min="9236" max="9236" width="16.28515625" style="793" customWidth="1"/>
    <col min="9237" max="9237" width="13.5703125" style="793" customWidth="1"/>
    <col min="9238" max="9238" width="11.85546875" style="793" customWidth="1"/>
    <col min="9239" max="9239" width="14.5703125" style="793" bestFit="1" customWidth="1"/>
    <col min="9240" max="9240" width="12" style="793" bestFit="1" customWidth="1"/>
    <col min="9241" max="9241" width="12.5703125" style="793" bestFit="1" customWidth="1"/>
    <col min="9242" max="9242" width="12" style="793" bestFit="1" customWidth="1"/>
    <col min="9243" max="9243" width="9.140625" style="793" customWidth="1"/>
    <col min="9244" max="9245" width="12.5703125" style="793" bestFit="1" customWidth="1"/>
    <col min="9246" max="9246" width="15.42578125" style="793" customWidth="1"/>
    <col min="9247" max="9247" width="15.28515625" style="793" customWidth="1"/>
    <col min="9248" max="9248" width="11.85546875" style="793" customWidth="1"/>
    <col min="9249" max="9249" width="12.42578125" style="793" customWidth="1"/>
    <col min="9250" max="9250" width="18.42578125" style="793" bestFit="1" customWidth="1"/>
    <col min="9251" max="9251" width="14.5703125" style="793" bestFit="1" customWidth="1"/>
    <col min="9252" max="9472" width="9.140625" style="793"/>
    <col min="9473" max="9473" width="7.140625" style="793" customWidth="1"/>
    <col min="9474" max="9474" width="6.42578125" style="793" customWidth="1"/>
    <col min="9475" max="9475" width="40.5703125" style="793" customWidth="1"/>
    <col min="9476" max="9476" width="15.7109375" style="793" bestFit="1" customWidth="1"/>
    <col min="9477" max="9477" width="16" style="793" bestFit="1" customWidth="1"/>
    <col min="9478" max="9478" width="16.28515625" style="793" bestFit="1" customWidth="1"/>
    <col min="9479" max="9479" width="21.85546875" style="793" customWidth="1"/>
    <col min="9480" max="9480" width="17.7109375" style="793" customWidth="1"/>
    <col min="9481" max="9481" width="34.140625" style="793" bestFit="1" customWidth="1"/>
    <col min="9482" max="9482" width="15.28515625" style="793" bestFit="1" customWidth="1"/>
    <col min="9483" max="9483" width="15.42578125" style="793" customWidth="1"/>
    <col min="9484" max="9484" width="12" style="793" customWidth="1"/>
    <col min="9485" max="9485" width="20.42578125" style="793" bestFit="1" customWidth="1"/>
    <col min="9486" max="9486" width="16.28515625" style="793" bestFit="1" customWidth="1"/>
    <col min="9487" max="9488" width="14.5703125" style="793" bestFit="1" customWidth="1"/>
    <col min="9489" max="9489" width="6.85546875" style="793" customWidth="1"/>
    <col min="9490" max="9491" width="15.85546875" style="793" bestFit="1" customWidth="1"/>
    <col min="9492" max="9492" width="16.28515625" style="793" customWidth="1"/>
    <col min="9493" max="9493" width="13.5703125" style="793" customWidth="1"/>
    <col min="9494" max="9494" width="11.85546875" style="793" customWidth="1"/>
    <col min="9495" max="9495" width="14.5703125" style="793" bestFit="1" customWidth="1"/>
    <col min="9496" max="9496" width="12" style="793" bestFit="1" customWidth="1"/>
    <col min="9497" max="9497" width="12.5703125" style="793" bestFit="1" customWidth="1"/>
    <col min="9498" max="9498" width="12" style="793" bestFit="1" customWidth="1"/>
    <col min="9499" max="9499" width="9.140625" style="793" customWidth="1"/>
    <col min="9500" max="9501" width="12.5703125" style="793" bestFit="1" customWidth="1"/>
    <col min="9502" max="9502" width="15.42578125" style="793" customWidth="1"/>
    <col min="9503" max="9503" width="15.28515625" style="793" customWidth="1"/>
    <col min="9504" max="9504" width="11.85546875" style="793" customWidth="1"/>
    <col min="9505" max="9505" width="12.42578125" style="793" customWidth="1"/>
    <col min="9506" max="9506" width="18.42578125" style="793" bestFit="1" customWidth="1"/>
    <col min="9507" max="9507" width="14.5703125" style="793" bestFit="1" customWidth="1"/>
    <col min="9508" max="9728" width="9.140625" style="793"/>
    <col min="9729" max="9729" width="7.140625" style="793" customWidth="1"/>
    <col min="9730" max="9730" width="6.42578125" style="793" customWidth="1"/>
    <col min="9731" max="9731" width="40.5703125" style="793" customWidth="1"/>
    <col min="9732" max="9732" width="15.7109375" style="793" bestFit="1" customWidth="1"/>
    <col min="9733" max="9733" width="16" style="793" bestFit="1" customWidth="1"/>
    <col min="9734" max="9734" width="16.28515625" style="793" bestFit="1" customWidth="1"/>
    <col min="9735" max="9735" width="21.85546875" style="793" customWidth="1"/>
    <col min="9736" max="9736" width="17.7109375" style="793" customWidth="1"/>
    <col min="9737" max="9737" width="34.140625" style="793" bestFit="1" customWidth="1"/>
    <col min="9738" max="9738" width="15.28515625" style="793" bestFit="1" customWidth="1"/>
    <col min="9739" max="9739" width="15.42578125" style="793" customWidth="1"/>
    <col min="9740" max="9740" width="12" style="793" customWidth="1"/>
    <col min="9741" max="9741" width="20.42578125" style="793" bestFit="1" customWidth="1"/>
    <col min="9742" max="9742" width="16.28515625" style="793" bestFit="1" customWidth="1"/>
    <col min="9743" max="9744" width="14.5703125" style="793" bestFit="1" customWidth="1"/>
    <col min="9745" max="9745" width="6.85546875" style="793" customWidth="1"/>
    <col min="9746" max="9747" width="15.85546875" style="793" bestFit="1" customWidth="1"/>
    <col min="9748" max="9748" width="16.28515625" style="793" customWidth="1"/>
    <col min="9749" max="9749" width="13.5703125" style="793" customWidth="1"/>
    <col min="9750" max="9750" width="11.85546875" style="793" customWidth="1"/>
    <col min="9751" max="9751" width="14.5703125" style="793" bestFit="1" customWidth="1"/>
    <col min="9752" max="9752" width="12" style="793" bestFit="1" customWidth="1"/>
    <col min="9753" max="9753" width="12.5703125" style="793" bestFit="1" customWidth="1"/>
    <col min="9754" max="9754" width="12" style="793" bestFit="1" customWidth="1"/>
    <col min="9755" max="9755" width="9.140625" style="793" customWidth="1"/>
    <col min="9756" max="9757" width="12.5703125" style="793" bestFit="1" customWidth="1"/>
    <col min="9758" max="9758" width="15.42578125" style="793" customWidth="1"/>
    <col min="9759" max="9759" width="15.28515625" style="793" customWidth="1"/>
    <col min="9760" max="9760" width="11.85546875" style="793" customWidth="1"/>
    <col min="9761" max="9761" width="12.42578125" style="793" customWidth="1"/>
    <col min="9762" max="9762" width="18.42578125" style="793" bestFit="1" customWidth="1"/>
    <col min="9763" max="9763" width="14.5703125" style="793" bestFit="1" customWidth="1"/>
    <col min="9764" max="9984" width="9.140625" style="793"/>
    <col min="9985" max="9985" width="7.140625" style="793" customWidth="1"/>
    <col min="9986" max="9986" width="6.42578125" style="793" customWidth="1"/>
    <col min="9987" max="9987" width="40.5703125" style="793" customWidth="1"/>
    <col min="9988" max="9988" width="15.7109375" style="793" bestFit="1" customWidth="1"/>
    <col min="9989" max="9989" width="16" style="793" bestFit="1" customWidth="1"/>
    <col min="9990" max="9990" width="16.28515625" style="793" bestFit="1" customWidth="1"/>
    <col min="9991" max="9991" width="21.85546875" style="793" customWidth="1"/>
    <col min="9992" max="9992" width="17.7109375" style="793" customWidth="1"/>
    <col min="9993" max="9993" width="34.140625" style="793" bestFit="1" customWidth="1"/>
    <col min="9994" max="9994" width="15.28515625" style="793" bestFit="1" customWidth="1"/>
    <col min="9995" max="9995" width="15.42578125" style="793" customWidth="1"/>
    <col min="9996" max="9996" width="12" style="793" customWidth="1"/>
    <col min="9997" max="9997" width="20.42578125" style="793" bestFit="1" customWidth="1"/>
    <col min="9998" max="9998" width="16.28515625" style="793" bestFit="1" customWidth="1"/>
    <col min="9999" max="10000" width="14.5703125" style="793" bestFit="1" customWidth="1"/>
    <col min="10001" max="10001" width="6.85546875" style="793" customWidth="1"/>
    <col min="10002" max="10003" width="15.85546875" style="793" bestFit="1" customWidth="1"/>
    <col min="10004" max="10004" width="16.28515625" style="793" customWidth="1"/>
    <col min="10005" max="10005" width="13.5703125" style="793" customWidth="1"/>
    <col min="10006" max="10006" width="11.85546875" style="793" customWidth="1"/>
    <col min="10007" max="10007" width="14.5703125" style="793" bestFit="1" customWidth="1"/>
    <col min="10008" max="10008" width="12" style="793" bestFit="1" customWidth="1"/>
    <col min="10009" max="10009" width="12.5703125" style="793" bestFit="1" customWidth="1"/>
    <col min="10010" max="10010" width="12" style="793" bestFit="1" customWidth="1"/>
    <col min="10011" max="10011" width="9.140625" style="793" customWidth="1"/>
    <col min="10012" max="10013" width="12.5703125" style="793" bestFit="1" customWidth="1"/>
    <col min="10014" max="10014" width="15.42578125" style="793" customWidth="1"/>
    <col min="10015" max="10015" width="15.28515625" style="793" customWidth="1"/>
    <col min="10016" max="10016" width="11.85546875" style="793" customWidth="1"/>
    <col min="10017" max="10017" width="12.42578125" style="793" customWidth="1"/>
    <col min="10018" max="10018" width="18.42578125" style="793" bestFit="1" customWidth="1"/>
    <col min="10019" max="10019" width="14.5703125" style="793" bestFit="1" customWidth="1"/>
    <col min="10020" max="10240" width="9.140625" style="793"/>
    <col min="10241" max="10241" width="7.140625" style="793" customWidth="1"/>
    <col min="10242" max="10242" width="6.42578125" style="793" customWidth="1"/>
    <col min="10243" max="10243" width="40.5703125" style="793" customWidth="1"/>
    <col min="10244" max="10244" width="15.7109375" style="793" bestFit="1" customWidth="1"/>
    <col min="10245" max="10245" width="16" style="793" bestFit="1" customWidth="1"/>
    <col min="10246" max="10246" width="16.28515625" style="793" bestFit="1" customWidth="1"/>
    <col min="10247" max="10247" width="21.85546875" style="793" customWidth="1"/>
    <col min="10248" max="10248" width="17.7109375" style="793" customWidth="1"/>
    <col min="10249" max="10249" width="34.140625" style="793" bestFit="1" customWidth="1"/>
    <col min="10250" max="10250" width="15.28515625" style="793" bestFit="1" customWidth="1"/>
    <col min="10251" max="10251" width="15.42578125" style="793" customWidth="1"/>
    <col min="10252" max="10252" width="12" style="793" customWidth="1"/>
    <col min="10253" max="10253" width="20.42578125" style="793" bestFit="1" customWidth="1"/>
    <col min="10254" max="10254" width="16.28515625" style="793" bestFit="1" customWidth="1"/>
    <col min="10255" max="10256" width="14.5703125" style="793" bestFit="1" customWidth="1"/>
    <col min="10257" max="10257" width="6.85546875" style="793" customWidth="1"/>
    <col min="10258" max="10259" width="15.85546875" style="793" bestFit="1" customWidth="1"/>
    <col min="10260" max="10260" width="16.28515625" style="793" customWidth="1"/>
    <col min="10261" max="10261" width="13.5703125" style="793" customWidth="1"/>
    <col min="10262" max="10262" width="11.85546875" style="793" customWidth="1"/>
    <col min="10263" max="10263" width="14.5703125" style="793" bestFit="1" customWidth="1"/>
    <col min="10264" max="10264" width="12" style="793" bestFit="1" customWidth="1"/>
    <col min="10265" max="10265" width="12.5703125" style="793" bestFit="1" customWidth="1"/>
    <col min="10266" max="10266" width="12" style="793" bestFit="1" customWidth="1"/>
    <col min="10267" max="10267" width="9.140625" style="793" customWidth="1"/>
    <col min="10268" max="10269" width="12.5703125" style="793" bestFit="1" customWidth="1"/>
    <col min="10270" max="10270" width="15.42578125" style="793" customWidth="1"/>
    <col min="10271" max="10271" width="15.28515625" style="793" customWidth="1"/>
    <col min="10272" max="10272" width="11.85546875" style="793" customWidth="1"/>
    <col min="10273" max="10273" width="12.42578125" style="793" customWidth="1"/>
    <col min="10274" max="10274" width="18.42578125" style="793" bestFit="1" customWidth="1"/>
    <col min="10275" max="10275" width="14.5703125" style="793" bestFit="1" customWidth="1"/>
    <col min="10276" max="10496" width="9.140625" style="793"/>
    <col min="10497" max="10497" width="7.140625" style="793" customWidth="1"/>
    <col min="10498" max="10498" width="6.42578125" style="793" customWidth="1"/>
    <col min="10499" max="10499" width="40.5703125" style="793" customWidth="1"/>
    <col min="10500" max="10500" width="15.7109375" style="793" bestFit="1" customWidth="1"/>
    <col min="10501" max="10501" width="16" style="793" bestFit="1" customWidth="1"/>
    <col min="10502" max="10502" width="16.28515625" style="793" bestFit="1" customWidth="1"/>
    <col min="10503" max="10503" width="21.85546875" style="793" customWidth="1"/>
    <col min="10504" max="10504" width="17.7109375" style="793" customWidth="1"/>
    <col min="10505" max="10505" width="34.140625" style="793" bestFit="1" customWidth="1"/>
    <col min="10506" max="10506" width="15.28515625" style="793" bestFit="1" customWidth="1"/>
    <col min="10507" max="10507" width="15.42578125" style="793" customWidth="1"/>
    <col min="10508" max="10508" width="12" style="793" customWidth="1"/>
    <col min="10509" max="10509" width="20.42578125" style="793" bestFit="1" customWidth="1"/>
    <col min="10510" max="10510" width="16.28515625" style="793" bestFit="1" customWidth="1"/>
    <col min="10511" max="10512" width="14.5703125" style="793" bestFit="1" customWidth="1"/>
    <col min="10513" max="10513" width="6.85546875" style="793" customWidth="1"/>
    <col min="10514" max="10515" width="15.85546875" style="793" bestFit="1" customWidth="1"/>
    <col min="10516" max="10516" width="16.28515625" style="793" customWidth="1"/>
    <col min="10517" max="10517" width="13.5703125" style="793" customWidth="1"/>
    <col min="10518" max="10518" width="11.85546875" style="793" customWidth="1"/>
    <col min="10519" max="10519" width="14.5703125" style="793" bestFit="1" customWidth="1"/>
    <col min="10520" max="10520" width="12" style="793" bestFit="1" customWidth="1"/>
    <col min="10521" max="10521" width="12.5703125" style="793" bestFit="1" customWidth="1"/>
    <col min="10522" max="10522" width="12" style="793" bestFit="1" customWidth="1"/>
    <col min="10523" max="10523" width="9.140625" style="793" customWidth="1"/>
    <col min="10524" max="10525" width="12.5703125" style="793" bestFit="1" customWidth="1"/>
    <col min="10526" max="10526" width="15.42578125" style="793" customWidth="1"/>
    <col min="10527" max="10527" width="15.28515625" style="793" customWidth="1"/>
    <col min="10528" max="10528" width="11.85546875" style="793" customWidth="1"/>
    <col min="10529" max="10529" width="12.42578125" style="793" customWidth="1"/>
    <col min="10530" max="10530" width="18.42578125" style="793" bestFit="1" customWidth="1"/>
    <col min="10531" max="10531" width="14.5703125" style="793" bestFit="1" customWidth="1"/>
    <col min="10532" max="10752" width="9.140625" style="793"/>
    <col min="10753" max="10753" width="7.140625" style="793" customWidth="1"/>
    <col min="10754" max="10754" width="6.42578125" style="793" customWidth="1"/>
    <col min="10755" max="10755" width="40.5703125" style="793" customWidth="1"/>
    <col min="10756" max="10756" width="15.7109375" style="793" bestFit="1" customWidth="1"/>
    <col min="10757" max="10757" width="16" style="793" bestFit="1" customWidth="1"/>
    <col min="10758" max="10758" width="16.28515625" style="793" bestFit="1" customWidth="1"/>
    <col min="10759" max="10759" width="21.85546875" style="793" customWidth="1"/>
    <col min="10760" max="10760" width="17.7109375" style="793" customWidth="1"/>
    <col min="10761" max="10761" width="34.140625" style="793" bestFit="1" customWidth="1"/>
    <col min="10762" max="10762" width="15.28515625" style="793" bestFit="1" customWidth="1"/>
    <col min="10763" max="10763" width="15.42578125" style="793" customWidth="1"/>
    <col min="10764" max="10764" width="12" style="793" customWidth="1"/>
    <col min="10765" max="10765" width="20.42578125" style="793" bestFit="1" customWidth="1"/>
    <col min="10766" max="10766" width="16.28515625" style="793" bestFit="1" customWidth="1"/>
    <col min="10767" max="10768" width="14.5703125" style="793" bestFit="1" customWidth="1"/>
    <col min="10769" max="10769" width="6.85546875" style="793" customWidth="1"/>
    <col min="10770" max="10771" width="15.85546875" style="793" bestFit="1" customWidth="1"/>
    <col min="10772" max="10772" width="16.28515625" style="793" customWidth="1"/>
    <col min="10773" max="10773" width="13.5703125" style="793" customWidth="1"/>
    <col min="10774" max="10774" width="11.85546875" style="793" customWidth="1"/>
    <col min="10775" max="10775" width="14.5703125" style="793" bestFit="1" customWidth="1"/>
    <col min="10776" max="10776" width="12" style="793" bestFit="1" customWidth="1"/>
    <col min="10777" max="10777" width="12.5703125" style="793" bestFit="1" customWidth="1"/>
    <col min="10778" max="10778" width="12" style="793" bestFit="1" customWidth="1"/>
    <col min="10779" max="10779" width="9.140625" style="793" customWidth="1"/>
    <col min="10780" max="10781" width="12.5703125" style="793" bestFit="1" customWidth="1"/>
    <col min="10782" max="10782" width="15.42578125" style="793" customWidth="1"/>
    <col min="10783" max="10783" width="15.28515625" style="793" customWidth="1"/>
    <col min="10784" max="10784" width="11.85546875" style="793" customWidth="1"/>
    <col min="10785" max="10785" width="12.42578125" style="793" customWidth="1"/>
    <col min="10786" max="10786" width="18.42578125" style="793" bestFit="1" customWidth="1"/>
    <col min="10787" max="10787" width="14.5703125" style="793" bestFit="1" customWidth="1"/>
    <col min="10788" max="11008" width="9.140625" style="793"/>
    <col min="11009" max="11009" width="7.140625" style="793" customWidth="1"/>
    <col min="11010" max="11010" width="6.42578125" style="793" customWidth="1"/>
    <col min="11011" max="11011" width="40.5703125" style="793" customWidth="1"/>
    <col min="11012" max="11012" width="15.7109375" style="793" bestFit="1" customWidth="1"/>
    <col min="11013" max="11013" width="16" style="793" bestFit="1" customWidth="1"/>
    <col min="11014" max="11014" width="16.28515625" style="793" bestFit="1" customWidth="1"/>
    <col min="11015" max="11015" width="21.85546875" style="793" customWidth="1"/>
    <col min="11016" max="11016" width="17.7109375" style="793" customWidth="1"/>
    <col min="11017" max="11017" width="34.140625" style="793" bestFit="1" customWidth="1"/>
    <col min="11018" max="11018" width="15.28515625" style="793" bestFit="1" customWidth="1"/>
    <col min="11019" max="11019" width="15.42578125" style="793" customWidth="1"/>
    <col min="11020" max="11020" width="12" style="793" customWidth="1"/>
    <col min="11021" max="11021" width="20.42578125" style="793" bestFit="1" customWidth="1"/>
    <col min="11022" max="11022" width="16.28515625" style="793" bestFit="1" customWidth="1"/>
    <col min="11023" max="11024" width="14.5703125" style="793" bestFit="1" customWidth="1"/>
    <col min="11025" max="11025" width="6.85546875" style="793" customWidth="1"/>
    <col min="11026" max="11027" width="15.85546875" style="793" bestFit="1" customWidth="1"/>
    <col min="11028" max="11028" width="16.28515625" style="793" customWidth="1"/>
    <col min="11029" max="11029" width="13.5703125" style="793" customWidth="1"/>
    <col min="11030" max="11030" width="11.85546875" style="793" customWidth="1"/>
    <col min="11031" max="11031" width="14.5703125" style="793" bestFit="1" customWidth="1"/>
    <col min="11032" max="11032" width="12" style="793" bestFit="1" customWidth="1"/>
    <col min="11033" max="11033" width="12.5703125" style="793" bestFit="1" customWidth="1"/>
    <col min="11034" max="11034" width="12" style="793" bestFit="1" customWidth="1"/>
    <col min="11035" max="11035" width="9.140625" style="793" customWidth="1"/>
    <col min="11036" max="11037" width="12.5703125" style="793" bestFit="1" customWidth="1"/>
    <col min="11038" max="11038" width="15.42578125" style="793" customWidth="1"/>
    <col min="11039" max="11039" width="15.28515625" style="793" customWidth="1"/>
    <col min="11040" max="11040" width="11.85546875" style="793" customWidth="1"/>
    <col min="11041" max="11041" width="12.42578125" style="793" customWidth="1"/>
    <col min="11042" max="11042" width="18.42578125" style="793" bestFit="1" customWidth="1"/>
    <col min="11043" max="11043" width="14.5703125" style="793" bestFit="1" customWidth="1"/>
    <col min="11044" max="11264" width="9.140625" style="793"/>
    <col min="11265" max="11265" width="7.140625" style="793" customWidth="1"/>
    <col min="11266" max="11266" width="6.42578125" style="793" customWidth="1"/>
    <col min="11267" max="11267" width="40.5703125" style="793" customWidth="1"/>
    <col min="11268" max="11268" width="15.7109375" style="793" bestFit="1" customWidth="1"/>
    <col min="11269" max="11269" width="16" style="793" bestFit="1" customWidth="1"/>
    <col min="11270" max="11270" width="16.28515625" style="793" bestFit="1" customWidth="1"/>
    <col min="11271" max="11271" width="21.85546875" style="793" customWidth="1"/>
    <col min="11272" max="11272" width="17.7109375" style="793" customWidth="1"/>
    <col min="11273" max="11273" width="34.140625" style="793" bestFit="1" customWidth="1"/>
    <col min="11274" max="11274" width="15.28515625" style="793" bestFit="1" customWidth="1"/>
    <col min="11275" max="11275" width="15.42578125" style="793" customWidth="1"/>
    <col min="11276" max="11276" width="12" style="793" customWidth="1"/>
    <col min="11277" max="11277" width="20.42578125" style="793" bestFit="1" customWidth="1"/>
    <col min="11278" max="11278" width="16.28515625" style="793" bestFit="1" customWidth="1"/>
    <col min="11279" max="11280" width="14.5703125" style="793" bestFit="1" customWidth="1"/>
    <col min="11281" max="11281" width="6.85546875" style="793" customWidth="1"/>
    <col min="11282" max="11283" width="15.85546875" style="793" bestFit="1" customWidth="1"/>
    <col min="11284" max="11284" width="16.28515625" style="793" customWidth="1"/>
    <col min="11285" max="11285" width="13.5703125" style="793" customWidth="1"/>
    <col min="11286" max="11286" width="11.85546875" style="793" customWidth="1"/>
    <col min="11287" max="11287" width="14.5703125" style="793" bestFit="1" customWidth="1"/>
    <col min="11288" max="11288" width="12" style="793" bestFit="1" customWidth="1"/>
    <col min="11289" max="11289" width="12.5703125" style="793" bestFit="1" customWidth="1"/>
    <col min="11290" max="11290" width="12" style="793" bestFit="1" customWidth="1"/>
    <col min="11291" max="11291" width="9.140625" style="793" customWidth="1"/>
    <col min="11292" max="11293" width="12.5703125" style="793" bestFit="1" customWidth="1"/>
    <col min="11294" max="11294" width="15.42578125" style="793" customWidth="1"/>
    <col min="11295" max="11295" width="15.28515625" style="793" customWidth="1"/>
    <col min="11296" max="11296" width="11.85546875" style="793" customWidth="1"/>
    <col min="11297" max="11297" width="12.42578125" style="793" customWidth="1"/>
    <col min="11298" max="11298" width="18.42578125" style="793" bestFit="1" customWidth="1"/>
    <col min="11299" max="11299" width="14.5703125" style="793" bestFit="1" customWidth="1"/>
    <col min="11300" max="11520" width="9.140625" style="793"/>
    <col min="11521" max="11521" width="7.140625" style="793" customWidth="1"/>
    <col min="11522" max="11522" width="6.42578125" style="793" customWidth="1"/>
    <col min="11523" max="11523" width="40.5703125" style="793" customWidth="1"/>
    <col min="11524" max="11524" width="15.7109375" style="793" bestFit="1" customWidth="1"/>
    <col min="11525" max="11525" width="16" style="793" bestFit="1" customWidth="1"/>
    <col min="11526" max="11526" width="16.28515625" style="793" bestFit="1" customWidth="1"/>
    <col min="11527" max="11527" width="21.85546875" style="793" customWidth="1"/>
    <col min="11528" max="11528" width="17.7109375" style="793" customWidth="1"/>
    <col min="11529" max="11529" width="34.140625" style="793" bestFit="1" customWidth="1"/>
    <col min="11530" max="11530" width="15.28515625" style="793" bestFit="1" customWidth="1"/>
    <col min="11531" max="11531" width="15.42578125" style="793" customWidth="1"/>
    <col min="11532" max="11532" width="12" style="793" customWidth="1"/>
    <col min="11533" max="11533" width="20.42578125" style="793" bestFit="1" customWidth="1"/>
    <col min="11534" max="11534" width="16.28515625" style="793" bestFit="1" customWidth="1"/>
    <col min="11535" max="11536" width="14.5703125" style="793" bestFit="1" customWidth="1"/>
    <col min="11537" max="11537" width="6.85546875" style="793" customWidth="1"/>
    <col min="11538" max="11539" width="15.85546875" style="793" bestFit="1" customWidth="1"/>
    <col min="11540" max="11540" width="16.28515625" style="793" customWidth="1"/>
    <col min="11541" max="11541" width="13.5703125" style="793" customWidth="1"/>
    <col min="11542" max="11542" width="11.85546875" style="793" customWidth="1"/>
    <col min="11543" max="11543" width="14.5703125" style="793" bestFit="1" customWidth="1"/>
    <col min="11544" max="11544" width="12" style="793" bestFit="1" customWidth="1"/>
    <col min="11545" max="11545" width="12.5703125" style="793" bestFit="1" customWidth="1"/>
    <col min="11546" max="11546" width="12" style="793" bestFit="1" customWidth="1"/>
    <col min="11547" max="11547" width="9.140625" style="793" customWidth="1"/>
    <col min="11548" max="11549" width="12.5703125" style="793" bestFit="1" customWidth="1"/>
    <col min="11550" max="11550" width="15.42578125" style="793" customWidth="1"/>
    <col min="11551" max="11551" width="15.28515625" style="793" customWidth="1"/>
    <col min="11552" max="11552" width="11.85546875" style="793" customWidth="1"/>
    <col min="11553" max="11553" width="12.42578125" style="793" customWidth="1"/>
    <col min="11554" max="11554" width="18.42578125" style="793" bestFit="1" customWidth="1"/>
    <col min="11555" max="11555" width="14.5703125" style="793" bestFit="1" customWidth="1"/>
    <col min="11556" max="11776" width="9.140625" style="793"/>
    <col min="11777" max="11777" width="7.140625" style="793" customWidth="1"/>
    <col min="11778" max="11778" width="6.42578125" style="793" customWidth="1"/>
    <col min="11779" max="11779" width="40.5703125" style="793" customWidth="1"/>
    <col min="11780" max="11780" width="15.7109375" style="793" bestFit="1" customWidth="1"/>
    <col min="11781" max="11781" width="16" style="793" bestFit="1" customWidth="1"/>
    <col min="11782" max="11782" width="16.28515625" style="793" bestFit="1" customWidth="1"/>
    <col min="11783" max="11783" width="21.85546875" style="793" customWidth="1"/>
    <col min="11784" max="11784" width="17.7109375" style="793" customWidth="1"/>
    <col min="11785" max="11785" width="34.140625" style="793" bestFit="1" customWidth="1"/>
    <col min="11786" max="11786" width="15.28515625" style="793" bestFit="1" customWidth="1"/>
    <col min="11787" max="11787" width="15.42578125" style="793" customWidth="1"/>
    <col min="11788" max="11788" width="12" style="793" customWidth="1"/>
    <col min="11789" max="11789" width="20.42578125" style="793" bestFit="1" customWidth="1"/>
    <col min="11790" max="11790" width="16.28515625" style="793" bestFit="1" customWidth="1"/>
    <col min="11791" max="11792" width="14.5703125" style="793" bestFit="1" customWidth="1"/>
    <col min="11793" max="11793" width="6.85546875" style="793" customWidth="1"/>
    <col min="11794" max="11795" width="15.85546875" style="793" bestFit="1" customWidth="1"/>
    <col min="11796" max="11796" width="16.28515625" style="793" customWidth="1"/>
    <col min="11797" max="11797" width="13.5703125" style="793" customWidth="1"/>
    <col min="11798" max="11798" width="11.85546875" style="793" customWidth="1"/>
    <col min="11799" max="11799" width="14.5703125" style="793" bestFit="1" customWidth="1"/>
    <col min="11800" max="11800" width="12" style="793" bestFit="1" customWidth="1"/>
    <col min="11801" max="11801" width="12.5703125" style="793" bestFit="1" customWidth="1"/>
    <col min="11802" max="11802" width="12" style="793" bestFit="1" customWidth="1"/>
    <col min="11803" max="11803" width="9.140625" style="793" customWidth="1"/>
    <col min="11804" max="11805" width="12.5703125" style="793" bestFit="1" customWidth="1"/>
    <col min="11806" max="11806" width="15.42578125" style="793" customWidth="1"/>
    <col min="11807" max="11807" width="15.28515625" style="793" customWidth="1"/>
    <col min="11808" max="11808" width="11.85546875" style="793" customWidth="1"/>
    <col min="11809" max="11809" width="12.42578125" style="793" customWidth="1"/>
    <col min="11810" max="11810" width="18.42578125" style="793" bestFit="1" customWidth="1"/>
    <col min="11811" max="11811" width="14.5703125" style="793" bestFit="1" customWidth="1"/>
    <col min="11812" max="12032" width="9.140625" style="793"/>
    <col min="12033" max="12033" width="7.140625" style="793" customWidth="1"/>
    <col min="12034" max="12034" width="6.42578125" style="793" customWidth="1"/>
    <col min="12035" max="12035" width="40.5703125" style="793" customWidth="1"/>
    <col min="12036" max="12036" width="15.7109375" style="793" bestFit="1" customWidth="1"/>
    <col min="12037" max="12037" width="16" style="793" bestFit="1" customWidth="1"/>
    <col min="12038" max="12038" width="16.28515625" style="793" bestFit="1" customWidth="1"/>
    <col min="12039" max="12039" width="21.85546875" style="793" customWidth="1"/>
    <col min="12040" max="12040" width="17.7109375" style="793" customWidth="1"/>
    <col min="12041" max="12041" width="34.140625" style="793" bestFit="1" customWidth="1"/>
    <col min="12042" max="12042" width="15.28515625" style="793" bestFit="1" customWidth="1"/>
    <col min="12043" max="12043" width="15.42578125" style="793" customWidth="1"/>
    <col min="12044" max="12044" width="12" style="793" customWidth="1"/>
    <col min="12045" max="12045" width="20.42578125" style="793" bestFit="1" customWidth="1"/>
    <col min="12046" max="12046" width="16.28515625" style="793" bestFit="1" customWidth="1"/>
    <col min="12047" max="12048" width="14.5703125" style="793" bestFit="1" customWidth="1"/>
    <col min="12049" max="12049" width="6.85546875" style="793" customWidth="1"/>
    <col min="12050" max="12051" width="15.85546875" style="793" bestFit="1" customWidth="1"/>
    <col min="12052" max="12052" width="16.28515625" style="793" customWidth="1"/>
    <col min="12053" max="12053" width="13.5703125" style="793" customWidth="1"/>
    <col min="12054" max="12054" width="11.85546875" style="793" customWidth="1"/>
    <col min="12055" max="12055" width="14.5703125" style="793" bestFit="1" customWidth="1"/>
    <col min="12056" max="12056" width="12" style="793" bestFit="1" customWidth="1"/>
    <col min="12057" max="12057" width="12.5703125" style="793" bestFit="1" customWidth="1"/>
    <col min="12058" max="12058" width="12" style="793" bestFit="1" customWidth="1"/>
    <col min="12059" max="12059" width="9.140625" style="793" customWidth="1"/>
    <col min="12060" max="12061" width="12.5703125" style="793" bestFit="1" customWidth="1"/>
    <col min="12062" max="12062" width="15.42578125" style="793" customWidth="1"/>
    <col min="12063" max="12063" width="15.28515625" style="793" customWidth="1"/>
    <col min="12064" max="12064" width="11.85546875" style="793" customWidth="1"/>
    <col min="12065" max="12065" width="12.42578125" style="793" customWidth="1"/>
    <col min="12066" max="12066" width="18.42578125" style="793" bestFit="1" customWidth="1"/>
    <col min="12067" max="12067" width="14.5703125" style="793" bestFit="1" customWidth="1"/>
    <col min="12068" max="12288" width="9.140625" style="793"/>
    <col min="12289" max="12289" width="7.140625" style="793" customWidth="1"/>
    <col min="12290" max="12290" width="6.42578125" style="793" customWidth="1"/>
    <col min="12291" max="12291" width="40.5703125" style="793" customWidth="1"/>
    <col min="12292" max="12292" width="15.7109375" style="793" bestFit="1" customWidth="1"/>
    <col min="12293" max="12293" width="16" style="793" bestFit="1" customWidth="1"/>
    <col min="12294" max="12294" width="16.28515625" style="793" bestFit="1" customWidth="1"/>
    <col min="12295" max="12295" width="21.85546875" style="793" customWidth="1"/>
    <col min="12296" max="12296" width="17.7109375" style="793" customWidth="1"/>
    <col min="12297" max="12297" width="34.140625" style="793" bestFit="1" customWidth="1"/>
    <col min="12298" max="12298" width="15.28515625" style="793" bestFit="1" customWidth="1"/>
    <col min="12299" max="12299" width="15.42578125" style="793" customWidth="1"/>
    <col min="12300" max="12300" width="12" style="793" customWidth="1"/>
    <col min="12301" max="12301" width="20.42578125" style="793" bestFit="1" customWidth="1"/>
    <col min="12302" max="12302" width="16.28515625" style="793" bestFit="1" customWidth="1"/>
    <col min="12303" max="12304" width="14.5703125" style="793" bestFit="1" customWidth="1"/>
    <col min="12305" max="12305" width="6.85546875" style="793" customWidth="1"/>
    <col min="12306" max="12307" width="15.85546875" style="793" bestFit="1" customWidth="1"/>
    <col min="12308" max="12308" width="16.28515625" style="793" customWidth="1"/>
    <col min="12309" max="12309" width="13.5703125" style="793" customWidth="1"/>
    <col min="12310" max="12310" width="11.85546875" style="793" customWidth="1"/>
    <col min="12311" max="12311" width="14.5703125" style="793" bestFit="1" customWidth="1"/>
    <col min="12312" max="12312" width="12" style="793" bestFit="1" customWidth="1"/>
    <col min="12313" max="12313" width="12.5703125" style="793" bestFit="1" customWidth="1"/>
    <col min="12314" max="12314" width="12" style="793" bestFit="1" customWidth="1"/>
    <col min="12315" max="12315" width="9.140625" style="793" customWidth="1"/>
    <col min="12316" max="12317" width="12.5703125" style="793" bestFit="1" customWidth="1"/>
    <col min="12318" max="12318" width="15.42578125" style="793" customWidth="1"/>
    <col min="12319" max="12319" width="15.28515625" style="793" customWidth="1"/>
    <col min="12320" max="12320" width="11.85546875" style="793" customWidth="1"/>
    <col min="12321" max="12321" width="12.42578125" style="793" customWidth="1"/>
    <col min="12322" max="12322" width="18.42578125" style="793" bestFit="1" customWidth="1"/>
    <col min="12323" max="12323" width="14.5703125" style="793" bestFit="1" customWidth="1"/>
    <col min="12324" max="12544" width="9.140625" style="793"/>
    <col min="12545" max="12545" width="7.140625" style="793" customWidth="1"/>
    <col min="12546" max="12546" width="6.42578125" style="793" customWidth="1"/>
    <col min="12547" max="12547" width="40.5703125" style="793" customWidth="1"/>
    <col min="12548" max="12548" width="15.7109375" style="793" bestFit="1" customWidth="1"/>
    <col min="12549" max="12549" width="16" style="793" bestFit="1" customWidth="1"/>
    <col min="12550" max="12550" width="16.28515625" style="793" bestFit="1" customWidth="1"/>
    <col min="12551" max="12551" width="21.85546875" style="793" customWidth="1"/>
    <col min="12552" max="12552" width="17.7109375" style="793" customWidth="1"/>
    <col min="12553" max="12553" width="34.140625" style="793" bestFit="1" customWidth="1"/>
    <col min="12554" max="12554" width="15.28515625" style="793" bestFit="1" customWidth="1"/>
    <col min="12555" max="12555" width="15.42578125" style="793" customWidth="1"/>
    <col min="12556" max="12556" width="12" style="793" customWidth="1"/>
    <col min="12557" max="12557" width="20.42578125" style="793" bestFit="1" customWidth="1"/>
    <col min="12558" max="12558" width="16.28515625" style="793" bestFit="1" customWidth="1"/>
    <col min="12559" max="12560" width="14.5703125" style="793" bestFit="1" customWidth="1"/>
    <col min="12561" max="12561" width="6.85546875" style="793" customWidth="1"/>
    <col min="12562" max="12563" width="15.85546875" style="793" bestFit="1" customWidth="1"/>
    <col min="12564" max="12564" width="16.28515625" style="793" customWidth="1"/>
    <col min="12565" max="12565" width="13.5703125" style="793" customWidth="1"/>
    <col min="12566" max="12566" width="11.85546875" style="793" customWidth="1"/>
    <col min="12567" max="12567" width="14.5703125" style="793" bestFit="1" customWidth="1"/>
    <col min="12568" max="12568" width="12" style="793" bestFit="1" customWidth="1"/>
    <col min="12569" max="12569" width="12.5703125" style="793" bestFit="1" customWidth="1"/>
    <col min="12570" max="12570" width="12" style="793" bestFit="1" customWidth="1"/>
    <col min="12571" max="12571" width="9.140625" style="793" customWidth="1"/>
    <col min="12572" max="12573" width="12.5703125" style="793" bestFit="1" customWidth="1"/>
    <col min="12574" max="12574" width="15.42578125" style="793" customWidth="1"/>
    <col min="12575" max="12575" width="15.28515625" style="793" customWidth="1"/>
    <col min="12576" max="12576" width="11.85546875" style="793" customWidth="1"/>
    <col min="12577" max="12577" width="12.42578125" style="793" customWidth="1"/>
    <col min="12578" max="12578" width="18.42578125" style="793" bestFit="1" customWidth="1"/>
    <col min="12579" max="12579" width="14.5703125" style="793" bestFit="1" customWidth="1"/>
    <col min="12580" max="12800" width="9.140625" style="793"/>
    <col min="12801" max="12801" width="7.140625" style="793" customWidth="1"/>
    <col min="12802" max="12802" width="6.42578125" style="793" customWidth="1"/>
    <col min="12803" max="12803" width="40.5703125" style="793" customWidth="1"/>
    <col min="12804" max="12804" width="15.7109375" style="793" bestFit="1" customWidth="1"/>
    <col min="12805" max="12805" width="16" style="793" bestFit="1" customWidth="1"/>
    <col min="12806" max="12806" width="16.28515625" style="793" bestFit="1" customWidth="1"/>
    <col min="12807" max="12807" width="21.85546875" style="793" customWidth="1"/>
    <col min="12808" max="12808" width="17.7109375" style="793" customWidth="1"/>
    <col min="12809" max="12809" width="34.140625" style="793" bestFit="1" customWidth="1"/>
    <col min="12810" max="12810" width="15.28515625" style="793" bestFit="1" customWidth="1"/>
    <col min="12811" max="12811" width="15.42578125" style="793" customWidth="1"/>
    <col min="12812" max="12812" width="12" style="793" customWidth="1"/>
    <col min="12813" max="12813" width="20.42578125" style="793" bestFit="1" customWidth="1"/>
    <col min="12814" max="12814" width="16.28515625" style="793" bestFit="1" customWidth="1"/>
    <col min="12815" max="12816" width="14.5703125" style="793" bestFit="1" customWidth="1"/>
    <col min="12817" max="12817" width="6.85546875" style="793" customWidth="1"/>
    <col min="12818" max="12819" width="15.85546875" style="793" bestFit="1" customWidth="1"/>
    <col min="12820" max="12820" width="16.28515625" style="793" customWidth="1"/>
    <col min="12821" max="12821" width="13.5703125" style="793" customWidth="1"/>
    <col min="12822" max="12822" width="11.85546875" style="793" customWidth="1"/>
    <col min="12823" max="12823" width="14.5703125" style="793" bestFit="1" customWidth="1"/>
    <col min="12824" max="12824" width="12" style="793" bestFit="1" customWidth="1"/>
    <col min="12825" max="12825" width="12.5703125" style="793" bestFit="1" customWidth="1"/>
    <col min="12826" max="12826" width="12" style="793" bestFit="1" customWidth="1"/>
    <col min="12827" max="12827" width="9.140625" style="793" customWidth="1"/>
    <col min="12828" max="12829" width="12.5703125" style="793" bestFit="1" customWidth="1"/>
    <col min="12830" max="12830" width="15.42578125" style="793" customWidth="1"/>
    <col min="12831" max="12831" width="15.28515625" style="793" customWidth="1"/>
    <col min="12832" max="12832" width="11.85546875" style="793" customWidth="1"/>
    <col min="12833" max="12833" width="12.42578125" style="793" customWidth="1"/>
    <col min="12834" max="12834" width="18.42578125" style="793" bestFit="1" customWidth="1"/>
    <col min="12835" max="12835" width="14.5703125" style="793" bestFit="1" customWidth="1"/>
    <col min="12836" max="13056" width="9.140625" style="793"/>
    <col min="13057" max="13057" width="7.140625" style="793" customWidth="1"/>
    <col min="13058" max="13058" width="6.42578125" style="793" customWidth="1"/>
    <col min="13059" max="13059" width="40.5703125" style="793" customWidth="1"/>
    <col min="13060" max="13060" width="15.7109375" style="793" bestFit="1" customWidth="1"/>
    <col min="13061" max="13061" width="16" style="793" bestFit="1" customWidth="1"/>
    <col min="13062" max="13062" width="16.28515625" style="793" bestFit="1" customWidth="1"/>
    <col min="13063" max="13063" width="21.85546875" style="793" customWidth="1"/>
    <col min="13064" max="13064" width="17.7109375" style="793" customWidth="1"/>
    <col min="13065" max="13065" width="34.140625" style="793" bestFit="1" customWidth="1"/>
    <col min="13066" max="13066" width="15.28515625" style="793" bestFit="1" customWidth="1"/>
    <col min="13067" max="13067" width="15.42578125" style="793" customWidth="1"/>
    <col min="13068" max="13068" width="12" style="793" customWidth="1"/>
    <col min="13069" max="13069" width="20.42578125" style="793" bestFit="1" customWidth="1"/>
    <col min="13070" max="13070" width="16.28515625" style="793" bestFit="1" customWidth="1"/>
    <col min="13071" max="13072" width="14.5703125" style="793" bestFit="1" customWidth="1"/>
    <col min="13073" max="13073" width="6.85546875" style="793" customWidth="1"/>
    <col min="13074" max="13075" width="15.85546875" style="793" bestFit="1" customWidth="1"/>
    <col min="13076" max="13076" width="16.28515625" style="793" customWidth="1"/>
    <col min="13077" max="13077" width="13.5703125" style="793" customWidth="1"/>
    <col min="13078" max="13078" width="11.85546875" style="793" customWidth="1"/>
    <col min="13079" max="13079" width="14.5703125" style="793" bestFit="1" customWidth="1"/>
    <col min="13080" max="13080" width="12" style="793" bestFit="1" customWidth="1"/>
    <col min="13081" max="13081" width="12.5703125" style="793" bestFit="1" customWidth="1"/>
    <col min="13082" max="13082" width="12" style="793" bestFit="1" customWidth="1"/>
    <col min="13083" max="13083" width="9.140625" style="793" customWidth="1"/>
    <col min="13084" max="13085" width="12.5703125" style="793" bestFit="1" customWidth="1"/>
    <col min="13086" max="13086" width="15.42578125" style="793" customWidth="1"/>
    <col min="13087" max="13087" width="15.28515625" style="793" customWidth="1"/>
    <col min="13088" max="13088" width="11.85546875" style="793" customWidth="1"/>
    <col min="13089" max="13089" width="12.42578125" style="793" customWidth="1"/>
    <col min="13090" max="13090" width="18.42578125" style="793" bestFit="1" customWidth="1"/>
    <col min="13091" max="13091" width="14.5703125" style="793" bestFit="1" customWidth="1"/>
    <col min="13092" max="13312" width="9.140625" style="793"/>
    <col min="13313" max="13313" width="7.140625" style="793" customWidth="1"/>
    <col min="13314" max="13314" width="6.42578125" style="793" customWidth="1"/>
    <col min="13315" max="13315" width="40.5703125" style="793" customWidth="1"/>
    <col min="13316" max="13316" width="15.7109375" style="793" bestFit="1" customWidth="1"/>
    <col min="13317" max="13317" width="16" style="793" bestFit="1" customWidth="1"/>
    <col min="13318" max="13318" width="16.28515625" style="793" bestFit="1" customWidth="1"/>
    <col min="13319" max="13319" width="21.85546875" style="793" customWidth="1"/>
    <col min="13320" max="13320" width="17.7109375" style="793" customWidth="1"/>
    <col min="13321" max="13321" width="34.140625" style="793" bestFit="1" customWidth="1"/>
    <col min="13322" max="13322" width="15.28515625" style="793" bestFit="1" customWidth="1"/>
    <col min="13323" max="13323" width="15.42578125" style="793" customWidth="1"/>
    <col min="13324" max="13324" width="12" style="793" customWidth="1"/>
    <col min="13325" max="13325" width="20.42578125" style="793" bestFit="1" customWidth="1"/>
    <col min="13326" max="13326" width="16.28515625" style="793" bestFit="1" customWidth="1"/>
    <col min="13327" max="13328" width="14.5703125" style="793" bestFit="1" customWidth="1"/>
    <col min="13329" max="13329" width="6.85546875" style="793" customWidth="1"/>
    <col min="13330" max="13331" width="15.85546875" style="793" bestFit="1" customWidth="1"/>
    <col min="13332" max="13332" width="16.28515625" style="793" customWidth="1"/>
    <col min="13333" max="13333" width="13.5703125" style="793" customWidth="1"/>
    <col min="13334" max="13334" width="11.85546875" style="793" customWidth="1"/>
    <col min="13335" max="13335" width="14.5703125" style="793" bestFit="1" customWidth="1"/>
    <col min="13336" max="13336" width="12" style="793" bestFit="1" customWidth="1"/>
    <col min="13337" max="13337" width="12.5703125" style="793" bestFit="1" customWidth="1"/>
    <col min="13338" max="13338" width="12" style="793" bestFit="1" customWidth="1"/>
    <col min="13339" max="13339" width="9.140625" style="793" customWidth="1"/>
    <col min="13340" max="13341" width="12.5703125" style="793" bestFit="1" customWidth="1"/>
    <col min="13342" max="13342" width="15.42578125" style="793" customWidth="1"/>
    <col min="13343" max="13343" width="15.28515625" style="793" customWidth="1"/>
    <col min="13344" max="13344" width="11.85546875" style="793" customWidth="1"/>
    <col min="13345" max="13345" width="12.42578125" style="793" customWidth="1"/>
    <col min="13346" max="13346" width="18.42578125" style="793" bestFit="1" customWidth="1"/>
    <col min="13347" max="13347" width="14.5703125" style="793" bestFit="1" customWidth="1"/>
    <col min="13348" max="13568" width="9.140625" style="793"/>
    <col min="13569" max="13569" width="7.140625" style="793" customWidth="1"/>
    <col min="13570" max="13570" width="6.42578125" style="793" customWidth="1"/>
    <col min="13571" max="13571" width="40.5703125" style="793" customWidth="1"/>
    <col min="13572" max="13572" width="15.7109375" style="793" bestFit="1" customWidth="1"/>
    <col min="13573" max="13573" width="16" style="793" bestFit="1" customWidth="1"/>
    <col min="13574" max="13574" width="16.28515625" style="793" bestFit="1" customWidth="1"/>
    <col min="13575" max="13575" width="21.85546875" style="793" customWidth="1"/>
    <col min="13576" max="13576" width="17.7109375" style="793" customWidth="1"/>
    <col min="13577" max="13577" width="34.140625" style="793" bestFit="1" customWidth="1"/>
    <col min="13578" max="13578" width="15.28515625" style="793" bestFit="1" customWidth="1"/>
    <col min="13579" max="13579" width="15.42578125" style="793" customWidth="1"/>
    <col min="13580" max="13580" width="12" style="793" customWidth="1"/>
    <col min="13581" max="13581" width="20.42578125" style="793" bestFit="1" customWidth="1"/>
    <col min="13582" max="13582" width="16.28515625" style="793" bestFit="1" customWidth="1"/>
    <col min="13583" max="13584" width="14.5703125" style="793" bestFit="1" customWidth="1"/>
    <col min="13585" max="13585" width="6.85546875" style="793" customWidth="1"/>
    <col min="13586" max="13587" width="15.85546875" style="793" bestFit="1" customWidth="1"/>
    <col min="13588" max="13588" width="16.28515625" style="793" customWidth="1"/>
    <col min="13589" max="13589" width="13.5703125" style="793" customWidth="1"/>
    <col min="13590" max="13590" width="11.85546875" style="793" customWidth="1"/>
    <col min="13591" max="13591" width="14.5703125" style="793" bestFit="1" customWidth="1"/>
    <col min="13592" max="13592" width="12" style="793" bestFit="1" customWidth="1"/>
    <col min="13593" max="13593" width="12.5703125" style="793" bestFit="1" customWidth="1"/>
    <col min="13594" max="13594" width="12" style="793" bestFit="1" customWidth="1"/>
    <col min="13595" max="13595" width="9.140625" style="793" customWidth="1"/>
    <col min="13596" max="13597" width="12.5703125" style="793" bestFit="1" customWidth="1"/>
    <col min="13598" max="13598" width="15.42578125" style="793" customWidth="1"/>
    <col min="13599" max="13599" width="15.28515625" style="793" customWidth="1"/>
    <col min="13600" max="13600" width="11.85546875" style="793" customWidth="1"/>
    <col min="13601" max="13601" width="12.42578125" style="793" customWidth="1"/>
    <col min="13602" max="13602" width="18.42578125" style="793" bestFit="1" customWidth="1"/>
    <col min="13603" max="13603" width="14.5703125" style="793" bestFit="1" customWidth="1"/>
    <col min="13604" max="13824" width="9.140625" style="793"/>
    <col min="13825" max="13825" width="7.140625" style="793" customWidth="1"/>
    <col min="13826" max="13826" width="6.42578125" style="793" customWidth="1"/>
    <col min="13827" max="13827" width="40.5703125" style="793" customWidth="1"/>
    <col min="13828" max="13828" width="15.7109375" style="793" bestFit="1" customWidth="1"/>
    <col min="13829" max="13829" width="16" style="793" bestFit="1" customWidth="1"/>
    <col min="13830" max="13830" width="16.28515625" style="793" bestFit="1" customWidth="1"/>
    <col min="13831" max="13831" width="21.85546875" style="793" customWidth="1"/>
    <col min="13832" max="13832" width="17.7109375" style="793" customWidth="1"/>
    <col min="13833" max="13833" width="34.140625" style="793" bestFit="1" customWidth="1"/>
    <col min="13834" max="13834" width="15.28515625" style="793" bestFit="1" customWidth="1"/>
    <col min="13835" max="13835" width="15.42578125" style="793" customWidth="1"/>
    <col min="13836" max="13836" width="12" style="793" customWidth="1"/>
    <col min="13837" max="13837" width="20.42578125" style="793" bestFit="1" customWidth="1"/>
    <col min="13838" max="13838" width="16.28515625" style="793" bestFit="1" customWidth="1"/>
    <col min="13839" max="13840" width="14.5703125" style="793" bestFit="1" customWidth="1"/>
    <col min="13841" max="13841" width="6.85546875" style="793" customWidth="1"/>
    <col min="13842" max="13843" width="15.85546875" style="793" bestFit="1" customWidth="1"/>
    <col min="13844" max="13844" width="16.28515625" style="793" customWidth="1"/>
    <col min="13845" max="13845" width="13.5703125" style="793" customWidth="1"/>
    <col min="13846" max="13846" width="11.85546875" style="793" customWidth="1"/>
    <col min="13847" max="13847" width="14.5703125" style="793" bestFit="1" customWidth="1"/>
    <col min="13848" max="13848" width="12" style="793" bestFit="1" customWidth="1"/>
    <col min="13849" max="13849" width="12.5703125" style="793" bestFit="1" customWidth="1"/>
    <col min="13850" max="13850" width="12" style="793" bestFit="1" customWidth="1"/>
    <col min="13851" max="13851" width="9.140625" style="793" customWidth="1"/>
    <col min="13852" max="13853" width="12.5703125" style="793" bestFit="1" customWidth="1"/>
    <col min="13854" max="13854" width="15.42578125" style="793" customWidth="1"/>
    <col min="13855" max="13855" width="15.28515625" style="793" customWidth="1"/>
    <col min="13856" max="13856" width="11.85546875" style="793" customWidth="1"/>
    <col min="13857" max="13857" width="12.42578125" style="793" customWidth="1"/>
    <col min="13858" max="13858" width="18.42578125" style="793" bestFit="1" customWidth="1"/>
    <col min="13859" max="13859" width="14.5703125" style="793" bestFit="1" customWidth="1"/>
    <col min="13860" max="14080" width="9.140625" style="793"/>
    <col min="14081" max="14081" width="7.140625" style="793" customWidth="1"/>
    <col min="14082" max="14082" width="6.42578125" style="793" customWidth="1"/>
    <col min="14083" max="14083" width="40.5703125" style="793" customWidth="1"/>
    <col min="14084" max="14084" width="15.7109375" style="793" bestFit="1" customWidth="1"/>
    <col min="14085" max="14085" width="16" style="793" bestFit="1" customWidth="1"/>
    <col min="14086" max="14086" width="16.28515625" style="793" bestFit="1" customWidth="1"/>
    <col min="14087" max="14087" width="21.85546875" style="793" customWidth="1"/>
    <col min="14088" max="14088" width="17.7109375" style="793" customWidth="1"/>
    <col min="14089" max="14089" width="34.140625" style="793" bestFit="1" customWidth="1"/>
    <col min="14090" max="14090" width="15.28515625" style="793" bestFit="1" customWidth="1"/>
    <col min="14091" max="14091" width="15.42578125" style="793" customWidth="1"/>
    <col min="14092" max="14092" width="12" style="793" customWidth="1"/>
    <col min="14093" max="14093" width="20.42578125" style="793" bestFit="1" customWidth="1"/>
    <col min="14094" max="14094" width="16.28515625" style="793" bestFit="1" customWidth="1"/>
    <col min="14095" max="14096" width="14.5703125" style="793" bestFit="1" customWidth="1"/>
    <col min="14097" max="14097" width="6.85546875" style="793" customWidth="1"/>
    <col min="14098" max="14099" width="15.85546875" style="793" bestFit="1" customWidth="1"/>
    <col min="14100" max="14100" width="16.28515625" style="793" customWidth="1"/>
    <col min="14101" max="14101" width="13.5703125" style="793" customWidth="1"/>
    <col min="14102" max="14102" width="11.85546875" style="793" customWidth="1"/>
    <col min="14103" max="14103" width="14.5703125" style="793" bestFit="1" customWidth="1"/>
    <col min="14104" max="14104" width="12" style="793" bestFit="1" customWidth="1"/>
    <col min="14105" max="14105" width="12.5703125" style="793" bestFit="1" customWidth="1"/>
    <col min="14106" max="14106" width="12" style="793" bestFit="1" customWidth="1"/>
    <col min="14107" max="14107" width="9.140625" style="793" customWidth="1"/>
    <col min="14108" max="14109" width="12.5703125" style="793" bestFit="1" customWidth="1"/>
    <col min="14110" max="14110" width="15.42578125" style="793" customWidth="1"/>
    <col min="14111" max="14111" width="15.28515625" style="793" customWidth="1"/>
    <col min="14112" max="14112" width="11.85546875" style="793" customWidth="1"/>
    <col min="14113" max="14113" width="12.42578125" style="793" customWidth="1"/>
    <col min="14114" max="14114" width="18.42578125" style="793" bestFit="1" customWidth="1"/>
    <col min="14115" max="14115" width="14.5703125" style="793" bestFit="1" customWidth="1"/>
    <col min="14116" max="14336" width="9.140625" style="793"/>
    <col min="14337" max="14337" width="7.140625" style="793" customWidth="1"/>
    <col min="14338" max="14338" width="6.42578125" style="793" customWidth="1"/>
    <col min="14339" max="14339" width="40.5703125" style="793" customWidth="1"/>
    <col min="14340" max="14340" width="15.7109375" style="793" bestFit="1" customWidth="1"/>
    <col min="14341" max="14341" width="16" style="793" bestFit="1" customWidth="1"/>
    <col min="14342" max="14342" width="16.28515625" style="793" bestFit="1" customWidth="1"/>
    <col min="14343" max="14343" width="21.85546875" style="793" customWidth="1"/>
    <col min="14344" max="14344" width="17.7109375" style="793" customWidth="1"/>
    <col min="14345" max="14345" width="34.140625" style="793" bestFit="1" customWidth="1"/>
    <col min="14346" max="14346" width="15.28515625" style="793" bestFit="1" customWidth="1"/>
    <col min="14347" max="14347" width="15.42578125" style="793" customWidth="1"/>
    <col min="14348" max="14348" width="12" style="793" customWidth="1"/>
    <col min="14349" max="14349" width="20.42578125" style="793" bestFit="1" customWidth="1"/>
    <col min="14350" max="14350" width="16.28515625" style="793" bestFit="1" customWidth="1"/>
    <col min="14351" max="14352" width="14.5703125" style="793" bestFit="1" customWidth="1"/>
    <col min="14353" max="14353" width="6.85546875" style="793" customWidth="1"/>
    <col min="14354" max="14355" width="15.85546875" style="793" bestFit="1" customWidth="1"/>
    <col min="14356" max="14356" width="16.28515625" style="793" customWidth="1"/>
    <col min="14357" max="14357" width="13.5703125" style="793" customWidth="1"/>
    <col min="14358" max="14358" width="11.85546875" style="793" customWidth="1"/>
    <col min="14359" max="14359" width="14.5703125" style="793" bestFit="1" customWidth="1"/>
    <col min="14360" max="14360" width="12" style="793" bestFit="1" customWidth="1"/>
    <col min="14361" max="14361" width="12.5703125" style="793" bestFit="1" customWidth="1"/>
    <col min="14362" max="14362" width="12" style="793" bestFit="1" customWidth="1"/>
    <col min="14363" max="14363" width="9.140625" style="793" customWidth="1"/>
    <col min="14364" max="14365" width="12.5703125" style="793" bestFit="1" customWidth="1"/>
    <col min="14366" max="14366" width="15.42578125" style="793" customWidth="1"/>
    <col min="14367" max="14367" width="15.28515625" style="793" customWidth="1"/>
    <col min="14368" max="14368" width="11.85546875" style="793" customWidth="1"/>
    <col min="14369" max="14369" width="12.42578125" style="793" customWidth="1"/>
    <col min="14370" max="14370" width="18.42578125" style="793" bestFit="1" customWidth="1"/>
    <col min="14371" max="14371" width="14.5703125" style="793" bestFit="1" customWidth="1"/>
    <col min="14372" max="14592" width="9.140625" style="793"/>
    <col min="14593" max="14593" width="7.140625" style="793" customWidth="1"/>
    <col min="14594" max="14594" width="6.42578125" style="793" customWidth="1"/>
    <col min="14595" max="14595" width="40.5703125" style="793" customWidth="1"/>
    <col min="14596" max="14596" width="15.7109375" style="793" bestFit="1" customWidth="1"/>
    <col min="14597" max="14597" width="16" style="793" bestFit="1" customWidth="1"/>
    <col min="14598" max="14598" width="16.28515625" style="793" bestFit="1" customWidth="1"/>
    <col min="14599" max="14599" width="21.85546875" style="793" customWidth="1"/>
    <col min="14600" max="14600" width="17.7109375" style="793" customWidth="1"/>
    <col min="14601" max="14601" width="34.140625" style="793" bestFit="1" customWidth="1"/>
    <col min="14602" max="14602" width="15.28515625" style="793" bestFit="1" customWidth="1"/>
    <col min="14603" max="14603" width="15.42578125" style="793" customWidth="1"/>
    <col min="14604" max="14604" width="12" style="793" customWidth="1"/>
    <col min="14605" max="14605" width="20.42578125" style="793" bestFit="1" customWidth="1"/>
    <col min="14606" max="14606" width="16.28515625" style="793" bestFit="1" customWidth="1"/>
    <col min="14607" max="14608" width="14.5703125" style="793" bestFit="1" customWidth="1"/>
    <col min="14609" max="14609" width="6.85546875" style="793" customWidth="1"/>
    <col min="14610" max="14611" width="15.85546875" style="793" bestFit="1" customWidth="1"/>
    <col min="14612" max="14612" width="16.28515625" style="793" customWidth="1"/>
    <col min="14613" max="14613" width="13.5703125" style="793" customWidth="1"/>
    <col min="14614" max="14614" width="11.85546875" style="793" customWidth="1"/>
    <col min="14615" max="14615" width="14.5703125" style="793" bestFit="1" customWidth="1"/>
    <col min="14616" max="14616" width="12" style="793" bestFit="1" customWidth="1"/>
    <col min="14617" max="14617" width="12.5703125" style="793" bestFit="1" customWidth="1"/>
    <col min="14618" max="14618" width="12" style="793" bestFit="1" customWidth="1"/>
    <col min="14619" max="14619" width="9.140625" style="793" customWidth="1"/>
    <col min="14620" max="14621" width="12.5703125" style="793" bestFit="1" customWidth="1"/>
    <col min="14622" max="14622" width="15.42578125" style="793" customWidth="1"/>
    <col min="14623" max="14623" width="15.28515625" style="793" customWidth="1"/>
    <col min="14624" max="14624" width="11.85546875" style="793" customWidth="1"/>
    <col min="14625" max="14625" width="12.42578125" style="793" customWidth="1"/>
    <col min="14626" max="14626" width="18.42578125" style="793" bestFit="1" customWidth="1"/>
    <col min="14627" max="14627" width="14.5703125" style="793" bestFit="1" customWidth="1"/>
    <col min="14628" max="14848" width="9.140625" style="793"/>
    <col min="14849" max="14849" width="7.140625" style="793" customWidth="1"/>
    <col min="14850" max="14850" width="6.42578125" style="793" customWidth="1"/>
    <col min="14851" max="14851" width="40.5703125" style="793" customWidth="1"/>
    <col min="14852" max="14852" width="15.7109375" style="793" bestFit="1" customWidth="1"/>
    <col min="14853" max="14853" width="16" style="793" bestFit="1" customWidth="1"/>
    <col min="14854" max="14854" width="16.28515625" style="793" bestFit="1" customWidth="1"/>
    <col min="14855" max="14855" width="21.85546875" style="793" customWidth="1"/>
    <col min="14856" max="14856" width="17.7109375" style="793" customWidth="1"/>
    <col min="14857" max="14857" width="34.140625" style="793" bestFit="1" customWidth="1"/>
    <col min="14858" max="14858" width="15.28515625" style="793" bestFit="1" customWidth="1"/>
    <col min="14859" max="14859" width="15.42578125" style="793" customWidth="1"/>
    <col min="14860" max="14860" width="12" style="793" customWidth="1"/>
    <col min="14861" max="14861" width="20.42578125" style="793" bestFit="1" customWidth="1"/>
    <col min="14862" max="14862" width="16.28515625" style="793" bestFit="1" customWidth="1"/>
    <col min="14863" max="14864" width="14.5703125" style="793" bestFit="1" customWidth="1"/>
    <col min="14865" max="14865" width="6.85546875" style="793" customWidth="1"/>
    <col min="14866" max="14867" width="15.85546875" style="793" bestFit="1" customWidth="1"/>
    <col min="14868" max="14868" width="16.28515625" style="793" customWidth="1"/>
    <col min="14869" max="14869" width="13.5703125" style="793" customWidth="1"/>
    <col min="14870" max="14870" width="11.85546875" style="793" customWidth="1"/>
    <col min="14871" max="14871" width="14.5703125" style="793" bestFit="1" customWidth="1"/>
    <col min="14872" max="14872" width="12" style="793" bestFit="1" customWidth="1"/>
    <col min="14873" max="14873" width="12.5703125" style="793" bestFit="1" customWidth="1"/>
    <col min="14874" max="14874" width="12" style="793" bestFit="1" customWidth="1"/>
    <col min="14875" max="14875" width="9.140625" style="793" customWidth="1"/>
    <col min="14876" max="14877" width="12.5703125" style="793" bestFit="1" customWidth="1"/>
    <col min="14878" max="14878" width="15.42578125" style="793" customWidth="1"/>
    <col min="14879" max="14879" width="15.28515625" style="793" customWidth="1"/>
    <col min="14880" max="14880" width="11.85546875" style="793" customWidth="1"/>
    <col min="14881" max="14881" width="12.42578125" style="793" customWidth="1"/>
    <col min="14882" max="14882" width="18.42578125" style="793" bestFit="1" customWidth="1"/>
    <col min="14883" max="14883" width="14.5703125" style="793" bestFit="1" customWidth="1"/>
    <col min="14884" max="15104" width="9.140625" style="793"/>
    <col min="15105" max="15105" width="7.140625" style="793" customWidth="1"/>
    <col min="15106" max="15106" width="6.42578125" style="793" customWidth="1"/>
    <col min="15107" max="15107" width="40.5703125" style="793" customWidth="1"/>
    <col min="15108" max="15108" width="15.7109375" style="793" bestFit="1" customWidth="1"/>
    <col min="15109" max="15109" width="16" style="793" bestFit="1" customWidth="1"/>
    <col min="15110" max="15110" width="16.28515625" style="793" bestFit="1" customWidth="1"/>
    <col min="15111" max="15111" width="21.85546875" style="793" customWidth="1"/>
    <col min="15112" max="15112" width="17.7109375" style="793" customWidth="1"/>
    <col min="15113" max="15113" width="34.140625" style="793" bestFit="1" customWidth="1"/>
    <col min="15114" max="15114" width="15.28515625" style="793" bestFit="1" customWidth="1"/>
    <col min="15115" max="15115" width="15.42578125" style="793" customWidth="1"/>
    <col min="15116" max="15116" width="12" style="793" customWidth="1"/>
    <col min="15117" max="15117" width="20.42578125" style="793" bestFit="1" customWidth="1"/>
    <col min="15118" max="15118" width="16.28515625" style="793" bestFit="1" customWidth="1"/>
    <col min="15119" max="15120" width="14.5703125" style="793" bestFit="1" customWidth="1"/>
    <col min="15121" max="15121" width="6.85546875" style="793" customWidth="1"/>
    <col min="15122" max="15123" width="15.85546875" style="793" bestFit="1" customWidth="1"/>
    <col min="15124" max="15124" width="16.28515625" style="793" customWidth="1"/>
    <col min="15125" max="15125" width="13.5703125" style="793" customWidth="1"/>
    <col min="15126" max="15126" width="11.85546875" style="793" customWidth="1"/>
    <col min="15127" max="15127" width="14.5703125" style="793" bestFit="1" customWidth="1"/>
    <col min="15128" max="15128" width="12" style="793" bestFit="1" customWidth="1"/>
    <col min="15129" max="15129" width="12.5703125" style="793" bestFit="1" customWidth="1"/>
    <col min="15130" max="15130" width="12" style="793" bestFit="1" customWidth="1"/>
    <col min="15131" max="15131" width="9.140625" style="793" customWidth="1"/>
    <col min="15132" max="15133" width="12.5703125" style="793" bestFit="1" customWidth="1"/>
    <col min="15134" max="15134" width="15.42578125" style="793" customWidth="1"/>
    <col min="15135" max="15135" width="15.28515625" style="793" customWidth="1"/>
    <col min="15136" max="15136" width="11.85546875" style="793" customWidth="1"/>
    <col min="15137" max="15137" width="12.42578125" style="793" customWidth="1"/>
    <col min="15138" max="15138" width="18.42578125" style="793" bestFit="1" customWidth="1"/>
    <col min="15139" max="15139" width="14.5703125" style="793" bestFit="1" customWidth="1"/>
    <col min="15140" max="15360" width="9.140625" style="793"/>
    <col min="15361" max="15361" width="7.140625" style="793" customWidth="1"/>
    <col min="15362" max="15362" width="6.42578125" style="793" customWidth="1"/>
    <col min="15363" max="15363" width="40.5703125" style="793" customWidth="1"/>
    <col min="15364" max="15364" width="15.7109375" style="793" bestFit="1" customWidth="1"/>
    <col min="15365" max="15365" width="16" style="793" bestFit="1" customWidth="1"/>
    <col min="15366" max="15366" width="16.28515625" style="793" bestFit="1" customWidth="1"/>
    <col min="15367" max="15367" width="21.85546875" style="793" customWidth="1"/>
    <col min="15368" max="15368" width="17.7109375" style="793" customWidth="1"/>
    <col min="15369" max="15369" width="34.140625" style="793" bestFit="1" customWidth="1"/>
    <col min="15370" max="15370" width="15.28515625" style="793" bestFit="1" customWidth="1"/>
    <col min="15371" max="15371" width="15.42578125" style="793" customWidth="1"/>
    <col min="15372" max="15372" width="12" style="793" customWidth="1"/>
    <col min="15373" max="15373" width="20.42578125" style="793" bestFit="1" customWidth="1"/>
    <col min="15374" max="15374" width="16.28515625" style="793" bestFit="1" customWidth="1"/>
    <col min="15375" max="15376" width="14.5703125" style="793" bestFit="1" customWidth="1"/>
    <col min="15377" max="15377" width="6.85546875" style="793" customWidth="1"/>
    <col min="15378" max="15379" width="15.85546875" style="793" bestFit="1" customWidth="1"/>
    <col min="15380" max="15380" width="16.28515625" style="793" customWidth="1"/>
    <col min="15381" max="15381" width="13.5703125" style="793" customWidth="1"/>
    <col min="15382" max="15382" width="11.85546875" style="793" customWidth="1"/>
    <col min="15383" max="15383" width="14.5703125" style="793" bestFit="1" customWidth="1"/>
    <col min="15384" max="15384" width="12" style="793" bestFit="1" customWidth="1"/>
    <col min="15385" max="15385" width="12.5703125" style="793" bestFit="1" customWidth="1"/>
    <col min="15386" max="15386" width="12" style="793" bestFit="1" customWidth="1"/>
    <col min="15387" max="15387" width="9.140625" style="793" customWidth="1"/>
    <col min="15388" max="15389" width="12.5703125" style="793" bestFit="1" customWidth="1"/>
    <col min="15390" max="15390" width="15.42578125" style="793" customWidth="1"/>
    <col min="15391" max="15391" width="15.28515625" style="793" customWidth="1"/>
    <col min="15392" max="15392" width="11.85546875" style="793" customWidth="1"/>
    <col min="15393" max="15393" width="12.42578125" style="793" customWidth="1"/>
    <col min="15394" max="15394" width="18.42578125" style="793" bestFit="1" customWidth="1"/>
    <col min="15395" max="15395" width="14.5703125" style="793" bestFit="1" customWidth="1"/>
    <col min="15396" max="15616" width="9.140625" style="793"/>
    <col min="15617" max="15617" width="7.140625" style="793" customWidth="1"/>
    <col min="15618" max="15618" width="6.42578125" style="793" customWidth="1"/>
    <col min="15619" max="15619" width="40.5703125" style="793" customWidth="1"/>
    <col min="15620" max="15620" width="15.7109375" style="793" bestFit="1" customWidth="1"/>
    <col min="15621" max="15621" width="16" style="793" bestFit="1" customWidth="1"/>
    <col min="15622" max="15622" width="16.28515625" style="793" bestFit="1" customWidth="1"/>
    <col min="15623" max="15623" width="21.85546875" style="793" customWidth="1"/>
    <col min="15624" max="15624" width="17.7109375" style="793" customWidth="1"/>
    <col min="15625" max="15625" width="34.140625" style="793" bestFit="1" customWidth="1"/>
    <col min="15626" max="15626" width="15.28515625" style="793" bestFit="1" customWidth="1"/>
    <col min="15627" max="15627" width="15.42578125" style="793" customWidth="1"/>
    <col min="15628" max="15628" width="12" style="793" customWidth="1"/>
    <col min="15629" max="15629" width="20.42578125" style="793" bestFit="1" customWidth="1"/>
    <col min="15630" max="15630" width="16.28515625" style="793" bestFit="1" customWidth="1"/>
    <col min="15631" max="15632" width="14.5703125" style="793" bestFit="1" customWidth="1"/>
    <col min="15633" max="15633" width="6.85546875" style="793" customWidth="1"/>
    <col min="15634" max="15635" width="15.85546875" style="793" bestFit="1" customWidth="1"/>
    <col min="15636" max="15636" width="16.28515625" style="793" customWidth="1"/>
    <col min="15637" max="15637" width="13.5703125" style="793" customWidth="1"/>
    <col min="15638" max="15638" width="11.85546875" style="793" customWidth="1"/>
    <col min="15639" max="15639" width="14.5703125" style="793" bestFit="1" customWidth="1"/>
    <col min="15640" max="15640" width="12" style="793" bestFit="1" customWidth="1"/>
    <col min="15641" max="15641" width="12.5703125" style="793" bestFit="1" customWidth="1"/>
    <col min="15642" max="15642" width="12" style="793" bestFit="1" customWidth="1"/>
    <col min="15643" max="15643" width="9.140625" style="793" customWidth="1"/>
    <col min="15644" max="15645" width="12.5703125" style="793" bestFit="1" customWidth="1"/>
    <col min="15646" max="15646" width="15.42578125" style="793" customWidth="1"/>
    <col min="15647" max="15647" width="15.28515625" style="793" customWidth="1"/>
    <col min="15648" max="15648" width="11.85546875" style="793" customWidth="1"/>
    <col min="15649" max="15649" width="12.42578125" style="793" customWidth="1"/>
    <col min="15650" max="15650" width="18.42578125" style="793" bestFit="1" customWidth="1"/>
    <col min="15651" max="15651" width="14.5703125" style="793" bestFit="1" customWidth="1"/>
    <col min="15652" max="15872" width="9.140625" style="793"/>
    <col min="15873" max="15873" width="7.140625" style="793" customWidth="1"/>
    <col min="15874" max="15874" width="6.42578125" style="793" customWidth="1"/>
    <col min="15875" max="15875" width="40.5703125" style="793" customWidth="1"/>
    <col min="15876" max="15876" width="15.7109375" style="793" bestFit="1" customWidth="1"/>
    <col min="15877" max="15877" width="16" style="793" bestFit="1" customWidth="1"/>
    <col min="15878" max="15878" width="16.28515625" style="793" bestFit="1" customWidth="1"/>
    <col min="15879" max="15879" width="21.85546875" style="793" customWidth="1"/>
    <col min="15880" max="15880" width="17.7109375" style="793" customWidth="1"/>
    <col min="15881" max="15881" width="34.140625" style="793" bestFit="1" customWidth="1"/>
    <col min="15882" max="15882" width="15.28515625" style="793" bestFit="1" customWidth="1"/>
    <col min="15883" max="15883" width="15.42578125" style="793" customWidth="1"/>
    <col min="15884" max="15884" width="12" style="793" customWidth="1"/>
    <col min="15885" max="15885" width="20.42578125" style="793" bestFit="1" customWidth="1"/>
    <col min="15886" max="15886" width="16.28515625" style="793" bestFit="1" customWidth="1"/>
    <col min="15887" max="15888" width="14.5703125" style="793" bestFit="1" customWidth="1"/>
    <col min="15889" max="15889" width="6.85546875" style="793" customWidth="1"/>
    <col min="15890" max="15891" width="15.85546875" style="793" bestFit="1" customWidth="1"/>
    <col min="15892" max="15892" width="16.28515625" style="793" customWidth="1"/>
    <col min="15893" max="15893" width="13.5703125" style="793" customWidth="1"/>
    <col min="15894" max="15894" width="11.85546875" style="793" customWidth="1"/>
    <col min="15895" max="15895" width="14.5703125" style="793" bestFit="1" customWidth="1"/>
    <col min="15896" max="15896" width="12" style="793" bestFit="1" customWidth="1"/>
    <col min="15897" max="15897" width="12.5703125" style="793" bestFit="1" customWidth="1"/>
    <col min="15898" max="15898" width="12" style="793" bestFit="1" customWidth="1"/>
    <col min="15899" max="15899" width="9.140625" style="793" customWidth="1"/>
    <col min="15900" max="15901" width="12.5703125" style="793" bestFit="1" customWidth="1"/>
    <col min="15902" max="15902" width="15.42578125" style="793" customWidth="1"/>
    <col min="15903" max="15903" width="15.28515625" style="793" customWidth="1"/>
    <col min="15904" max="15904" width="11.85546875" style="793" customWidth="1"/>
    <col min="15905" max="15905" width="12.42578125" style="793" customWidth="1"/>
    <col min="15906" max="15906" width="18.42578125" style="793" bestFit="1" customWidth="1"/>
    <col min="15907" max="15907" width="14.5703125" style="793" bestFit="1" customWidth="1"/>
    <col min="15908" max="16128" width="9.140625" style="793"/>
    <col min="16129" max="16129" width="7.140625" style="793" customWidth="1"/>
    <col min="16130" max="16130" width="6.42578125" style="793" customWidth="1"/>
    <col min="16131" max="16131" width="40.5703125" style="793" customWidth="1"/>
    <col min="16132" max="16132" width="15.7109375" style="793" bestFit="1" customWidth="1"/>
    <col min="16133" max="16133" width="16" style="793" bestFit="1" customWidth="1"/>
    <col min="16134" max="16134" width="16.28515625" style="793" bestFit="1" customWidth="1"/>
    <col min="16135" max="16135" width="21.85546875" style="793" customWidth="1"/>
    <col min="16136" max="16136" width="17.7109375" style="793" customWidth="1"/>
    <col min="16137" max="16137" width="34.140625" style="793" bestFit="1" customWidth="1"/>
    <col min="16138" max="16138" width="15.28515625" style="793" bestFit="1" customWidth="1"/>
    <col min="16139" max="16139" width="15.42578125" style="793" customWidth="1"/>
    <col min="16140" max="16140" width="12" style="793" customWidth="1"/>
    <col min="16141" max="16141" width="20.42578125" style="793" bestFit="1" customWidth="1"/>
    <col min="16142" max="16142" width="16.28515625" style="793" bestFit="1" customWidth="1"/>
    <col min="16143" max="16144" width="14.5703125" style="793" bestFit="1" customWidth="1"/>
    <col min="16145" max="16145" width="6.85546875" style="793" customWidth="1"/>
    <col min="16146" max="16147" width="15.85546875" style="793" bestFit="1" customWidth="1"/>
    <col min="16148" max="16148" width="16.28515625" style="793" customWidth="1"/>
    <col min="16149" max="16149" width="13.5703125" style="793" customWidth="1"/>
    <col min="16150" max="16150" width="11.85546875" style="793" customWidth="1"/>
    <col min="16151" max="16151" width="14.5703125" style="793" bestFit="1" customWidth="1"/>
    <col min="16152" max="16152" width="12" style="793" bestFit="1" customWidth="1"/>
    <col min="16153" max="16153" width="12.5703125" style="793" bestFit="1" customWidth="1"/>
    <col min="16154" max="16154" width="12" style="793" bestFit="1" customWidth="1"/>
    <col min="16155" max="16155" width="9.140625" style="793" customWidth="1"/>
    <col min="16156" max="16157" width="12.5703125" style="793" bestFit="1" customWidth="1"/>
    <col min="16158" max="16158" width="15.42578125" style="793" customWidth="1"/>
    <col min="16159" max="16159" width="15.28515625" style="793" customWidth="1"/>
    <col min="16160" max="16160" width="11.85546875" style="793" customWidth="1"/>
    <col min="16161" max="16161" width="12.42578125" style="793" customWidth="1"/>
    <col min="16162" max="16162" width="18.42578125" style="793" bestFit="1" customWidth="1"/>
    <col min="16163" max="16163" width="14.5703125" style="793" bestFit="1" customWidth="1"/>
    <col min="16164" max="16384" width="9.140625" style="793"/>
  </cols>
  <sheetData>
    <row r="2" spans="2:35">
      <c r="B2" s="794" t="s">
        <v>218</v>
      </c>
    </row>
    <row r="4" spans="2:35">
      <c r="B4" s="1088" t="s">
        <v>219</v>
      </c>
      <c r="C4" s="1088"/>
      <c r="D4" s="1088"/>
      <c r="E4" s="1088"/>
      <c r="F4" s="1088"/>
      <c r="G4" s="1088"/>
      <c r="H4" s="1088"/>
      <c r="I4" s="1088"/>
      <c r="J4" s="1088"/>
      <c r="K4" s="1088"/>
      <c r="L4" s="1088"/>
      <c r="M4" s="1088"/>
      <c r="N4" s="1088"/>
      <c r="O4" s="1088"/>
      <c r="P4" s="1088"/>
      <c r="Q4" s="1088"/>
      <c r="R4" s="1088"/>
      <c r="S4" s="1088"/>
      <c r="T4" s="796"/>
      <c r="U4" s="796"/>
      <c r="V4" s="796"/>
      <c r="W4" s="796"/>
      <c r="X4" s="796"/>
      <c r="Y4" s="796"/>
      <c r="Z4" s="796"/>
      <c r="AA4" s="796"/>
      <c r="AB4" s="796"/>
      <c r="AC4" s="796"/>
      <c r="AD4" s="796"/>
      <c r="AE4" s="1087" t="s">
        <v>220</v>
      </c>
      <c r="AF4" s="1087"/>
      <c r="AG4" s="1087"/>
    </row>
    <row r="5" spans="2:35">
      <c r="B5" s="797" t="s">
        <v>212</v>
      </c>
      <c r="C5" s="797"/>
      <c r="D5" s="797"/>
      <c r="E5" s="797"/>
      <c r="F5" s="797"/>
      <c r="G5" s="797"/>
      <c r="H5" s="797"/>
      <c r="I5" s="797"/>
      <c r="J5" s="797"/>
      <c r="K5" s="797"/>
      <c r="L5" s="797"/>
      <c r="M5" s="796"/>
      <c r="N5" s="796"/>
      <c r="O5" s="796"/>
      <c r="P5" s="796"/>
      <c r="Q5" s="796"/>
      <c r="R5" s="796"/>
      <c r="S5" s="796"/>
      <c r="T5" s="796"/>
      <c r="U5" s="796"/>
      <c r="V5" s="796"/>
      <c r="W5" s="796"/>
      <c r="X5" s="796"/>
      <c r="Y5" s="796"/>
      <c r="Z5" s="796"/>
      <c r="AA5" s="796"/>
      <c r="AB5" s="796"/>
      <c r="AC5" s="796"/>
      <c r="AD5" s="796"/>
      <c r="AE5" s="798"/>
      <c r="AF5" s="798"/>
      <c r="AG5" s="799"/>
    </row>
    <row r="7" spans="2:35">
      <c r="B7" s="793" t="s">
        <v>221</v>
      </c>
    </row>
    <row r="9" spans="2:35">
      <c r="B9" s="1088" t="s">
        <v>222</v>
      </c>
      <c r="C9" s="1088"/>
      <c r="D9" s="1088"/>
      <c r="E9" s="1088"/>
      <c r="F9" s="1088"/>
      <c r="G9" s="1088"/>
      <c r="H9" s="1088"/>
      <c r="I9" s="1088"/>
      <c r="J9" s="1088"/>
      <c r="K9" s="1088"/>
      <c r="L9" s="1088"/>
      <c r="M9" s="1088"/>
      <c r="N9" s="1088"/>
      <c r="O9" s="1088"/>
      <c r="P9" s="1088"/>
      <c r="Q9" s="1088"/>
      <c r="R9" s="1088"/>
      <c r="S9" s="1088"/>
    </row>
    <row r="11" spans="2:35" ht="13.5" thickBot="1">
      <c r="B11" s="1089" t="s">
        <v>59</v>
      </c>
      <c r="C11" s="1089"/>
      <c r="D11" s="1089"/>
    </row>
    <row r="12" spans="2:35" ht="13.5" thickTop="1"/>
    <row r="13" spans="2:35" ht="33" customHeight="1">
      <c r="B13" s="1090" t="s">
        <v>61</v>
      </c>
      <c r="C13" s="1090" t="s">
        <v>62</v>
      </c>
      <c r="D13" s="1090" t="s">
        <v>63</v>
      </c>
      <c r="E13" s="1090" t="s">
        <v>64</v>
      </c>
      <c r="F13" s="1090" t="s">
        <v>65</v>
      </c>
      <c r="G13" s="1090" t="s">
        <v>66</v>
      </c>
      <c r="H13" s="1090" t="s">
        <v>67</v>
      </c>
      <c r="I13" s="1102" t="s">
        <v>68</v>
      </c>
      <c r="J13" s="1090" t="s">
        <v>69</v>
      </c>
      <c r="K13" s="1090" t="s">
        <v>70</v>
      </c>
      <c r="L13" s="1090" t="s">
        <v>71</v>
      </c>
      <c r="M13" s="1091" t="s">
        <v>72</v>
      </c>
      <c r="N13" s="1092" t="s">
        <v>73</v>
      </c>
      <c r="O13" s="1092"/>
      <c r="P13" s="1092"/>
      <c r="Q13" s="1092"/>
      <c r="R13" s="1092"/>
      <c r="S13" s="1092"/>
      <c r="T13" s="1092"/>
      <c r="U13" s="1092"/>
      <c r="V13" s="1091" t="s">
        <v>74</v>
      </c>
      <c r="W13" s="1093" t="s">
        <v>75</v>
      </c>
      <c r="X13" s="1093"/>
      <c r="Y13" s="1093" t="s">
        <v>76</v>
      </c>
      <c r="Z13" s="1093"/>
      <c r="AA13" s="1091" t="s">
        <v>77</v>
      </c>
      <c r="AB13" s="1091" t="s">
        <v>78</v>
      </c>
      <c r="AC13" s="1091" t="s">
        <v>79</v>
      </c>
      <c r="AD13" s="1091" t="s">
        <v>80</v>
      </c>
      <c r="AE13" s="1091" t="s">
        <v>81</v>
      </c>
      <c r="AF13" s="1091" t="s">
        <v>82</v>
      </c>
      <c r="AG13" s="1094" t="s">
        <v>83</v>
      </c>
      <c r="AH13" s="1094"/>
      <c r="AI13" s="1094"/>
    </row>
    <row r="14" spans="2:35" ht="60.75" customHeight="1">
      <c r="B14" s="1090"/>
      <c r="C14" s="1090"/>
      <c r="D14" s="1090"/>
      <c r="E14" s="1090"/>
      <c r="F14" s="1090"/>
      <c r="G14" s="1090"/>
      <c r="H14" s="1090"/>
      <c r="I14" s="1102"/>
      <c r="J14" s="1090"/>
      <c r="K14" s="1090"/>
      <c r="L14" s="1090"/>
      <c r="M14" s="1091"/>
      <c r="N14" s="800" t="s">
        <v>84</v>
      </c>
      <c r="O14" s="800" t="s">
        <v>85</v>
      </c>
      <c r="P14" s="800" t="s">
        <v>86</v>
      </c>
      <c r="Q14" s="800" t="s">
        <v>87</v>
      </c>
      <c r="R14" s="801" t="s">
        <v>88</v>
      </c>
      <c r="S14" s="802" t="s">
        <v>89</v>
      </c>
      <c r="T14" s="800" t="s">
        <v>90</v>
      </c>
      <c r="U14" s="800" t="s">
        <v>91</v>
      </c>
      <c r="V14" s="1091"/>
      <c r="W14" s="800" t="s">
        <v>92</v>
      </c>
      <c r="X14" s="801" t="s">
        <v>93</v>
      </c>
      <c r="Y14" s="800" t="s">
        <v>92</v>
      </c>
      <c r="Z14" s="801" t="s">
        <v>93</v>
      </c>
      <c r="AA14" s="1092"/>
      <c r="AB14" s="1091"/>
      <c r="AC14" s="1091"/>
      <c r="AD14" s="1091"/>
      <c r="AE14" s="1091"/>
      <c r="AF14" s="1091"/>
      <c r="AG14" s="803" t="s">
        <v>94</v>
      </c>
      <c r="AH14" s="804" t="s">
        <v>95</v>
      </c>
      <c r="AI14" s="805" t="s">
        <v>96</v>
      </c>
    </row>
    <row r="15" spans="2:35" ht="38.25">
      <c r="B15" s="803">
        <v>1</v>
      </c>
      <c r="C15" s="803">
        <v>2</v>
      </c>
      <c r="D15" s="803">
        <v>3</v>
      </c>
      <c r="E15" s="803">
        <v>4</v>
      </c>
      <c r="F15" s="803">
        <v>5</v>
      </c>
      <c r="G15" s="803">
        <v>6</v>
      </c>
      <c r="H15" s="803">
        <v>7</v>
      </c>
      <c r="I15" s="806">
        <v>8</v>
      </c>
      <c r="J15" s="803">
        <v>9</v>
      </c>
      <c r="K15" s="803">
        <v>10</v>
      </c>
      <c r="L15" s="803">
        <v>11</v>
      </c>
      <c r="M15" s="800">
        <v>12</v>
      </c>
      <c r="N15" s="800">
        <v>13</v>
      </c>
      <c r="O15" s="800">
        <v>14</v>
      </c>
      <c r="P15" s="800">
        <v>15</v>
      </c>
      <c r="Q15" s="802">
        <v>16</v>
      </c>
      <c r="R15" s="800">
        <v>17</v>
      </c>
      <c r="S15" s="800" t="s">
        <v>97</v>
      </c>
      <c r="T15" s="800">
        <v>19</v>
      </c>
      <c r="U15" s="800" t="s">
        <v>98</v>
      </c>
      <c r="V15" s="800">
        <v>21</v>
      </c>
      <c r="W15" s="800">
        <v>22</v>
      </c>
      <c r="X15" s="802">
        <v>23</v>
      </c>
      <c r="Y15" s="800">
        <v>24</v>
      </c>
      <c r="Z15" s="802">
        <v>25</v>
      </c>
      <c r="AA15" s="802">
        <v>26</v>
      </c>
      <c r="AB15" s="800">
        <v>27</v>
      </c>
      <c r="AC15" s="802">
        <v>28</v>
      </c>
      <c r="AD15" s="800" t="s">
        <v>99</v>
      </c>
      <c r="AE15" s="800" t="s">
        <v>100</v>
      </c>
      <c r="AF15" s="802">
        <v>31</v>
      </c>
      <c r="AG15" s="803">
        <v>32</v>
      </c>
      <c r="AH15" s="806">
        <v>33</v>
      </c>
      <c r="AI15" s="803">
        <v>34</v>
      </c>
    </row>
    <row r="16" spans="2:35" ht="13.5">
      <c r="B16" s="807">
        <v>1</v>
      </c>
      <c r="C16" s="782" t="s">
        <v>223</v>
      </c>
      <c r="D16" s="781" t="s">
        <v>224</v>
      </c>
      <c r="E16" s="783">
        <v>611295679437</v>
      </c>
      <c r="F16" s="784">
        <v>25799</v>
      </c>
      <c r="G16" s="782" t="s">
        <v>225</v>
      </c>
      <c r="H16" s="808" t="s">
        <v>104</v>
      </c>
      <c r="I16" s="782" t="s">
        <v>226</v>
      </c>
      <c r="J16" s="782" t="s">
        <v>227</v>
      </c>
      <c r="K16" s="784">
        <v>37288</v>
      </c>
      <c r="L16" s="808" t="s">
        <v>88</v>
      </c>
      <c r="M16" s="809">
        <v>0</v>
      </c>
      <c r="N16" s="810">
        <v>342204</v>
      </c>
      <c r="O16" s="810">
        <v>0</v>
      </c>
      <c r="P16" s="810">
        <v>0</v>
      </c>
      <c r="Q16" s="810">
        <v>0</v>
      </c>
      <c r="R16" s="810">
        <v>116205</v>
      </c>
      <c r="S16" s="810">
        <f>SUM(N16:R16)</f>
        <v>458409</v>
      </c>
      <c r="T16" s="809">
        <v>0</v>
      </c>
      <c r="U16" s="809">
        <f>S16+T16</f>
        <v>458409</v>
      </c>
      <c r="V16" s="809">
        <v>0</v>
      </c>
      <c r="W16" s="810">
        <v>0</v>
      </c>
      <c r="X16" s="810">
        <v>0</v>
      </c>
      <c r="Y16" s="810">
        <v>0</v>
      </c>
      <c r="Z16" s="810">
        <v>0</v>
      </c>
      <c r="AA16" s="810">
        <v>2400</v>
      </c>
      <c r="AB16" s="810">
        <v>0</v>
      </c>
      <c r="AC16" s="810">
        <v>0</v>
      </c>
      <c r="AD16" s="810">
        <f>W16+Y16+AA16+AB16+AC16</f>
        <v>2400</v>
      </c>
      <c r="AE16" s="809">
        <f>U16-AD16</f>
        <v>456009</v>
      </c>
      <c r="AF16" s="809">
        <v>0</v>
      </c>
      <c r="AG16" s="785" t="s">
        <v>107</v>
      </c>
      <c r="AH16" s="786">
        <v>328002011000200</v>
      </c>
      <c r="AI16" s="785" t="s">
        <v>108</v>
      </c>
    </row>
    <row r="17" spans="2:35" ht="13.5">
      <c r="B17" s="807">
        <f>B16+1</f>
        <v>2</v>
      </c>
      <c r="C17" s="782" t="s">
        <v>228</v>
      </c>
      <c r="D17" s="792" t="s">
        <v>229</v>
      </c>
      <c r="E17" s="783">
        <v>980113993466</v>
      </c>
      <c r="F17" s="784">
        <v>26050</v>
      </c>
      <c r="G17" s="782" t="s">
        <v>230</v>
      </c>
      <c r="H17" s="808" t="s">
        <v>104</v>
      </c>
      <c r="I17" s="782" t="s">
        <v>105</v>
      </c>
      <c r="J17" s="782" t="s">
        <v>231</v>
      </c>
      <c r="K17" s="784">
        <v>37305</v>
      </c>
      <c r="L17" s="808" t="s">
        <v>88</v>
      </c>
      <c r="M17" s="809">
        <v>0</v>
      </c>
      <c r="N17" s="810">
        <v>29093</v>
      </c>
      <c r="O17" s="810">
        <v>0</v>
      </c>
      <c r="P17" s="810">
        <v>0</v>
      </c>
      <c r="Q17" s="810">
        <v>0</v>
      </c>
      <c r="R17" s="810">
        <v>26144</v>
      </c>
      <c r="S17" s="810">
        <f t="shared" ref="S17:S57" si="0">SUM(N17:R17)</f>
        <v>55237</v>
      </c>
      <c r="T17" s="809">
        <v>0</v>
      </c>
      <c r="U17" s="809">
        <f t="shared" ref="U17:U77" si="1">S17+T17</f>
        <v>55237</v>
      </c>
      <c r="V17" s="809">
        <v>0</v>
      </c>
      <c r="W17" s="810">
        <v>6990</v>
      </c>
      <c r="X17" s="810">
        <v>0</v>
      </c>
      <c r="Y17" s="810">
        <v>546</v>
      </c>
      <c r="Z17" s="810">
        <v>0</v>
      </c>
      <c r="AA17" s="810">
        <v>600</v>
      </c>
      <c r="AB17" s="810">
        <v>0</v>
      </c>
      <c r="AC17" s="810">
        <v>0</v>
      </c>
      <c r="AD17" s="810">
        <f t="shared" ref="AD17:AD77" si="2">W17+Y17+AA17+AB17+AC17</f>
        <v>8136</v>
      </c>
      <c r="AE17" s="809">
        <f t="shared" ref="AE17:AE77" si="3">U17-AD17</f>
        <v>47101</v>
      </c>
      <c r="AF17" s="809">
        <v>0</v>
      </c>
      <c r="AG17" s="785" t="s">
        <v>107</v>
      </c>
      <c r="AH17" s="786">
        <v>328002011000189</v>
      </c>
      <c r="AI17" s="785" t="s">
        <v>108</v>
      </c>
    </row>
    <row r="18" spans="2:35" ht="13.5">
      <c r="B18" s="807">
        <f t="shared" ref="B18:B77" si="4">B17+1</f>
        <v>3</v>
      </c>
      <c r="C18" s="782" t="s">
        <v>232</v>
      </c>
      <c r="D18" s="781"/>
      <c r="E18" s="783">
        <v>926793196911</v>
      </c>
      <c r="F18" s="784">
        <v>20832</v>
      </c>
      <c r="G18" s="782" t="s">
        <v>230</v>
      </c>
      <c r="H18" s="808" t="s">
        <v>104</v>
      </c>
      <c r="I18" s="782" t="s">
        <v>233</v>
      </c>
      <c r="J18" s="782" t="s">
        <v>234</v>
      </c>
      <c r="K18" s="784">
        <v>37316</v>
      </c>
      <c r="L18" s="808" t="s">
        <v>88</v>
      </c>
      <c r="M18" s="809">
        <v>0</v>
      </c>
      <c r="N18" s="810">
        <v>252288</v>
      </c>
      <c r="O18" s="810">
        <v>0</v>
      </c>
      <c r="P18" s="810">
        <v>0</v>
      </c>
      <c r="Q18" s="810">
        <v>0</v>
      </c>
      <c r="R18" s="810">
        <v>0</v>
      </c>
      <c r="S18" s="810">
        <f t="shared" si="0"/>
        <v>252288</v>
      </c>
      <c r="T18" s="809">
        <v>0</v>
      </c>
      <c r="U18" s="809">
        <f t="shared" si="1"/>
        <v>252288</v>
      </c>
      <c r="V18" s="809">
        <v>0</v>
      </c>
      <c r="W18" s="810">
        <v>0</v>
      </c>
      <c r="X18" s="810">
        <v>0</v>
      </c>
      <c r="Y18" s="810">
        <v>0</v>
      </c>
      <c r="Z18" s="810">
        <v>0</v>
      </c>
      <c r="AA18" s="810">
        <v>2400</v>
      </c>
      <c r="AB18" s="810">
        <v>0</v>
      </c>
      <c r="AC18" s="810">
        <v>0</v>
      </c>
      <c r="AD18" s="810">
        <f t="shared" si="2"/>
        <v>2400</v>
      </c>
      <c r="AE18" s="809">
        <f t="shared" si="3"/>
        <v>249888</v>
      </c>
      <c r="AF18" s="809">
        <v>0</v>
      </c>
      <c r="AG18" s="785" t="s">
        <v>107</v>
      </c>
      <c r="AH18" s="786">
        <v>328002011000452</v>
      </c>
      <c r="AI18" s="785" t="s">
        <v>108</v>
      </c>
    </row>
    <row r="19" spans="2:35" ht="13.5">
      <c r="B19" s="807">
        <f t="shared" si="4"/>
        <v>4</v>
      </c>
      <c r="C19" s="782" t="s">
        <v>235</v>
      </c>
      <c r="D19" s="781" t="s">
        <v>236</v>
      </c>
      <c r="E19" s="783">
        <v>475186673880</v>
      </c>
      <c r="F19" s="784">
        <v>28345</v>
      </c>
      <c r="G19" s="782" t="s">
        <v>237</v>
      </c>
      <c r="H19" s="808" t="s">
        <v>104</v>
      </c>
      <c r="I19" s="782" t="s">
        <v>233</v>
      </c>
      <c r="J19" s="782" t="s">
        <v>238</v>
      </c>
      <c r="K19" s="784">
        <v>37390</v>
      </c>
      <c r="L19" s="808" t="s">
        <v>88</v>
      </c>
      <c r="M19" s="809">
        <v>0</v>
      </c>
      <c r="N19" s="810">
        <v>297177</v>
      </c>
      <c r="O19" s="810">
        <v>0</v>
      </c>
      <c r="P19" s="810">
        <v>0</v>
      </c>
      <c r="Q19" s="810">
        <v>0</v>
      </c>
      <c r="R19" s="810">
        <v>160248</v>
      </c>
      <c r="S19" s="810">
        <f t="shared" si="0"/>
        <v>457425</v>
      </c>
      <c r="T19" s="809">
        <v>0</v>
      </c>
      <c r="U19" s="809">
        <f t="shared" si="1"/>
        <v>457425</v>
      </c>
      <c r="V19" s="809">
        <v>0</v>
      </c>
      <c r="W19" s="810">
        <v>0</v>
      </c>
      <c r="X19" s="810">
        <v>0</v>
      </c>
      <c r="Y19" s="810">
        <v>0</v>
      </c>
      <c r="Z19" s="810">
        <v>0</v>
      </c>
      <c r="AA19" s="810">
        <v>2400</v>
      </c>
      <c r="AB19" s="810">
        <v>0</v>
      </c>
      <c r="AC19" s="810">
        <v>0</v>
      </c>
      <c r="AD19" s="810">
        <f t="shared" si="2"/>
        <v>2400</v>
      </c>
      <c r="AE19" s="809">
        <f t="shared" si="3"/>
        <v>455025</v>
      </c>
      <c r="AF19" s="809">
        <v>0</v>
      </c>
      <c r="AG19" s="785" t="s">
        <v>107</v>
      </c>
      <c r="AH19" s="786">
        <v>328002011000276</v>
      </c>
      <c r="AI19" s="785" t="s">
        <v>108</v>
      </c>
    </row>
    <row r="20" spans="2:35" ht="13.5">
      <c r="B20" s="807">
        <f t="shared" si="4"/>
        <v>5</v>
      </c>
      <c r="C20" s="782" t="s">
        <v>239</v>
      </c>
      <c r="D20" s="781" t="s">
        <v>240</v>
      </c>
      <c r="E20" s="783">
        <v>810232213501</v>
      </c>
      <c r="F20" s="784">
        <v>24268</v>
      </c>
      <c r="G20" s="782" t="s">
        <v>241</v>
      </c>
      <c r="H20" s="808" t="s">
        <v>104</v>
      </c>
      <c r="I20" s="782" t="s">
        <v>242</v>
      </c>
      <c r="J20" s="782" t="s">
        <v>227</v>
      </c>
      <c r="K20" s="784">
        <v>37469</v>
      </c>
      <c r="L20" s="808" t="s">
        <v>88</v>
      </c>
      <c r="M20" s="809">
        <v>0</v>
      </c>
      <c r="N20" s="810">
        <v>343041</v>
      </c>
      <c r="O20" s="810">
        <v>0</v>
      </c>
      <c r="P20" s="810">
        <v>0</v>
      </c>
      <c r="Q20" s="810">
        <v>0</v>
      </c>
      <c r="R20" s="810">
        <v>146856</v>
      </c>
      <c r="S20" s="810">
        <f t="shared" si="0"/>
        <v>489897</v>
      </c>
      <c r="T20" s="809">
        <v>0</v>
      </c>
      <c r="U20" s="809">
        <f t="shared" si="1"/>
        <v>489897</v>
      </c>
      <c r="V20" s="809">
        <v>0</v>
      </c>
      <c r="W20" s="810">
        <v>0</v>
      </c>
      <c r="X20" s="810">
        <v>0</v>
      </c>
      <c r="Y20" s="810">
        <v>0</v>
      </c>
      <c r="Z20" s="810">
        <v>0</v>
      </c>
      <c r="AA20" s="810">
        <v>2400</v>
      </c>
      <c r="AB20" s="810">
        <v>0</v>
      </c>
      <c r="AC20" s="810">
        <v>0</v>
      </c>
      <c r="AD20" s="810">
        <f t="shared" si="2"/>
        <v>2400</v>
      </c>
      <c r="AE20" s="809">
        <f t="shared" si="3"/>
        <v>487497</v>
      </c>
      <c r="AF20" s="809">
        <v>0</v>
      </c>
      <c r="AG20" s="785" t="s">
        <v>107</v>
      </c>
      <c r="AH20" s="786">
        <v>328002011000356</v>
      </c>
      <c r="AI20" s="785" t="s">
        <v>108</v>
      </c>
    </row>
    <row r="21" spans="2:35" ht="13.5">
      <c r="B21" s="807">
        <f t="shared" si="4"/>
        <v>6</v>
      </c>
      <c r="C21" s="782" t="s">
        <v>243</v>
      </c>
      <c r="D21" s="781" t="s">
        <v>244</v>
      </c>
      <c r="E21" s="783">
        <v>229217358602</v>
      </c>
      <c r="F21" s="784">
        <v>24938</v>
      </c>
      <c r="G21" s="782" t="s">
        <v>245</v>
      </c>
      <c r="H21" s="808" t="s">
        <v>104</v>
      </c>
      <c r="I21" s="782" t="s">
        <v>233</v>
      </c>
      <c r="J21" s="782" t="s">
        <v>227</v>
      </c>
      <c r="K21" s="784">
        <v>37469</v>
      </c>
      <c r="L21" s="808" t="s">
        <v>88</v>
      </c>
      <c r="M21" s="809">
        <v>0</v>
      </c>
      <c r="N21" s="810">
        <v>295710</v>
      </c>
      <c r="O21" s="810">
        <v>0</v>
      </c>
      <c r="P21" s="810">
        <v>0</v>
      </c>
      <c r="Q21" s="810">
        <v>0</v>
      </c>
      <c r="R21" s="810">
        <v>106809</v>
      </c>
      <c r="S21" s="810">
        <f t="shared" si="0"/>
        <v>402519</v>
      </c>
      <c r="T21" s="809">
        <v>0</v>
      </c>
      <c r="U21" s="809">
        <f t="shared" si="1"/>
        <v>402519</v>
      </c>
      <c r="V21" s="809">
        <v>0</v>
      </c>
      <c r="W21" s="810">
        <v>0</v>
      </c>
      <c r="X21" s="810">
        <v>0</v>
      </c>
      <c r="Y21" s="810">
        <v>0</v>
      </c>
      <c r="Z21" s="810">
        <v>0</v>
      </c>
      <c r="AA21" s="810">
        <v>2400</v>
      </c>
      <c r="AB21" s="810">
        <v>0</v>
      </c>
      <c r="AC21" s="810">
        <v>7600.5</v>
      </c>
      <c r="AD21" s="810">
        <f t="shared" si="2"/>
        <v>10000.5</v>
      </c>
      <c r="AE21" s="809">
        <f t="shared" si="3"/>
        <v>392518.5</v>
      </c>
      <c r="AF21" s="809">
        <v>0</v>
      </c>
      <c r="AG21" s="785" t="s">
        <v>107</v>
      </c>
      <c r="AH21" s="786">
        <v>328002011000232</v>
      </c>
      <c r="AI21" s="785" t="s">
        <v>108</v>
      </c>
    </row>
    <row r="22" spans="2:35" ht="13.5">
      <c r="B22" s="807">
        <f t="shared" si="4"/>
        <v>7</v>
      </c>
      <c r="C22" s="782" t="s">
        <v>246</v>
      </c>
      <c r="D22" s="781"/>
      <c r="E22" s="783">
        <v>759798825472</v>
      </c>
      <c r="F22" s="784">
        <v>26117</v>
      </c>
      <c r="G22" s="782" t="s">
        <v>230</v>
      </c>
      <c r="H22" s="808" t="s">
        <v>104</v>
      </c>
      <c r="I22" s="782" t="s">
        <v>247</v>
      </c>
      <c r="J22" s="782" t="s">
        <v>248</v>
      </c>
      <c r="K22" s="784">
        <v>37546</v>
      </c>
      <c r="L22" s="808" t="s">
        <v>88</v>
      </c>
      <c r="M22" s="809">
        <v>0</v>
      </c>
      <c r="N22" s="810">
        <v>67365</v>
      </c>
      <c r="O22" s="810">
        <v>0</v>
      </c>
      <c r="P22" s="810">
        <v>0</v>
      </c>
      <c r="Q22" s="810">
        <v>0</v>
      </c>
      <c r="R22" s="810">
        <v>81046</v>
      </c>
      <c r="S22" s="810">
        <f t="shared" si="0"/>
        <v>148411</v>
      </c>
      <c r="T22" s="809">
        <v>0</v>
      </c>
      <c r="U22" s="809">
        <f t="shared" si="1"/>
        <v>148411</v>
      </c>
      <c r="V22" s="809">
        <v>0</v>
      </c>
      <c r="W22" s="810">
        <v>16182</v>
      </c>
      <c r="X22" s="810">
        <v>0</v>
      </c>
      <c r="Y22" s="810">
        <v>1266</v>
      </c>
      <c r="Z22" s="810">
        <v>0</v>
      </c>
      <c r="AA22" s="810">
        <v>450</v>
      </c>
      <c r="AB22" s="810">
        <v>0</v>
      </c>
      <c r="AC22" s="810">
        <v>0</v>
      </c>
      <c r="AD22" s="810">
        <f t="shared" si="2"/>
        <v>17898</v>
      </c>
      <c r="AE22" s="809">
        <f t="shared" si="3"/>
        <v>130513</v>
      </c>
      <c r="AF22" s="809">
        <v>0</v>
      </c>
      <c r="AG22" s="785" t="s">
        <v>107</v>
      </c>
      <c r="AH22" s="786">
        <v>328002011000432</v>
      </c>
      <c r="AI22" s="785" t="s">
        <v>108</v>
      </c>
    </row>
    <row r="23" spans="2:35" ht="13.5">
      <c r="B23" s="807">
        <f t="shared" si="4"/>
        <v>8</v>
      </c>
      <c r="C23" s="782" t="s">
        <v>249</v>
      </c>
      <c r="D23" s="781" t="s">
        <v>250</v>
      </c>
      <c r="E23" s="783">
        <v>756275864748</v>
      </c>
      <c r="F23" s="784">
        <v>28661</v>
      </c>
      <c r="G23" s="782" t="s">
        <v>230</v>
      </c>
      <c r="H23" s="808" t="s">
        <v>104</v>
      </c>
      <c r="I23" s="782" t="s">
        <v>233</v>
      </c>
      <c r="J23" s="782" t="s">
        <v>251</v>
      </c>
      <c r="K23" s="784">
        <v>37572</v>
      </c>
      <c r="L23" s="808" t="s">
        <v>88</v>
      </c>
      <c r="M23" s="809">
        <v>0</v>
      </c>
      <c r="N23" s="810">
        <v>60000</v>
      </c>
      <c r="O23" s="810">
        <v>0</v>
      </c>
      <c r="P23" s="810">
        <v>0</v>
      </c>
      <c r="Q23" s="810">
        <v>0</v>
      </c>
      <c r="R23" s="810">
        <v>70012</v>
      </c>
      <c r="S23" s="810">
        <f t="shared" si="0"/>
        <v>130012</v>
      </c>
      <c r="T23" s="809">
        <v>0</v>
      </c>
      <c r="U23" s="809">
        <f t="shared" si="1"/>
        <v>130012</v>
      </c>
      <c r="V23" s="809">
        <v>0</v>
      </c>
      <c r="W23" s="810">
        <v>14412</v>
      </c>
      <c r="X23" s="810">
        <v>0</v>
      </c>
      <c r="Y23" s="810">
        <v>1131</v>
      </c>
      <c r="Z23" s="810">
        <v>0</v>
      </c>
      <c r="AA23" s="810">
        <v>0</v>
      </c>
      <c r="AB23" s="810">
        <v>0</v>
      </c>
      <c r="AC23" s="810">
        <v>0</v>
      </c>
      <c r="AD23" s="810">
        <f t="shared" si="2"/>
        <v>15543</v>
      </c>
      <c r="AE23" s="809">
        <f t="shared" si="3"/>
        <v>114469</v>
      </c>
      <c r="AF23" s="809">
        <v>0</v>
      </c>
      <c r="AG23" s="785" t="s">
        <v>107</v>
      </c>
      <c r="AH23" s="786">
        <v>328002011001659</v>
      </c>
      <c r="AI23" s="785" t="s">
        <v>108</v>
      </c>
    </row>
    <row r="24" spans="2:35" ht="13.5">
      <c r="B24" s="807">
        <f t="shared" si="4"/>
        <v>9</v>
      </c>
      <c r="C24" s="782" t="s">
        <v>252</v>
      </c>
      <c r="D24" s="781" t="s">
        <v>253</v>
      </c>
      <c r="E24" s="783">
        <v>582464074443</v>
      </c>
      <c r="F24" s="784">
        <v>27801</v>
      </c>
      <c r="G24" s="782" t="s">
        <v>254</v>
      </c>
      <c r="H24" s="808" t="s">
        <v>104</v>
      </c>
      <c r="I24" s="782" t="s">
        <v>233</v>
      </c>
      <c r="J24" s="782" t="s">
        <v>248</v>
      </c>
      <c r="K24" s="784">
        <v>37684</v>
      </c>
      <c r="L24" s="808" t="s">
        <v>88</v>
      </c>
      <c r="M24" s="809">
        <v>0</v>
      </c>
      <c r="N24" s="810">
        <v>246162</v>
      </c>
      <c r="O24" s="810">
        <v>0</v>
      </c>
      <c r="P24" s="810">
        <v>0</v>
      </c>
      <c r="Q24" s="810">
        <v>0</v>
      </c>
      <c r="R24" s="810">
        <v>81264</v>
      </c>
      <c r="S24" s="810">
        <f t="shared" si="0"/>
        <v>327426</v>
      </c>
      <c r="T24" s="809">
        <v>0</v>
      </c>
      <c r="U24" s="809">
        <f t="shared" si="1"/>
        <v>327426</v>
      </c>
      <c r="V24" s="809">
        <v>0</v>
      </c>
      <c r="W24" s="810">
        <v>0</v>
      </c>
      <c r="X24" s="810">
        <v>0</v>
      </c>
      <c r="Y24" s="810">
        <v>0</v>
      </c>
      <c r="Z24" s="810">
        <v>0</v>
      </c>
      <c r="AA24" s="810">
        <v>2400</v>
      </c>
      <c r="AB24" s="810">
        <v>0</v>
      </c>
      <c r="AC24" s="810">
        <v>0</v>
      </c>
      <c r="AD24" s="810">
        <f t="shared" si="2"/>
        <v>2400</v>
      </c>
      <c r="AE24" s="809">
        <f t="shared" si="3"/>
        <v>325026</v>
      </c>
      <c r="AF24" s="809">
        <v>0</v>
      </c>
      <c r="AG24" s="785" t="s">
        <v>107</v>
      </c>
      <c r="AH24" s="786">
        <v>328002011001675</v>
      </c>
      <c r="AI24" s="785" t="s">
        <v>108</v>
      </c>
    </row>
    <row r="25" spans="2:35" ht="13.5">
      <c r="B25" s="807">
        <f t="shared" si="4"/>
        <v>10</v>
      </c>
      <c r="C25" s="782" t="s">
        <v>255</v>
      </c>
      <c r="D25" s="781" t="s">
        <v>256</v>
      </c>
      <c r="E25" s="783">
        <v>500335639027</v>
      </c>
      <c r="F25" s="784">
        <v>28264</v>
      </c>
      <c r="G25" s="782"/>
      <c r="H25" s="808" t="s">
        <v>104</v>
      </c>
      <c r="I25" s="782" t="s">
        <v>233</v>
      </c>
      <c r="J25" s="782" t="s">
        <v>257</v>
      </c>
      <c r="K25" s="784">
        <v>37746</v>
      </c>
      <c r="L25" s="808" t="s">
        <v>88</v>
      </c>
      <c r="M25" s="809">
        <v>0</v>
      </c>
      <c r="N25" s="810">
        <v>296025</v>
      </c>
      <c r="O25" s="810">
        <v>0</v>
      </c>
      <c r="P25" s="810">
        <v>0</v>
      </c>
      <c r="Q25" s="810">
        <v>0</v>
      </c>
      <c r="R25" s="810">
        <v>118191</v>
      </c>
      <c r="S25" s="810">
        <f t="shared" si="0"/>
        <v>414216</v>
      </c>
      <c r="T25" s="809">
        <v>0</v>
      </c>
      <c r="U25" s="809">
        <f t="shared" si="1"/>
        <v>414216</v>
      </c>
      <c r="V25" s="809">
        <v>0</v>
      </c>
      <c r="W25" s="810">
        <v>0</v>
      </c>
      <c r="X25" s="810">
        <v>0</v>
      </c>
      <c r="Y25" s="810">
        <v>0</v>
      </c>
      <c r="Z25" s="810">
        <v>0</v>
      </c>
      <c r="AA25" s="810">
        <v>2400</v>
      </c>
      <c r="AB25" s="810">
        <v>0</v>
      </c>
      <c r="AC25" s="810">
        <v>4301.5</v>
      </c>
      <c r="AD25" s="810">
        <f t="shared" si="2"/>
        <v>6701.5</v>
      </c>
      <c r="AE25" s="809">
        <f t="shared" si="3"/>
        <v>407514.5</v>
      </c>
      <c r="AF25" s="809">
        <v>0</v>
      </c>
      <c r="AG25" s="785" t="s">
        <v>107</v>
      </c>
      <c r="AH25" s="786">
        <v>328002011021586</v>
      </c>
      <c r="AI25" s="785" t="s">
        <v>108</v>
      </c>
    </row>
    <row r="26" spans="2:35" ht="13.5">
      <c r="B26" s="807">
        <f t="shared" si="4"/>
        <v>11</v>
      </c>
      <c r="C26" s="782" t="s">
        <v>258</v>
      </c>
      <c r="D26" s="781" t="s">
        <v>259</v>
      </c>
      <c r="E26" s="783">
        <v>908259572958</v>
      </c>
      <c r="F26" s="784">
        <v>28071</v>
      </c>
      <c r="G26" s="782"/>
      <c r="H26" s="808" t="s">
        <v>104</v>
      </c>
      <c r="I26" s="782" t="s">
        <v>105</v>
      </c>
      <c r="J26" s="782" t="s">
        <v>43</v>
      </c>
      <c r="K26" s="784">
        <v>37893</v>
      </c>
      <c r="L26" s="808" t="s">
        <v>88</v>
      </c>
      <c r="M26" s="809">
        <v>0</v>
      </c>
      <c r="N26" s="810">
        <v>41076</v>
      </c>
      <c r="O26" s="810">
        <v>0</v>
      </c>
      <c r="P26" s="810">
        <v>0</v>
      </c>
      <c r="Q26" s="810">
        <v>0</v>
      </c>
      <c r="R26" s="810">
        <v>44108</v>
      </c>
      <c r="S26" s="810">
        <f t="shared" si="0"/>
        <v>85184</v>
      </c>
      <c r="T26" s="809">
        <v>0</v>
      </c>
      <c r="U26" s="809">
        <f t="shared" si="1"/>
        <v>85184</v>
      </c>
      <c r="V26" s="809">
        <v>0</v>
      </c>
      <c r="W26" s="810">
        <v>9864</v>
      </c>
      <c r="X26" s="810">
        <v>0</v>
      </c>
      <c r="Y26" s="810">
        <v>768</v>
      </c>
      <c r="Z26" s="810">
        <v>0</v>
      </c>
      <c r="AA26" s="810">
        <v>0</v>
      </c>
      <c r="AB26" s="810">
        <v>0</v>
      </c>
      <c r="AC26" s="810">
        <v>0</v>
      </c>
      <c r="AD26" s="810">
        <f t="shared" si="2"/>
        <v>10632</v>
      </c>
      <c r="AE26" s="809">
        <f t="shared" si="3"/>
        <v>74552</v>
      </c>
      <c r="AF26" s="809">
        <v>0</v>
      </c>
      <c r="AG26" s="785" t="s">
        <v>107</v>
      </c>
      <c r="AH26" s="786">
        <v>328002011019880</v>
      </c>
      <c r="AI26" s="785" t="s">
        <v>108</v>
      </c>
    </row>
    <row r="27" spans="2:35" ht="13.5">
      <c r="B27" s="807">
        <f t="shared" si="4"/>
        <v>12</v>
      </c>
      <c r="C27" s="782" t="s">
        <v>260</v>
      </c>
      <c r="D27" s="781"/>
      <c r="E27" s="783">
        <v>777267720890</v>
      </c>
      <c r="F27" s="784">
        <v>23905</v>
      </c>
      <c r="G27" s="782" t="s">
        <v>261</v>
      </c>
      <c r="H27" s="808" t="s">
        <v>104</v>
      </c>
      <c r="I27" s="782" t="s">
        <v>262</v>
      </c>
      <c r="J27" s="782" t="s">
        <v>263</v>
      </c>
      <c r="K27" s="784">
        <v>38668</v>
      </c>
      <c r="L27" s="808" t="s">
        <v>88</v>
      </c>
      <c r="M27" s="809">
        <v>0</v>
      </c>
      <c r="N27" s="810">
        <v>59985</v>
      </c>
      <c r="O27" s="810">
        <v>0</v>
      </c>
      <c r="P27" s="810">
        <v>0</v>
      </c>
      <c r="Q27" s="810">
        <v>0</v>
      </c>
      <c r="R27" s="810">
        <v>77142</v>
      </c>
      <c r="S27" s="810">
        <f t="shared" si="0"/>
        <v>137127</v>
      </c>
      <c r="T27" s="809">
        <v>0</v>
      </c>
      <c r="U27" s="809">
        <f t="shared" si="1"/>
        <v>137127</v>
      </c>
      <c r="V27" s="809">
        <v>0</v>
      </c>
      <c r="W27" s="810">
        <v>14412</v>
      </c>
      <c r="X27" s="810">
        <v>0</v>
      </c>
      <c r="Y27" s="810">
        <v>1131</v>
      </c>
      <c r="Z27" s="810">
        <v>0</v>
      </c>
      <c r="AA27" s="810">
        <v>300</v>
      </c>
      <c r="AB27" s="810">
        <v>0</v>
      </c>
      <c r="AC27" s="810">
        <v>0</v>
      </c>
      <c r="AD27" s="810">
        <f t="shared" si="2"/>
        <v>15843</v>
      </c>
      <c r="AE27" s="809">
        <f t="shared" si="3"/>
        <v>121284</v>
      </c>
      <c r="AF27" s="809">
        <v>0</v>
      </c>
      <c r="AG27" s="785" t="s">
        <v>107</v>
      </c>
      <c r="AH27" s="786">
        <v>328002011001718</v>
      </c>
      <c r="AI27" s="785" t="s">
        <v>108</v>
      </c>
    </row>
    <row r="28" spans="2:35" ht="13.5">
      <c r="B28" s="807">
        <f t="shared" si="4"/>
        <v>13</v>
      </c>
      <c r="C28" s="782" t="s">
        <v>264</v>
      </c>
      <c r="D28" s="781" t="s">
        <v>265</v>
      </c>
      <c r="E28" s="783">
        <v>657545374766</v>
      </c>
      <c r="F28" s="784">
        <v>27595</v>
      </c>
      <c r="G28" s="782" t="s">
        <v>266</v>
      </c>
      <c r="H28" s="808" t="s">
        <v>104</v>
      </c>
      <c r="I28" s="782" t="s">
        <v>105</v>
      </c>
      <c r="J28" s="782" t="s">
        <v>227</v>
      </c>
      <c r="K28" s="784">
        <v>39214</v>
      </c>
      <c r="L28" s="808" t="s">
        <v>88</v>
      </c>
      <c r="M28" s="809">
        <v>0</v>
      </c>
      <c r="N28" s="810">
        <v>382833</v>
      </c>
      <c r="O28" s="810">
        <v>0</v>
      </c>
      <c r="P28" s="810">
        <v>0</v>
      </c>
      <c r="Q28" s="810">
        <v>0</v>
      </c>
      <c r="R28" s="810">
        <v>475302</v>
      </c>
      <c r="S28" s="810">
        <f t="shared" si="0"/>
        <v>858135</v>
      </c>
      <c r="T28" s="809">
        <v>0</v>
      </c>
      <c r="U28" s="809">
        <f t="shared" si="1"/>
        <v>858135</v>
      </c>
      <c r="V28" s="809">
        <v>0</v>
      </c>
      <c r="W28" s="810">
        <v>0</v>
      </c>
      <c r="X28" s="810">
        <v>0</v>
      </c>
      <c r="Y28" s="810">
        <v>0</v>
      </c>
      <c r="Z28" s="810">
        <v>0</v>
      </c>
      <c r="AA28" s="810">
        <v>2400</v>
      </c>
      <c r="AB28" s="810">
        <v>37246.04</v>
      </c>
      <c r="AC28" s="810">
        <v>10420.5</v>
      </c>
      <c r="AD28" s="810">
        <f t="shared" si="2"/>
        <v>50066.54</v>
      </c>
      <c r="AE28" s="809">
        <f t="shared" si="3"/>
        <v>808068.46</v>
      </c>
      <c r="AF28" s="809">
        <v>0</v>
      </c>
      <c r="AG28" s="785" t="s">
        <v>107</v>
      </c>
      <c r="AH28" s="786">
        <v>328002011006047</v>
      </c>
      <c r="AI28" s="785" t="s">
        <v>108</v>
      </c>
    </row>
    <row r="29" spans="2:35" ht="13.5">
      <c r="B29" s="807">
        <f t="shared" si="4"/>
        <v>14</v>
      </c>
      <c r="C29" s="782" t="s">
        <v>267</v>
      </c>
      <c r="D29" s="781" t="s">
        <v>268</v>
      </c>
      <c r="E29" s="783">
        <v>805465165604</v>
      </c>
      <c r="F29" s="784">
        <v>25796</v>
      </c>
      <c r="G29" s="782"/>
      <c r="H29" s="808" t="s">
        <v>104</v>
      </c>
      <c r="I29" s="782" t="s">
        <v>269</v>
      </c>
      <c r="J29" s="782" t="s">
        <v>227</v>
      </c>
      <c r="K29" s="784">
        <v>39361</v>
      </c>
      <c r="L29" s="808" t="s">
        <v>88</v>
      </c>
      <c r="M29" s="809">
        <v>0</v>
      </c>
      <c r="N29" s="810">
        <v>282855</v>
      </c>
      <c r="O29" s="810">
        <v>0</v>
      </c>
      <c r="P29" s="810">
        <v>0</v>
      </c>
      <c r="Q29" s="810">
        <v>0</v>
      </c>
      <c r="R29" s="810">
        <v>87450</v>
      </c>
      <c r="S29" s="810">
        <f t="shared" si="0"/>
        <v>370305</v>
      </c>
      <c r="T29" s="809">
        <v>0</v>
      </c>
      <c r="U29" s="809">
        <f t="shared" si="1"/>
        <v>370305</v>
      </c>
      <c r="V29" s="809">
        <v>0</v>
      </c>
      <c r="W29" s="810">
        <v>0</v>
      </c>
      <c r="X29" s="810">
        <v>0</v>
      </c>
      <c r="Y29" s="810">
        <v>0</v>
      </c>
      <c r="Z29" s="810">
        <v>0</v>
      </c>
      <c r="AA29" s="810">
        <v>2400</v>
      </c>
      <c r="AB29" s="810">
        <v>0</v>
      </c>
      <c r="AC29" s="810">
        <v>0</v>
      </c>
      <c r="AD29" s="810">
        <f t="shared" si="2"/>
        <v>2400</v>
      </c>
      <c r="AE29" s="809">
        <f t="shared" si="3"/>
        <v>367905</v>
      </c>
      <c r="AF29" s="809">
        <v>0</v>
      </c>
      <c r="AG29" s="785" t="s">
        <v>107</v>
      </c>
      <c r="AH29" s="786">
        <v>328002011007662</v>
      </c>
      <c r="AI29" s="785" t="s">
        <v>108</v>
      </c>
    </row>
    <row r="30" spans="2:35" ht="13.5">
      <c r="B30" s="807">
        <f t="shared" si="4"/>
        <v>15</v>
      </c>
      <c r="C30" s="782" t="s">
        <v>270</v>
      </c>
      <c r="D30" s="781" t="s">
        <v>271</v>
      </c>
      <c r="E30" s="783">
        <v>495254660506</v>
      </c>
      <c r="F30" s="784">
        <v>29724</v>
      </c>
      <c r="G30" s="782" t="s">
        <v>272</v>
      </c>
      <c r="H30" s="808" t="s">
        <v>104</v>
      </c>
      <c r="I30" s="782" t="s">
        <v>273</v>
      </c>
      <c r="J30" s="782" t="s">
        <v>274</v>
      </c>
      <c r="K30" s="784">
        <v>39448</v>
      </c>
      <c r="L30" s="808" t="s">
        <v>88</v>
      </c>
      <c r="M30" s="809">
        <v>0</v>
      </c>
      <c r="N30" s="810">
        <v>100995</v>
      </c>
      <c r="O30" s="810">
        <v>0</v>
      </c>
      <c r="P30" s="810">
        <v>0</v>
      </c>
      <c r="Q30" s="810">
        <v>0</v>
      </c>
      <c r="R30" s="810">
        <v>18848</v>
      </c>
      <c r="S30" s="810">
        <f t="shared" si="0"/>
        <v>119843</v>
      </c>
      <c r="T30" s="809">
        <v>0</v>
      </c>
      <c r="U30" s="809">
        <f t="shared" si="1"/>
        <v>119843</v>
      </c>
      <c r="V30" s="809">
        <v>0</v>
      </c>
      <c r="W30" s="810">
        <v>0</v>
      </c>
      <c r="X30" s="810">
        <v>0</v>
      </c>
      <c r="Y30" s="810">
        <v>0</v>
      </c>
      <c r="Z30" s="810">
        <v>0</v>
      </c>
      <c r="AA30" s="810">
        <v>0</v>
      </c>
      <c r="AB30" s="810">
        <v>0</v>
      </c>
      <c r="AC30" s="810">
        <v>0</v>
      </c>
      <c r="AD30" s="810">
        <f t="shared" si="2"/>
        <v>0</v>
      </c>
      <c r="AE30" s="809">
        <f t="shared" si="3"/>
        <v>119843</v>
      </c>
      <c r="AF30" s="809">
        <v>0</v>
      </c>
      <c r="AG30" s="785" t="s">
        <v>107</v>
      </c>
      <c r="AH30" s="786">
        <v>610002010009124</v>
      </c>
      <c r="AI30" s="785" t="s">
        <v>143</v>
      </c>
    </row>
    <row r="31" spans="2:35" ht="13.5">
      <c r="B31" s="807">
        <f t="shared" si="4"/>
        <v>16</v>
      </c>
      <c r="C31" s="782" t="s">
        <v>275</v>
      </c>
      <c r="D31" s="781"/>
      <c r="E31" s="783">
        <v>241080207702</v>
      </c>
      <c r="F31" s="784">
        <v>32143</v>
      </c>
      <c r="G31" s="782" t="s">
        <v>276</v>
      </c>
      <c r="H31" s="808" t="s">
        <v>104</v>
      </c>
      <c r="I31" s="782" t="s">
        <v>277</v>
      </c>
      <c r="J31" s="782" t="s">
        <v>274</v>
      </c>
      <c r="K31" s="784">
        <v>39448</v>
      </c>
      <c r="L31" s="808" t="s">
        <v>88</v>
      </c>
      <c r="M31" s="809">
        <v>0</v>
      </c>
      <c r="N31" s="810">
        <v>47061</v>
      </c>
      <c r="O31" s="810">
        <v>0</v>
      </c>
      <c r="P31" s="810">
        <v>0</v>
      </c>
      <c r="Q31" s="810">
        <v>0</v>
      </c>
      <c r="R31" s="810">
        <v>53090</v>
      </c>
      <c r="S31" s="810">
        <f t="shared" si="0"/>
        <v>100151</v>
      </c>
      <c r="T31" s="809">
        <v>0</v>
      </c>
      <c r="U31" s="809">
        <f t="shared" si="1"/>
        <v>100151</v>
      </c>
      <c r="V31" s="809">
        <v>0</v>
      </c>
      <c r="W31" s="810">
        <v>11292</v>
      </c>
      <c r="X31" s="810">
        <v>0</v>
      </c>
      <c r="Y31" s="810">
        <v>885</v>
      </c>
      <c r="Z31" s="810">
        <v>0</v>
      </c>
      <c r="AA31" s="810">
        <v>0</v>
      </c>
      <c r="AB31" s="810">
        <v>0</v>
      </c>
      <c r="AC31" s="810">
        <v>0</v>
      </c>
      <c r="AD31" s="810">
        <f t="shared" si="2"/>
        <v>12177</v>
      </c>
      <c r="AE31" s="809">
        <f t="shared" si="3"/>
        <v>87974</v>
      </c>
      <c r="AF31" s="809">
        <v>0</v>
      </c>
      <c r="AG31" s="785" t="s">
        <v>107</v>
      </c>
      <c r="AH31" s="786">
        <v>328002011009234</v>
      </c>
      <c r="AI31" s="785" t="s">
        <v>108</v>
      </c>
    </row>
    <row r="32" spans="2:35" ht="13.5">
      <c r="B32" s="807">
        <f t="shared" si="4"/>
        <v>17</v>
      </c>
      <c r="C32" s="782" t="s">
        <v>278</v>
      </c>
      <c r="D32" s="781"/>
      <c r="E32" s="783">
        <v>866865034929</v>
      </c>
      <c r="F32" s="784">
        <v>28157</v>
      </c>
      <c r="G32" s="782" t="s">
        <v>261</v>
      </c>
      <c r="H32" s="808" t="s">
        <v>104</v>
      </c>
      <c r="I32" s="782" t="s">
        <v>277</v>
      </c>
      <c r="J32" s="782" t="s">
        <v>274</v>
      </c>
      <c r="K32" s="784">
        <v>39448</v>
      </c>
      <c r="L32" s="808" t="s">
        <v>88</v>
      </c>
      <c r="M32" s="809">
        <v>0</v>
      </c>
      <c r="N32" s="810">
        <v>47061</v>
      </c>
      <c r="O32" s="810">
        <v>0</v>
      </c>
      <c r="P32" s="810">
        <v>0</v>
      </c>
      <c r="Q32" s="810">
        <v>0</v>
      </c>
      <c r="R32" s="810">
        <v>53090</v>
      </c>
      <c r="S32" s="810">
        <f t="shared" si="0"/>
        <v>100151</v>
      </c>
      <c r="T32" s="809">
        <v>0</v>
      </c>
      <c r="U32" s="809">
        <f t="shared" si="1"/>
        <v>100151</v>
      </c>
      <c r="V32" s="809">
        <v>0</v>
      </c>
      <c r="W32" s="810">
        <v>11292</v>
      </c>
      <c r="X32" s="810">
        <v>0</v>
      </c>
      <c r="Y32" s="810">
        <v>885</v>
      </c>
      <c r="Z32" s="810">
        <v>0</v>
      </c>
      <c r="AA32" s="810">
        <v>0</v>
      </c>
      <c r="AB32" s="810">
        <v>0</v>
      </c>
      <c r="AC32" s="810">
        <v>0</v>
      </c>
      <c r="AD32" s="810">
        <f t="shared" si="2"/>
        <v>12177</v>
      </c>
      <c r="AE32" s="809">
        <f t="shared" si="3"/>
        <v>87974</v>
      </c>
      <c r="AF32" s="809">
        <v>0</v>
      </c>
      <c r="AG32" s="785" t="s">
        <v>107</v>
      </c>
      <c r="AH32" s="786">
        <v>328002011009203</v>
      </c>
      <c r="AI32" s="785" t="s">
        <v>108</v>
      </c>
    </row>
    <row r="33" spans="2:35" ht="13.5">
      <c r="B33" s="807">
        <f t="shared" si="4"/>
        <v>18</v>
      </c>
      <c r="C33" s="782" t="s">
        <v>279</v>
      </c>
      <c r="D33" s="781"/>
      <c r="E33" s="783">
        <v>526076363510</v>
      </c>
      <c r="F33" s="784">
        <v>27458</v>
      </c>
      <c r="G33" s="782" t="s">
        <v>261</v>
      </c>
      <c r="H33" s="808" t="s">
        <v>104</v>
      </c>
      <c r="I33" s="782" t="s">
        <v>277</v>
      </c>
      <c r="J33" s="782" t="s">
        <v>274</v>
      </c>
      <c r="K33" s="784">
        <v>39448</v>
      </c>
      <c r="L33" s="808" t="s">
        <v>88</v>
      </c>
      <c r="M33" s="809">
        <v>0</v>
      </c>
      <c r="N33" s="810">
        <v>47061</v>
      </c>
      <c r="O33" s="810">
        <v>0</v>
      </c>
      <c r="P33" s="810">
        <v>0</v>
      </c>
      <c r="Q33" s="810">
        <v>0</v>
      </c>
      <c r="R33" s="810">
        <v>53090</v>
      </c>
      <c r="S33" s="810">
        <f t="shared" si="0"/>
        <v>100151</v>
      </c>
      <c r="T33" s="809">
        <v>0</v>
      </c>
      <c r="U33" s="809">
        <f t="shared" si="1"/>
        <v>100151</v>
      </c>
      <c r="V33" s="809">
        <v>0</v>
      </c>
      <c r="W33" s="810">
        <v>11292</v>
      </c>
      <c r="X33" s="810">
        <v>0</v>
      </c>
      <c r="Y33" s="810">
        <v>885</v>
      </c>
      <c r="Z33" s="810">
        <v>0</v>
      </c>
      <c r="AA33" s="810">
        <v>0</v>
      </c>
      <c r="AB33" s="810">
        <v>0</v>
      </c>
      <c r="AC33" s="810">
        <v>0</v>
      </c>
      <c r="AD33" s="810">
        <f t="shared" si="2"/>
        <v>12177</v>
      </c>
      <c r="AE33" s="809">
        <f t="shared" si="3"/>
        <v>87974</v>
      </c>
      <c r="AF33" s="809">
        <v>0</v>
      </c>
      <c r="AG33" s="785" t="s">
        <v>107</v>
      </c>
      <c r="AH33" s="786">
        <v>328002011004685</v>
      </c>
      <c r="AI33" s="785" t="s">
        <v>108</v>
      </c>
    </row>
    <row r="34" spans="2:35" ht="13.5">
      <c r="B34" s="807">
        <f t="shared" si="4"/>
        <v>19</v>
      </c>
      <c r="C34" s="782" t="s">
        <v>280</v>
      </c>
      <c r="D34" s="781" t="s">
        <v>281</v>
      </c>
      <c r="E34" s="783">
        <v>353754582866</v>
      </c>
      <c r="F34" s="784">
        <v>25560</v>
      </c>
      <c r="G34" s="782" t="s">
        <v>230</v>
      </c>
      <c r="H34" s="808" t="s">
        <v>104</v>
      </c>
      <c r="I34" s="782" t="s">
        <v>105</v>
      </c>
      <c r="J34" s="782" t="s">
        <v>282</v>
      </c>
      <c r="K34" s="784">
        <v>39722</v>
      </c>
      <c r="L34" s="808" t="s">
        <v>88</v>
      </c>
      <c r="M34" s="809">
        <v>0</v>
      </c>
      <c r="N34" s="810">
        <v>72753</v>
      </c>
      <c r="O34" s="810">
        <v>0</v>
      </c>
      <c r="P34" s="810">
        <v>0</v>
      </c>
      <c r="Q34" s="810">
        <v>0</v>
      </c>
      <c r="R34" s="810">
        <v>89125</v>
      </c>
      <c r="S34" s="810">
        <f t="shared" si="0"/>
        <v>161878</v>
      </c>
      <c r="T34" s="809">
        <v>0</v>
      </c>
      <c r="U34" s="809">
        <f t="shared" si="1"/>
        <v>161878</v>
      </c>
      <c r="V34" s="809">
        <v>0</v>
      </c>
      <c r="W34" s="810">
        <v>17466</v>
      </c>
      <c r="X34" s="810">
        <v>0</v>
      </c>
      <c r="Y34" s="810">
        <v>1365</v>
      </c>
      <c r="Z34" s="810">
        <v>0</v>
      </c>
      <c r="AA34" s="810">
        <v>450</v>
      </c>
      <c r="AB34" s="810">
        <v>0</v>
      </c>
      <c r="AC34" s="810">
        <v>0</v>
      </c>
      <c r="AD34" s="810">
        <f t="shared" si="2"/>
        <v>19281</v>
      </c>
      <c r="AE34" s="809">
        <f t="shared" si="3"/>
        <v>142597</v>
      </c>
      <c r="AF34" s="809">
        <v>0</v>
      </c>
      <c r="AG34" s="785" t="s">
        <v>107</v>
      </c>
      <c r="AH34" s="786">
        <v>328002011010978</v>
      </c>
      <c r="AI34" s="785" t="s">
        <v>108</v>
      </c>
    </row>
    <row r="35" spans="2:35" ht="13.5">
      <c r="B35" s="807">
        <f t="shared" si="4"/>
        <v>20</v>
      </c>
      <c r="C35" s="782" t="s">
        <v>283</v>
      </c>
      <c r="D35" s="781" t="s">
        <v>284</v>
      </c>
      <c r="E35" s="783">
        <v>326302612685</v>
      </c>
      <c r="F35" s="784">
        <v>29221</v>
      </c>
      <c r="G35" s="782"/>
      <c r="H35" s="808" t="s">
        <v>104</v>
      </c>
      <c r="I35" s="782" t="s">
        <v>233</v>
      </c>
      <c r="J35" s="782" t="s">
        <v>227</v>
      </c>
      <c r="K35" s="784">
        <v>40278</v>
      </c>
      <c r="L35" s="808" t="s">
        <v>88</v>
      </c>
      <c r="M35" s="809">
        <v>0</v>
      </c>
      <c r="N35" s="810">
        <v>209355</v>
      </c>
      <c r="O35" s="810">
        <v>0</v>
      </c>
      <c r="P35" s="810">
        <v>0</v>
      </c>
      <c r="Q35" s="810">
        <v>0</v>
      </c>
      <c r="R35" s="810">
        <v>0</v>
      </c>
      <c r="S35" s="810">
        <f t="shared" si="0"/>
        <v>209355</v>
      </c>
      <c r="T35" s="809">
        <v>0</v>
      </c>
      <c r="U35" s="809">
        <f t="shared" si="1"/>
        <v>209355</v>
      </c>
      <c r="V35" s="809">
        <v>0</v>
      </c>
      <c r="W35" s="810">
        <v>0</v>
      </c>
      <c r="X35" s="810">
        <v>0</v>
      </c>
      <c r="Y35" s="810">
        <v>0</v>
      </c>
      <c r="Z35" s="810">
        <v>0</v>
      </c>
      <c r="AA35" s="810">
        <v>1800</v>
      </c>
      <c r="AB35" s="810">
        <v>0</v>
      </c>
      <c r="AC35" s="810">
        <v>0</v>
      </c>
      <c r="AD35" s="810">
        <f t="shared" si="2"/>
        <v>1800</v>
      </c>
      <c r="AE35" s="809">
        <f t="shared" si="3"/>
        <v>207555</v>
      </c>
      <c r="AF35" s="809">
        <v>0</v>
      </c>
      <c r="AG35" s="785" t="s">
        <v>107</v>
      </c>
      <c r="AH35" s="786">
        <v>158312010000091</v>
      </c>
      <c r="AI35" s="785" t="s">
        <v>285</v>
      </c>
    </row>
    <row r="36" spans="2:35" ht="13.5">
      <c r="B36" s="807">
        <f t="shared" si="4"/>
        <v>21</v>
      </c>
      <c r="C36" s="782" t="s">
        <v>286</v>
      </c>
      <c r="D36" s="781" t="s">
        <v>287</v>
      </c>
      <c r="E36" s="783">
        <v>275909825574</v>
      </c>
      <c r="F36" s="784">
        <v>18940</v>
      </c>
      <c r="G36" s="782"/>
      <c r="H36" s="808" t="s">
        <v>104</v>
      </c>
      <c r="I36" s="782" t="s">
        <v>288</v>
      </c>
      <c r="J36" s="782" t="s">
        <v>289</v>
      </c>
      <c r="K36" s="784">
        <v>40634</v>
      </c>
      <c r="L36" s="808" t="s">
        <v>88</v>
      </c>
      <c r="M36" s="809">
        <v>0</v>
      </c>
      <c r="N36" s="810">
        <v>360000</v>
      </c>
      <c r="O36" s="810">
        <v>0</v>
      </c>
      <c r="P36" s="810">
        <v>0</v>
      </c>
      <c r="Q36" s="810">
        <v>0</v>
      </c>
      <c r="R36" s="810">
        <v>119160</v>
      </c>
      <c r="S36" s="810">
        <f t="shared" si="0"/>
        <v>479160</v>
      </c>
      <c r="T36" s="809">
        <v>0</v>
      </c>
      <c r="U36" s="809">
        <f t="shared" si="1"/>
        <v>479160</v>
      </c>
      <c r="V36" s="809">
        <v>0</v>
      </c>
      <c r="W36" s="810">
        <v>0</v>
      </c>
      <c r="X36" s="810">
        <v>0</v>
      </c>
      <c r="Y36" s="810">
        <v>0</v>
      </c>
      <c r="Z36" s="810">
        <v>0</v>
      </c>
      <c r="AA36" s="810">
        <v>2400</v>
      </c>
      <c r="AB36" s="810">
        <v>0</v>
      </c>
      <c r="AC36" s="810">
        <v>0</v>
      </c>
      <c r="AD36" s="810">
        <f t="shared" si="2"/>
        <v>2400</v>
      </c>
      <c r="AE36" s="809">
        <f t="shared" si="3"/>
        <v>476760</v>
      </c>
      <c r="AF36" s="809">
        <v>0</v>
      </c>
      <c r="AG36" s="785" t="s">
        <v>107</v>
      </c>
      <c r="AH36" s="786">
        <v>610002010005975</v>
      </c>
      <c r="AI36" s="785" t="s">
        <v>143</v>
      </c>
    </row>
    <row r="37" spans="2:35" ht="13.5">
      <c r="B37" s="807">
        <f t="shared" si="4"/>
        <v>22</v>
      </c>
      <c r="C37" s="782" t="s">
        <v>290</v>
      </c>
      <c r="D37" s="781" t="s">
        <v>291</v>
      </c>
      <c r="E37" s="783">
        <v>729685717043</v>
      </c>
      <c r="F37" s="784">
        <v>28283</v>
      </c>
      <c r="G37" s="782" t="s">
        <v>292</v>
      </c>
      <c r="H37" s="808" t="s">
        <v>104</v>
      </c>
      <c r="I37" s="782" t="s">
        <v>105</v>
      </c>
      <c r="J37" s="782" t="s">
        <v>234</v>
      </c>
      <c r="K37" s="784">
        <v>41290</v>
      </c>
      <c r="L37" s="808" t="s">
        <v>88</v>
      </c>
      <c r="M37" s="809">
        <v>0</v>
      </c>
      <c r="N37" s="810">
        <v>63393</v>
      </c>
      <c r="O37" s="810">
        <v>0</v>
      </c>
      <c r="P37" s="810">
        <v>0</v>
      </c>
      <c r="Q37" s="810">
        <v>0</v>
      </c>
      <c r="R37" s="810">
        <v>75091</v>
      </c>
      <c r="S37" s="810">
        <f t="shared" si="0"/>
        <v>138484</v>
      </c>
      <c r="T37" s="809">
        <v>0</v>
      </c>
      <c r="U37" s="809">
        <f t="shared" si="1"/>
        <v>138484</v>
      </c>
      <c r="V37" s="809">
        <v>0</v>
      </c>
      <c r="W37" s="810">
        <v>15222</v>
      </c>
      <c r="X37" s="810">
        <v>0</v>
      </c>
      <c r="Y37" s="810">
        <v>1191</v>
      </c>
      <c r="Z37" s="810">
        <v>0</v>
      </c>
      <c r="AA37" s="810">
        <v>0</v>
      </c>
      <c r="AB37" s="810">
        <v>0</v>
      </c>
      <c r="AC37" s="810">
        <v>0</v>
      </c>
      <c r="AD37" s="810">
        <f t="shared" si="2"/>
        <v>16413</v>
      </c>
      <c r="AE37" s="809">
        <f t="shared" si="3"/>
        <v>122071</v>
      </c>
      <c r="AF37" s="809">
        <v>0</v>
      </c>
      <c r="AG37" s="785" t="s">
        <v>107</v>
      </c>
      <c r="AH37" s="786">
        <v>610002010008655</v>
      </c>
      <c r="AI37" s="785" t="s">
        <v>143</v>
      </c>
    </row>
    <row r="38" spans="2:35" ht="13.5">
      <c r="B38" s="807">
        <f t="shared" si="4"/>
        <v>23</v>
      </c>
      <c r="C38" s="782" t="s">
        <v>293</v>
      </c>
      <c r="D38" s="781"/>
      <c r="E38" s="783">
        <v>983170304569</v>
      </c>
      <c r="F38" s="784">
        <v>33359</v>
      </c>
      <c r="G38" s="782" t="s">
        <v>225</v>
      </c>
      <c r="H38" s="808" t="s">
        <v>104</v>
      </c>
      <c r="I38" s="782" t="s">
        <v>247</v>
      </c>
      <c r="J38" s="782" t="s">
        <v>238</v>
      </c>
      <c r="K38" s="784">
        <v>41183</v>
      </c>
      <c r="L38" s="808" t="s">
        <v>88</v>
      </c>
      <c r="M38" s="809">
        <v>0</v>
      </c>
      <c r="N38" s="810">
        <v>54087</v>
      </c>
      <c r="O38" s="810">
        <v>0</v>
      </c>
      <c r="P38" s="810">
        <v>0</v>
      </c>
      <c r="Q38" s="810">
        <v>0</v>
      </c>
      <c r="R38" s="810">
        <v>63631</v>
      </c>
      <c r="S38" s="810">
        <f t="shared" si="0"/>
        <v>117718</v>
      </c>
      <c r="T38" s="809">
        <v>0</v>
      </c>
      <c r="U38" s="809">
        <f t="shared" si="1"/>
        <v>117718</v>
      </c>
      <c r="V38" s="809">
        <v>0</v>
      </c>
      <c r="W38" s="810">
        <v>12994</v>
      </c>
      <c r="X38" s="810">
        <v>0</v>
      </c>
      <c r="Y38" s="810">
        <v>1017</v>
      </c>
      <c r="Z38" s="810">
        <v>0</v>
      </c>
      <c r="AA38" s="810">
        <v>0</v>
      </c>
      <c r="AB38" s="810">
        <v>0</v>
      </c>
      <c r="AC38" s="810">
        <v>0</v>
      </c>
      <c r="AD38" s="810">
        <f t="shared" si="2"/>
        <v>14011</v>
      </c>
      <c r="AE38" s="809">
        <f t="shared" si="3"/>
        <v>103707</v>
      </c>
      <c r="AF38" s="809">
        <v>0</v>
      </c>
      <c r="AG38" s="785" t="s">
        <v>107</v>
      </c>
      <c r="AH38" s="786">
        <v>328002011009783</v>
      </c>
      <c r="AI38" s="785" t="s">
        <v>108</v>
      </c>
    </row>
    <row r="39" spans="2:35" ht="13.5">
      <c r="B39" s="807">
        <f t="shared" si="4"/>
        <v>24</v>
      </c>
      <c r="C39" s="782" t="s">
        <v>294</v>
      </c>
      <c r="D39" s="781" t="s">
        <v>295</v>
      </c>
      <c r="E39" s="783">
        <v>908787587520</v>
      </c>
      <c r="F39" s="784">
        <v>29089</v>
      </c>
      <c r="G39" s="782"/>
      <c r="H39" s="808" t="s">
        <v>104</v>
      </c>
      <c r="I39" s="782" t="s">
        <v>105</v>
      </c>
      <c r="J39" s="782" t="s">
        <v>274</v>
      </c>
      <c r="K39" s="784">
        <v>41183</v>
      </c>
      <c r="L39" s="808" t="s">
        <v>88</v>
      </c>
      <c r="M39" s="809">
        <v>0</v>
      </c>
      <c r="N39" s="810">
        <v>44407</v>
      </c>
      <c r="O39" s="810">
        <v>0</v>
      </c>
      <c r="P39" s="810">
        <v>0</v>
      </c>
      <c r="Q39" s="810">
        <v>0</v>
      </c>
      <c r="R39" s="810">
        <v>49101</v>
      </c>
      <c r="S39" s="810">
        <f t="shared" si="0"/>
        <v>93508</v>
      </c>
      <c r="T39" s="809">
        <v>0</v>
      </c>
      <c r="U39" s="809">
        <f t="shared" si="1"/>
        <v>93508</v>
      </c>
      <c r="V39" s="809">
        <v>0</v>
      </c>
      <c r="W39" s="810">
        <v>10666</v>
      </c>
      <c r="X39" s="810">
        <v>0</v>
      </c>
      <c r="Y39" s="810">
        <v>833</v>
      </c>
      <c r="Z39" s="810">
        <v>0</v>
      </c>
      <c r="AA39" s="810">
        <v>0</v>
      </c>
      <c r="AB39" s="810">
        <v>0</v>
      </c>
      <c r="AC39" s="810">
        <v>0</v>
      </c>
      <c r="AD39" s="810">
        <f t="shared" si="2"/>
        <v>11499</v>
      </c>
      <c r="AE39" s="809">
        <f t="shared" si="3"/>
        <v>82009</v>
      </c>
      <c r="AF39" s="809">
        <v>0</v>
      </c>
      <c r="AG39" s="785" t="s">
        <v>107</v>
      </c>
      <c r="AH39" s="786">
        <v>610002010001269</v>
      </c>
      <c r="AI39" s="785" t="s">
        <v>143</v>
      </c>
    </row>
    <row r="40" spans="2:35" ht="13.5">
      <c r="B40" s="807">
        <f t="shared" si="4"/>
        <v>25</v>
      </c>
      <c r="C40" s="782" t="s">
        <v>296</v>
      </c>
      <c r="D40" s="781"/>
      <c r="E40" s="783">
        <v>492284372025</v>
      </c>
      <c r="F40" s="784">
        <v>31531</v>
      </c>
      <c r="G40" s="782"/>
      <c r="H40" s="808" t="s">
        <v>104</v>
      </c>
      <c r="I40" s="782" t="s">
        <v>105</v>
      </c>
      <c r="J40" s="782" t="s">
        <v>297</v>
      </c>
      <c r="K40" s="784">
        <v>41214</v>
      </c>
      <c r="L40" s="808" t="s">
        <v>88</v>
      </c>
      <c r="M40" s="809">
        <v>0</v>
      </c>
      <c r="N40" s="810">
        <v>35459</v>
      </c>
      <c r="O40" s="810">
        <v>0</v>
      </c>
      <c r="P40" s="810">
        <v>0</v>
      </c>
      <c r="Q40" s="810">
        <v>0</v>
      </c>
      <c r="R40" s="810">
        <v>35693</v>
      </c>
      <c r="S40" s="810">
        <f t="shared" si="0"/>
        <v>71152</v>
      </c>
      <c r="T40" s="809">
        <v>0</v>
      </c>
      <c r="U40" s="809">
        <f t="shared" si="1"/>
        <v>71152</v>
      </c>
      <c r="V40" s="809">
        <v>0</v>
      </c>
      <c r="W40" s="810">
        <v>8514</v>
      </c>
      <c r="X40" s="810">
        <v>0</v>
      </c>
      <c r="Y40" s="810">
        <v>661</v>
      </c>
      <c r="Z40" s="810">
        <v>0</v>
      </c>
      <c r="AA40" s="810">
        <v>0</v>
      </c>
      <c r="AB40" s="810">
        <v>0</v>
      </c>
      <c r="AC40" s="810">
        <v>0</v>
      </c>
      <c r="AD40" s="810">
        <f t="shared" si="2"/>
        <v>9175</v>
      </c>
      <c r="AE40" s="809">
        <f t="shared" si="3"/>
        <v>61977</v>
      </c>
      <c r="AF40" s="809">
        <v>0</v>
      </c>
      <c r="AG40" s="785" t="s">
        <v>107</v>
      </c>
      <c r="AH40" s="786">
        <v>610102010000100</v>
      </c>
      <c r="AI40" s="785" t="s">
        <v>298</v>
      </c>
    </row>
    <row r="41" spans="2:35" ht="13.5">
      <c r="B41" s="807">
        <f t="shared" si="4"/>
        <v>26</v>
      </c>
      <c r="C41" s="782" t="s">
        <v>299</v>
      </c>
      <c r="D41" s="781" t="s">
        <v>300</v>
      </c>
      <c r="E41" s="783">
        <v>616408891250</v>
      </c>
      <c r="F41" s="784">
        <v>29930</v>
      </c>
      <c r="G41" s="782" t="s">
        <v>230</v>
      </c>
      <c r="H41" s="808" t="s">
        <v>104</v>
      </c>
      <c r="I41" s="782" t="s">
        <v>233</v>
      </c>
      <c r="J41" s="782" t="s">
        <v>238</v>
      </c>
      <c r="K41" s="784">
        <v>41519</v>
      </c>
      <c r="L41" s="808" t="s">
        <v>88</v>
      </c>
      <c r="M41" s="809">
        <v>0</v>
      </c>
      <c r="N41" s="810">
        <v>9352</v>
      </c>
      <c r="O41" s="810">
        <v>0</v>
      </c>
      <c r="P41" s="810">
        <v>0</v>
      </c>
      <c r="Q41" s="810">
        <v>0</v>
      </c>
      <c r="R41" s="810">
        <v>14028</v>
      </c>
      <c r="S41" s="810">
        <f t="shared" si="0"/>
        <v>23380</v>
      </c>
      <c r="T41" s="809">
        <v>0</v>
      </c>
      <c r="U41" s="809">
        <f t="shared" si="1"/>
        <v>23380</v>
      </c>
      <c r="V41" s="809">
        <v>0</v>
      </c>
      <c r="W41" s="810">
        <v>2248</v>
      </c>
      <c r="X41" s="810">
        <v>0</v>
      </c>
      <c r="Y41" s="810">
        <v>176</v>
      </c>
      <c r="Z41" s="810">
        <v>0</v>
      </c>
      <c r="AA41" s="810">
        <v>0</v>
      </c>
      <c r="AB41" s="810">
        <v>0</v>
      </c>
      <c r="AC41" s="810">
        <v>0</v>
      </c>
      <c r="AD41" s="810">
        <f t="shared" si="2"/>
        <v>2424</v>
      </c>
      <c r="AE41" s="809">
        <f t="shared" si="3"/>
        <v>20956</v>
      </c>
      <c r="AF41" s="809">
        <v>0</v>
      </c>
      <c r="AG41" s="785" t="s">
        <v>107</v>
      </c>
      <c r="AH41" s="786">
        <v>610002010009266</v>
      </c>
      <c r="AI41" s="785" t="s">
        <v>143</v>
      </c>
    </row>
    <row r="42" spans="2:35" ht="13.5">
      <c r="B42" s="807">
        <f t="shared" si="4"/>
        <v>27</v>
      </c>
      <c r="C42" s="782" t="s">
        <v>301</v>
      </c>
      <c r="D42" s="781" t="s">
        <v>302</v>
      </c>
      <c r="E42" s="783">
        <v>562083231248</v>
      </c>
      <c r="F42" s="784">
        <v>32152</v>
      </c>
      <c r="G42" s="782" t="s">
        <v>230</v>
      </c>
      <c r="H42" s="808" t="s">
        <v>104</v>
      </c>
      <c r="I42" s="782" t="s">
        <v>233</v>
      </c>
      <c r="J42" s="782" t="s">
        <v>238</v>
      </c>
      <c r="K42" s="784">
        <v>41838</v>
      </c>
      <c r="L42" s="808" t="s">
        <v>88</v>
      </c>
      <c r="M42" s="809">
        <v>0</v>
      </c>
      <c r="N42" s="810">
        <v>33541</v>
      </c>
      <c r="O42" s="810">
        <v>0</v>
      </c>
      <c r="P42" s="810">
        <v>0</v>
      </c>
      <c r="Q42" s="810">
        <v>0</v>
      </c>
      <c r="R42" s="810">
        <v>32815</v>
      </c>
      <c r="S42" s="810">
        <f t="shared" si="0"/>
        <v>66356</v>
      </c>
      <c r="T42" s="809">
        <v>0</v>
      </c>
      <c r="U42" s="809">
        <f t="shared" si="1"/>
        <v>66356</v>
      </c>
      <c r="V42" s="809">
        <v>0</v>
      </c>
      <c r="W42" s="810">
        <v>8044</v>
      </c>
      <c r="X42" s="810">
        <v>0</v>
      </c>
      <c r="Y42" s="810">
        <v>629</v>
      </c>
      <c r="Z42" s="810">
        <v>0</v>
      </c>
      <c r="AA42" s="810">
        <v>0</v>
      </c>
      <c r="AB42" s="810">
        <v>0</v>
      </c>
      <c r="AC42" s="810">
        <v>0</v>
      </c>
      <c r="AD42" s="810">
        <f t="shared" si="2"/>
        <v>8673</v>
      </c>
      <c r="AE42" s="809">
        <f t="shared" si="3"/>
        <v>57683</v>
      </c>
      <c r="AF42" s="809">
        <v>0</v>
      </c>
      <c r="AG42" s="785" t="s">
        <v>107</v>
      </c>
      <c r="AH42" s="786">
        <v>610002010010813</v>
      </c>
      <c r="AI42" s="785" t="s">
        <v>143</v>
      </c>
    </row>
    <row r="43" spans="2:35" ht="13.5">
      <c r="B43" s="807">
        <f t="shared" si="4"/>
        <v>28</v>
      </c>
      <c r="C43" s="782" t="s">
        <v>303</v>
      </c>
      <c r="D43" s="781" t="s">
        <v>304</v>
      </c>
      <c r="E43" s="783">
        <v>621663860391</v>
      </c>
      <c r="F43" s="784">
        <v>31975</v>
      </c>
      <c r="G43" s="782" t="s">
        <v>230</v>
      </c>
      <c r="H43" s="808" t="s">
        <v>104</v>
      </c>
      <c r="I43" s="782" t="s">
        <v>105</v>
      </c>
      <c r="J43" s="782" t="s">
        <v>251</v>
      </c>
      <c r="K43" s="784">
        <v>42394</v>
      </c>
      <c r="L43" s="808" t="s">
        <v>88</v>
      </c>
      <c r="M43" s="809">
        <v>0</v>
      </c>
      <c r="N43" s="810">
        <v>62238</v>
      </c>
      <c r="O43" s="810">
        <v>0</v>
      </c>
      <c r="P43" s="810">
        <v>0</v>
      </c>
      <c r="Q43" s="810">
        <v>0</v>
      </c>
      <c r="R43" s="810">
        <v>73357</v>
      </c>
      <c r="S43" s="810">
        <f t="shared" si="0"/>
        <v>135595</v>
      </c>
      <c r="T43" s="809">
        <v>0</v>
      </c>
      <c r="U43" s="809">
        <f t="shared" si="1"/>
        <v>135595</v>
      </c>
      <c r="V43" s="809">
        <v>0</v>
      </c>
      <c r="W43" s="810">
        <v>10944</v>
      </c>
      <c r="X43" s="810">
        <v>0</v>
      </c>
      <c r="Y43" s="810">
        <v>855</v>
      </c>
      <c r="Z43" s="810">
        <v>0</v>
      </c>
      <c r="AA43" s="810">
        <v>0</v>
      </c>
      <c r="AB43" s="810">
        <v>0</v>
      </c>
      <c r="AC43" s="810">
        <v>0</v>
      </c>
      <c r="AD43" s="810">
        <f t="shared" si="2"/>
        <v>11799</v>
      </c>
      <c r="AE43" s="809">
        <f t="shared" si="3"/>
        <v>123796</v>
      </c>
      <c r="AF43" s="809">
        <v>0</v>
      </c>
      <c r="AG43" s="785" t="s">
        <v>107</v>
      </c>
      <c r="AH43" s="786">
        <v>328002011019724</v>
      </c>
      <c r="AI43" s="785" t="s">
        <v>108</v>
      </c>
    </row>
    <row r="44" spans="2:35" ht="13.5">
      <c r="B44" s="807">
        <f t="shared" si="4"/>
        <v>29</v>
      </c>
      <c r="C44" s="782" t="s">
        <v>305</v>
      </c>
      <c r="D44" s="781" t="s">
        <v>306</v>
      </c>
      <c r="E44" s="783">
        <v>342972976067</v>
      </c>
      <c r="F44" s="784">
        <v>20246</v>
      </c>
      <c r="G44" s="782" t="s">
        <v>230</v>
      </c>
      <c r="H44" s="808" t="s">
        <v>104</v>
      </c>
      <c r="I44" s="782" t="s">
        <v>105</v>
      </c>
      <c r="J44" s="782" t="s">
        <v>227</v>
      </c>
      <c r="K44" s="784">
        <v>42688</v>
      </c>
      <c r="L44" s="808" t="s">
        <v>88</v>
      </c>
      <c r="M44" s="809">
        <v>0</v>
      </c>
      <c r="N44" s="810">
        <v>264480</v>
      </c>
      <c r="O44" s="810">
        <v>0</v>
      </c>
      <c r="P44" s="810">
        <v>0</v>
      </c>
      <c r="Q44" s="810">
        <v>0</v>
      </c>
      <c r="R44" s="810">
        <v>62220</v>
      </c>
      <c r="S44" s="810">
        <f t="shared" si="0"/>
        <v>326700</v>
      </c>
      <c r="T44" s="809">
        <v>0</v>
      </c>
      <c r="U44" s="809">
        <f t="shared" si="1"/>
        <v>326700</v>
      </c>
      <c r="V44" s="809">
        <v>0</v>
      </c>
      <c r="W44" s="810">
        <v>0</v>
      </c>
      <c r="X44" s="810">
        <v>0</v>
      </c>
      <c r="Y44" s="810">
        <v>0</v>
      </c>
      <c r="Z44" s="810">
        <v>0</v>
      </c>
      <c r="AA44" s="810">
        <v>2400</v>
      </c>
      <c r="AB44" s="810">
        <v>0</v>
      </c>
      <c r="AC44" s="810">
        <v>0</v>
      </c>
      <c r="AD44" s="810">
        <f t="shared" si="2"/>
        <v>2400</v>
      </c>
      <c r="AE44" s="809">
        <f t="shared" si="3"/>
        <v>324300</v>
      </c>
      <c r="AF44" s="809">
        <v>0</v>
      </c>
      <c r="AG44" s="785" t="s">
        <v>107</v>
      </c>
      <c r="AH44" s="786">
        <v>610002010012596</v>
      </c>
      <c r="AI44" s="785" t="s">
        <v>143</v>
      </c>
    </row>
    <row r="45" spans="2:35" ht="13.5">
      <c r="B45" s="807">
        <f t="shared" si="4"/>
        <v>30</v>
      </c>
      <c r="C45" s="782" t="s">
        <v>307</v>
      </c>
      <c r="D45" s="781" t="s">
        <v>308</v>
      </c>
      <c r="E45" s="783">
        <v>451209831473</v>
      </c>
      <c r="F45" s="784">
        <v>24657</v>
      </c>
      <c r="G45" s="782" t="s">
        <v>309</v>
      </c>
      <c r="H45" s="808" t="s">
        <v>104</v>
      </c>
      <c r="I45" s="782" t="s">
        <v>105</v>
      </c>
      <c r="J45" s="782" t="s">
        <v>227</v>
      </c>
      <c r="K45" s="784">
        <v>42688</v>
      </c>
      <c r="L45" s="808" t="s">
        <v>88</v>
      </c>
      <c r="M45" s="809">
        <v>0</v>
      </c>
      <c r="N45" s="810">
        <v>302520</v>
      </c>
      <c r="O45" s="810">
        <v>0</v>
      </c>
      <c r="P45" s="810">
        <v>0</v>
      </c>
      <c r="Q45" s="810">
        <v>0</v>
      </c>
      <c r="R45" s="810">
        <v>130440</v>
      </c>
      <c r="S45" s="810">
        <f t="shared" si="0"/>
        <v>432960</v>
      </c>
      <c r="T45" s="809">
        <v>0</v>
      </c>
      <c r="U45" s="809">
        <f t="shared" si="1"/>
        <v>432960</v>
      </c>
      <c r="V45" s="809">
        <v>0</v>
      </c>
      <c r="W45" s="810">
        <v>0</v>
      </c>
      <c r="X45" s="810">
        <v>0</v>
      </c>
      <c r="Y45" s="810">
        <v>0</v>
      </c>
      <c r="Z45" s="810">
        <v>0</v>
      </c>
      <c r="AA45" s="810">
        <v>2400</v>
      </c>
      <c r="AB45" s="810">
        <v>0</v>
      </c>
      <c r="AC45" s="810">
        <v>2779</v>
      </c>
      <c r="AD45" s="810">
        <f t="shared" si="2"/>
        <v>5179</v>
      </c>
      <c r="AE45" s="809">
        <f t="shared" si="3"/>
        <v>427781</v>
      </c>
      <c r="AF45" s="809">
        <v>0</v>
      </c>
      <c r="AG45" s="785" t="s">
        <v>107</v>
      </c>
      <c r="AH45" s="786">
        <v>328002011019140</v>
      </c>
      <c r="AI45" s="785" t="s">
        <v>108</v>
      </c>
    </row>
    <row r="46" spans="2:35" ht="13.5">
      <c r="B46" s="807">
        <f t="shared" si="4"/>
        <v>31</v>
      </c>
      <c r="C46" s="782" t="s">
        <v>310</v>
      </c>
      <c r="D46" s="781" t="s">
        <v>311</v>
      </c>
      <c r="E46" s="783">
        <v>314408147239</v>
      </c>
      <c r="F46" s="784">
        <v>35925</v>
      </c>
      <c r="G46" s="782" t="s">
        <v>312</v>
      </c>
      <c r="H46" s="808" t="s">
        <v>104</v>
      </c>
      <c r="I46" s="782" t="s">
        <v>105</v>
      </c>
      <c r="J46" s="782" t="s">
        <v>238</v>
      </c>
      <c r="K46" s="784">
        <v>44501</v>
      </c>
      <c r="L46" s="808" t="s">
        <v>88</v>
      </c>
      <c r="M46" s="809">
        <v>0</v>
      </c>
      <c r="N46" s="810">
        <v>47345</v>
      </c>
      <c r="O46" s="810">
        <v>0</v>
      </c>
      <c r="P46" s="810">
        <v>0</v>
      </c>
      <c r="Q46" s="810">
        <v>0</v>
      </c>
      <c r="R46" s="810">
        <v>53517</v>
      </c>
      <c r="S46" s="810">
        <f t="shared" si="0"/>
        <v>100862</v>
      </c>
      <c r="T46" s="809">
        <v>0</v>
      </c>
      <c r="U46" s="809">
        <f t="shared" si="1"/>
        <v>100862</v>
      </c>
      <c r="V46" s="809">
        <v>0</v>
      </c>
      <c r="W46" s="810">
        <v>11366</v>
      </c>
      <c r="X46" s="810">
        <v>0</v>
      </c>
      <c r="Y46" s="810">
        <v>887</v>
      </c>
      <c r="Z46" s="810">
        <v>0</v>
      </c>
      <c r="AA46" s="810">
        <v>0</v>
      </c>
      <c r="AB46" s="810">
        <v>0</v>
      </c>
      <c r="AC46" s="810">
        <v>0</v>
      </c>
      <c r="AD46" s="810">
        <f t="shared" si="2"/>
        <v>12253</v>
      </c>
      <c r="AE46" s="809">
        <f t="shared" si="3"/>
        <v>88609</v>
      </c>
      <c r="AF46" s="809">
        <v>0</v>
      </c>
      <c r="AG46" s="785" t="s">
        <v>107</v>
      </c>
      <c r="AH46" s="786">
        <v>214812120000031</v>
      </c>
      <c r="AI46" s="785" t="s">
        <v>115</v>
      </c>
    </row>
    <row r="47" spans="2:35" ht="13.5">
      <c r="B47" s="807">
        <f t="shared" si="4"/>
        <v>32</v>
      </c>
      <c r="C47" s="782" t="s">
        <v>313</v>
      </c>
      <c r="D47" s="781"/>
      <c r="E47" s="783">
        <v>597194676868</v>
      </c>
      <c r="F47" s="784">
        <v>36654</v>
      </c>
      <c r="G47" s="782" t="s">
        <v>314</v>
      </c>
      <c r="H47" s="808" t="s">
        <v>104</v>
      </c>
      <c r="I47" s="782" t="s">
        <v>269</v>
      </c>
      <c r="J47" s="782" t="s">
        <v>248</v>
      </c>
      <c r="K47" s="784">
        <v>44835</v>
      </c>
      <c r="L47" s="808" t="s">
        <v>88</v>
      </c>
      <c r="M47" s="809">
        <v>0</v>
      </c>
      <c r="N47" s="810">
        <v>61153</v>
      </c>
      <c r="O47" s="810">
        <v>0</v>
      </c>
      <c r="P47" s="810">
        <v>0</v>
      </c>
      <c r="Q47" s="810">
        <v>0</v>
      </c>
      <c r="R47" s="810">
        <v>71729</v>
      </c>
      <c r="S47" s="810">
        <f t="shared" si="0"/>
        <v>132882</v>
      </c>
      <c r="T47" s="809">
        <v>0</v>
      </c>
      <c r="U47" s="809">
        <f t="shared" si="1"/>
        <v>132882</v>
      </c>
      <c r="V47" s="809">
        <v>0</v>
      </c>
      <c r="W47" s="810">
        <v>14676</v>
      </c>
      <c r="X47" s="810">
        <v>0</v>
      </c>
      <c r="Y47" s="810">
        <v>1146</v>
      </c>
      <c r="Z47" s="810">
        <v>0</v>
      </c>
      <c r="AA47" s="810">
        <v>1200</v>
      </c>
      <c r="AB47" s="810">
        <v>0</v>
      </c>
      <c r="AC47" s="810">
        <v>0</v>
      </c>
      <c r="AD47" s="810">
        <f t="shared" si="2"/>
        <v>17022</v>
      </c>
      <c r="AE47" s="809">
        <f t="shared" si="3"/>
        <v>115860</v>
      </c>
      <c r="AF47" s="809">
        <v>0</v>
      </c>
      <c r="AG47" s="785" t="s">
        <v>107</v>
      </c>
      <c r="AH47" s="786">
        <v>214810100074826</v>
      </c>
      <c r="AI47" s="785" t="s">
        <v>115</v>
      </c>
    </row>
    <row r="48" spans="2:35" ht="13.5">
      <c r="B48" s="807">
        <f t="shared" si="4"/>
        <v>33</v>
      </c>
      <c r="C48" s="782" t="s">
        <v>315</v>
      </c>
      <c r="D48" s="781"/>
      <c r="E48" s="783">
        <v>732644339192</v>
      </c>
      <c r="F48" s="784">
        <v>34168</v>
      </c>
      <c r="G48" s="782" t="s">
        <v>316</v>
      </c>
      <c r="H48" s="808" t="s">
        <v>104</v>
      </c>
      <c r="I48" s="782" t="s">
        <v>105</v>
      </c>
      <c r="J48" s="782" t="s">
        <v>238</v>
      </c>
      <c r="K48" s="784">
        <v>44974</v>
      </c>
      <c r="L48" s="808" t="s">
        <v>88</v>
      </c>
      <c r="M48" s="809">
        <v>0</v>
      </c>
      <c r="N48" s="810">
        <v>52360</v>
      </c>
      <c r="O48" s="810">
        <v>0</v>
      </c>
      <c r="P48" s="810">
        <v>0</v>
      </c>
      <c r="Q48" s="810">
        <v>0</v>
      </c>
      <c r="R48" s="810">
        <v>61040</v>
      </c>
      <c r="S48" s="810">
        <f t="shared" si="0"/>
        <v>113400</v>
      </c>
      <c r="T48" s="809">
        <v>0</v>
      </c>
      <c r="U48" s="809">
        <f t="shared" si="1"/>
        <v>113400</v>
      </c>
      <c r="V48" s="809">
        <v>0</v>
      </c>
      <c r="W48" s="810">
        <v>12566</v>
      </c>
      <c r="X48" s="810">
        <v>0</v>
      </c>
      <c r="Y48" s="810">
        <v>976</v>
      </c>
      <c r="Z48" s="810">
        <v>0</v>
      </c>
      <c r="AA48" s="810">
        <v>0</v>
      </c>
      <c r="AB48" s="810">
        <v>0</v>
      </c>
      <c r="AC48" s="810">
        <v>0</v>
      </c>
      <c r="AD48" s="810">
        <f t="shared" si="2"/>
        <v>13542</v>
      </c>
      <c r="AE48" s="809">
        <f t="shared" si="3"/>
        <v>99858</v>
      </c>
      <c r="AF48" s="809">
        <v>0</v>
      </c>
      <c r="AG48" s="785" t="s">
        <v>107</v>
      </c>
      <c r="AH48" s="786">
        <v>328002011020703</v>
      </c>
      <c r="AI48" s="785" t="s">
        <v>108</v>
      </c>
    </row>
    <row r="49" spans="2:35" ht="13.5">
      <c r="B49" s="807">
        <f t="shared" si="4"/>
        <v>34</v>
      </c>
      <c r="C49" s="782" t="s">
        <v>317</v>
      </c>
      <c r="D49" s="781"/>
      <c r="E49" s="783">
        <v>774371041688</v>
      </c>
      <c r="F49" s="784">
        <v>24863</v>
      </c>
      <c r="G49" s="782" t="s">
        <v>43</v>
      </c>
      <c r="H49" s="808" t="s">
        <v>104</v>
      </c>
      <c r="I49" s="782" t="s">
        <v>105</v>
      </c>
      <c r="J49" s="782" t="s">
        <v>142</v>
      </c>
      <c r="K49" s="784">
        <v>40159</v>
      </c>
      <c r="L49" s="808" t="s">
        <v>88</v>
      </c>
      <c r="M49" s="809">
        <v>0</v>
      </c>
      <c r="N49" s="810">
        <v>78585</v>
      </c>
      <c r="O49" s="810">
        <v>0</v>
      </c>
      <c r="P49" s="810">
        <v>0</v>
      </c>
      <c r="Q49" s="810">
        <v>0</v>
      </c>
      <c r="R49" s="810">
        <v>97873</v>
      </c>
      <c r="S49" s="810">
        <f t="shared" si="0"/>
        <v>176458</v>
      </c>
      <c r="T49" s="809">
        <v>0</v>
      </c>
      <c r="U49" s="809">
        <f t="shared" si="1"/>
        <v>176458</v>
      </c>
      <c r="V49" s="809">
        <v>0</v>
      </c>
      <c r="W49" s="810">
        <v>18864</v>
      </c>
      <c r="X49" s="810">
        <v>0</v>
      </c>
      <c r="Y49" s="810">
        <v>1476</v>
      </c>
      <c r="Z49" s="810">
        <v>0</v>
      </c>
      <c r="AA49" s="810">
        <v>1800</v>
      </c>
      <c r="AB49" s="810">
        <v>0</v>
      </c>
      <c r="AC49" s="810">
        <v>0</v>
      </c>
      <c r="AD49" s="810">
        <f t="shared" si="2"/>
        <v>22140</v>
      </c>
      <c r="AE49" s="809">
        <f t="shared" si="3"/>
        <v>154318</v>
      </c>
      <c r="AF49" s="809">
        <v>0</v>
      </c>
      <c r="AG49" s="785" t="s">
        <v>107</v>
      </c>
      <c r="AH49" s="786">
        <v>610002010008046</v>
      </c>
      <c r="AI49" s="785" t="s">
        <v>143</v>
      </c>
    </row>
    <row r="50" spans="2:35" ht="13.5">
      <c r="B50" s="807">
        <f t="shared" si="4"/>
        <v>35</v>
      </c>
      <c r="C50" s="782" t="s">
        <v>318</v>
      </c>
      <c r="D50" s="781"/>
      <c r="E50" s="783">
        <v>466150555837</v>
      </c>
      <c r="F50" s="784">
        <v>28796</v>
      </c>
      <c r="G50" s="782" t="s">
        <v>43</v>
      </c>
      <c r="H50" s="808" t="s">
        <v>104</v>
      </c>
      <c r="I50" s="782" t="s">
        <v>105</v>
      </c>
      <c r="J50" s="782" t="s">
        <v>164</v>
      </c>
      <c r="K50" s="784">
        <v>40826</v>
      </c>
      <c r="L50" s="808" t="s">
        <v>88</v>
      </c>
      <c r="M50" s="809">
        <v>0</v>
      </c>
      <c r="N50" s="810">
        <v>176286</v>
      </c>
      <c r="O50" s="810">
        <v>0</v>
      </c>
      <c r="P50" s="810">
        <v>0</v>
      </c>
      <c r="Q50" s="810">
        <v>0</v>
      </c>
      <c r="R50" s="810">
        <v>42558</v>
      </c>
      <c r="S50" s="810">
        <f t="shared" si="0"/>
        <v>218844</v>
      </c>
      <c r="T50" s="809">
        <v>0</v>
      </c>
      <c r="U50" s="809">
        <f t="shared" si="1"/>
        <v>218844</v>
      </c>
      <c r="V50" s="809">
        <v>0</v>
      </c>
      <c r="W50" s="810">
        <v>0</v>
      </c>
      <c r="X50" s="810">
        <v>0</v>
      </c>
      <c r="Y50" s="810">
        <v>1368</v>
      </c>
      <c r="Z50" s="810">
        <v>0</v>
      </c>
      <c r="AA50" s="810">
        <v>2400</v>
      </c>
      <c r="AB50" s="810">
        <v>0</v>
      </c>
      <c r="AC50" s="810">
        <v>0</v>
      </c>
      <c r="AD50" s="810">
        <f t="shared" si="2"/>
        <v>3768</v>
      </c>
      <c r="AE50" s="809">
        <f t="shared" si="3"/>
        <v>215076</v>
      </c>
      <c r="AF50" s="809">
        <v>0</v>
      </c>
      <c r="AG50" s="785" t="s">
        <v>107</v>
      </c>
      <c r="AH50" s="786">
        <v>328002011000472</v>
      </c>
      <c r="AI50" s="785" t="s">
        <v>108</v>
      </c>
    </row>
    <row r="51" spans="2:35" ht="13.5">
      <c r="B51" s="807">
        <f t="shared" si="4"/>
        <v>36</v>
      </c>
      <c r="C51" s="782" t="s">
        <v>319</v>
      </c>
      <c r="D51" s="781"/>
      <c r="E51" s="783">
        <v>870912053586</v>
      </c>
      <c r="F51" s="784">
        <v>22001</v>
      </c>
      <c r="G51" s="782" t="s">
        <v>320</v>
      </c>
      <c r="H51" s="808" t="s">
        <v>104</v>
      </c>
      <c r="I51" s="782" t="s">
        <v>105</v>
      </c>
      <c r="J51" s="782" t="s">
        <v>164</v>
      </c>
      <c r="K51" s="784">
        <v>39181</v>
      </c>
      <c r="L51" s="808" t="s">
        <v>88</v>
      </c>
      <c r="M51" s="809">
        <v>0</v>
      </c>
      <c r="N51" s="810">
        <v>66830</v>
      </c>
      <c r="O51" s="810">
        <v>0</v>
      </c>
      <c r="P51" s="810">
        <v>0</v>
      </c>
      <c r="Q51" s="810">
        <v>0</v>
      </c>
      <c r="R51" s="810">
        <v>80251</v>
      </c>
      <c r="S51" s="810">
        <f t="shared" si="0"/>
        <v>147081</v>
      </c>
      <c r="T51" s="809">
        <v>0</v>
      </c>
      <c r="U51" s="809">
        <f t="shared" si="1"/>
        <v>147081</v>
      </c>
      <c r="V51" s="809">
        <v>0</v>
      </c>
      <c r="W51" s="810">
        <v>16044</v>
      </c>
      <c r="X51" s="810">
        <v>0</v>
      </c>
      <c r="Y51" s="810">
        <v>1255</v>
      </c>
      <c r="Z51" s="810">
        <v>0</v>
      </c>
      <c r="AA51" s="810">
        <v>0</v>
      </c>
      <c r="AB51" s="810">
        <v>0</v>
      </c>
      <c r="AC51" s="810">
        <v>0</v>
      </c>
      <c r="AD51" s="810">
        <f t="shared" si="2"/>
        <v>17299</v>
      </c>
      <c r="AE51" s="809">
        <f t="shared" si="3"/>
        <v>129782</v>
      </c>
      <c r="AF51" s="809">
        <v>0</v>
      </c>
      <c r="AG51" s="785" t="s">
        <v>107</v>
      </c>
      <c r="AH51" s="786">
        <v>328002011008255</v>
      </c>
      <c r="AI51" s="785" t="s">
        <v>108</v>
      </c>
    </row>
    <row r="52" spans="2:35" ht="13.5">
      <c r="B52" s="807">
        <f t="shared" si="4"/>
        <v>37</v>
      </c>
      <c r="C52" s="782" t="s">
        <v>321</v>
      </c>
      <c r="D52" s="781"/>
      <c r="E52" s="783">
        <v>564306063321</v>
      </c>
      <c r="F52" s="784">
        <v>29054</v>
      </c>
      <c r="G52" s="782" t="s">
        <v>322</v>
      </c>
      <c r="H52" s="808" t="s">
        <v>104</v>
      </c>
      <c r="I52" s="782" t="s">
        <v>105</v>
      </c>
      <c r="J52" s="782" t="s">
        <v>323</v>
      </c>
      <c r="K52" s="784">
        <v>41163</v>
      </c>
      <c r="L52" s="808" t="s">
        <v>88</v>
      </c>
      <c r="M52" s="809">
        <v>0</v>
      </c>
      <c r="N52" s="810">
        <v>63226</v>
      </c>
      <c r="O52" s="810">
        <v>0</v>
      </c>
      <c r="P52" s="810">
        <v>0</v>
      </c>
      <c r="Q52" s="810">
        <v>0</v>
      </c>
      <c r="R52" s="810">
        <v>74846</v>
      </c>
      <c r="S52" s="810">
        <f t="shared" si="0"/>
        <v>138072</v>
      </c>
      <c r="T52" s="809">
        <v>0</v>
      </c>
      <c r="U52" s="809">
        <f t="shared" si="1"/>
        <v>138072</v>
      </c>
      <c r="V52" s="809">
        <v>0</v>
      </c>
      <c r="W52" s="810">
        <v>15178</v>
      </c>
      <c r="X52" s="810">
        <v>0</v>
      </c>
      <c r="Y52" s="810">
        <v>1187</v>
      </c>
      <c r="Z52" s="810">
        <v>0</v>
      </c>
      <c r="AA52" s="810">
        <v>450</v>
      </c>
      <c r="AB52" s="810">
        <v>0</v>
      </c>
      <c r="AC52" s="810">
        <v>0</v>
      </c>
      <c r="AD52" s="810">
        <f t="shared" si="2"/>
        <v>16815</v>
      </c>
      <c r="AE52" s="809">
        <f t="shared" si="3"/>
        <v>121257</v>
      </c>
      <c r="AF52" s="809">
        <v>0</v>
      </c>
      <c r="AG52" s="785" t="s">
        <v>107</v>
      </c>
      <c r="AH52" s="786">
        <v>214812010002116</v>
      </c>
      <c r="AI52" s="785" t="s">
        <v>115</v>
      </c>
    </row>
    <row r="53" spans="2:35" ht="13.5">
      <c r="B53" s="807">
        <f t="shared" si="4"/>
        <v>38</v>
      </c>
      <c r="C53" s="782" t="s">
        <v>324</v>
      </c>
      <c r="D53" s="781"/>
      <c r="E53" s="783">
        <v>307591015732</v>
      </c>
      <c r="F53" s="784">
        <v>26094</v>
      </c>
      <c r="G53" s="782" t="s">
        <v>322</v>
      </c>
      <c r="H53" s="808" t="s">
        <v>104</v>
      </c>
      <c r="I53" s="782" t="s">
        <v>105</v>
      </c>
      <c r="J53" s="782" t="s">
        <v>142</v>
      </c>
      <c r="K53" s="784">
        <v>41165</v>
      </c>
      <c r="L53" s="808" t="s">
        <v>88</v>
      </c>
      <c r="M53" s="809">
        <v>0</v>
      </c>
      <c r="N53" s="810">
        <v>71841</v>
      </c>
      <c r="O53" s="810">
        <v>0</v>
      </c>
      <c r="P53" s="810">
        <v>0</v>
      </c>
      <c r="Q53" s="810">
        <v>0</v>
      </c>
      <c r="R53" s="810">
        <v>87771</v>
      </c>
      <c r="S53" s="810">
        <f t="shared" si="0"/>
        <v>159612</v>
      </c>
      <c r="T53" s="809">
        <v>0</v>
      </c>
      <c r="U53" s="809">
        <f t="shared" si="1"/>
        <v>159612</v>
      </c>
      <c r="V53" s="809">
        <v>0</v>
      </c>
      <c r="W53" s="810">
        <v>17246</v>
      </c>
      <c r="X53" s="810">
        <v>0</v>
      </c>
      <c r="Y53" s="810">
        <v>1349</v>
      </c>
      <c r="Z53" s="810">
        <v>0</v>
      </c>
      <c r="AA53" s="810">
        <v>450</v>
      </c>
      <c r="AB53" s="810">
        <v>0</v>
      </c>
      <c r="AC53" s="810">
        <v>0</v>
      </c>
      <c r="AD53" s="810">
        <f t="shared" si="2"/>
        <v>19045</v>
      </c>
      <c r="AE53" s="809">
        <f t="shared" si="3"/>
        <v>140567</v>
      </c>
      <c r="AF53" s="809">
        <v>0</v>
      </c>
      <c r="AG53" s="785" t="s">
        <v>107</v>
      </c>
      <c r="AH53" s="786">
        <v>328002011014661</v>
      </c>
      <c r="AI53" s="785" t="s">
        <v>108</v>
      </c>
    </row>
    <row r="54" spans="2:35" ht="13.5">
      <c r="B54" s="807">
        <f t="shared" si="4"/>
        <v>39</v>
      </c>
      <c r="C54" s="782" t="s">
        <v>325</v>
      </c>
      <c r="D54" s="781"/>
      <c r="E54" s="783">
        <v>527279408947</v>
      </c>
      <c r="F54" s="784">
        <v>28653</v>
      </c>
      <c r="G54" s="782" t="s">
        <v>43</v>
      </c>
      <c r="H54" s="808" t="s">
        <v>104</v>
      </c>
      <c r="I54" s="782" t="s">
        <v>105</v>
      </c>
      <c r="J54" s="782" t="s">
        <v>142</v>
      </c>
      <c r="K54" s="784">
        <v>41177</v>
      </c>
      <c r="L54" s="808" t="s">
        <v>88</v>
      </c>
      <c r="M54" s="809">
        <v>0</v>
      </c>
      <c r="N54" s="810">
        <v>19743</v>
      </c>
      <c r="O54" s="810">
        <v>0</v>
      </c>
      <c r="P54" s="810">
        <v>0</v>
      </c>
      <c r="Q54" s="810">
        <v>0</v>
      </c>
      <c r="R54" s="810">
        <v>29616</v>
      </c>
      <c r="S54" s="810">
        <f t="shared" si="0"/>
        <v>49359</v>
      </c>
      <c r="T54" s="809">
        <v>0</v>
      </c>
      <c r="U54" s="809">
        <f t="shared" si="1"/>
        <v>49359</v>
      </c>
      <c r="V54" s="809">
        <v>0</v>
      </c>
      <c r="W54" s="810">
        <v>4740</v>
      </c>
      <c r="X54" s="810">
        <v>0</v>
      </c>
      <c r="Y54" s="810">
        <v>371</v>
      </c>
      <c r="Z54" s="810">
        <v>0</v>
      </c>
      <c r="AA54" s="810">
        <v>450</v>
      </c>
      <c r="AB54" s="810">
        <v>0</v>
      </c>
      <c r="AC54" s="810">
        <v>0</v>
      </c>
      <c r="AD54" s="810">
        <f t="shared" si="2"/>
        <v>5561</v>
      </c>
      <c r="AE54" s="809">
        <f t="shared" si="3"/>
        <v>43798</v>
      </c>
      <c r="AF54" s="809">
        <v>0</v>
      </c>
      <c r="AG54" s="785" t="s">
        <v>107</v>
      </c>
      <c r="AH54" s="786">
        <v>328002010018278</v>
      </c>
      <c r="AI54" s="785" t="s">
        <v>108</v>
      </c>
    </row>
    <row r="55" spans="2:35" ht="13.5">
      <c r="B55" s="807">
        <f t="shared" si="4"/>
        <v>40</v>
      </c>
      <c r="C55" s="782" t="s">
        <v>326</v>
      </c>
      <c r="D55" s="781"/>
      <c r="E55" s="783">
        <v>921673553776</v>
      </c>
      <c r="F55" s="784">
        <v>31204</v>
      </c>
      <c r="G55" s="782" t="s">
        <v>43</v>
      </c>
      <c r="H55" s="808" t="s">
        <v>104</v>
      </c>
      <c r="I55" s="782" t="s">
        <v>105</v>
      </c>
      <c r="J55" s="782" t="s">
        <v>142</v>
      </c>
      <c r="K55" s="784">
        <v>41164</v>
      </c>
      <c r="L55" s="808" t="s">
        <v>88</v>
      </c>
      <c r="M55" s="809">
        <v>0</v>
      </c>
      <c r="N55" s="810">
        <v>78358</v>
      </c>
      <c r="O55" s="810">
        <v>0</v>
      </c>
      <c r="P55" s="810">
        <v>0</v>
      </c>
      <c r="Q55" s="810">
        <v>0</v>
      </c>
      <c r="R55" s="810">
        <v>97533</v>
      </c>
      <c r="S55" s="810">
        <f t="shared" si="0"/>
        <v>175891</v>
      </c>
      <c r="T55" s="809">
        <v>0</v>
      </c>
      <c r="U55" s="809">
        <f t="shared" si="1"/>
        <v>175891</v>
      </c>
      <c r="V55" s="809">
        <v>0</v>
      </c>
      <c r="W55" s="810">
        <v>18810</v>
      </c>
      <c r="X55" s="810">
        <v>0</v>
      </c>
      <c r="Y55" s="810">
        <v>1472</v>
      </c>
      <c r="Z55" s="810">
        <v>0</v>
      </c>
      <c r="AA55" s="810">
        <v>1800</v>
      </c>
      <c r="AB55" s="810">
        <v>0</v>
      </c>
      <c r="AC55" s="810">
        <v>0</v>
      </c>
      <c r="AD55" s="810">
        <f t="shared" si="2"/>
        <v>22082</v>
      </c>
      <c r="AE55" s="809">
        <f t="shared" si="3"/>
        <v>153809</v>
      </c>
      <c r="AF55" s="809">
        <v>0</v>
      </c>
      <c r="AG55" s="785" t="s">
        <v>107</v>
      </c>
      <c r="AH55" s="786">
        <v>328002011014609</v>
      </c>
      <c r="AI55" s="785" t="s">
        <v>108</v>
      </c>
    </row>
    <row r="56" spans="2:35" ht="13.5">
      <c r="B56" s="807">
        <f t="shared" si="4"/>
        <v>41</v>
      </c>
      <c r="C56" s="782" t="s">
        <v>327</v>
      </c>
      <c r="D56" s="781"/>
      <c r="E56" s="783">
        <v>901449087570</v>
      </c>
      <c r="F56" s="784">
        <v>26450</v>
      </c>
      <c r="G56" s="782" t="s">
        <v>322</v>
      </c>
      <c r="H56" s="808" t="s">
        <v>104</v>
      </c>
      <c r="I56" s="782" t="s">
        <v>105</v>
      </c>
      <c r="J56" s="782" t="s">
        <v>142</v>
      </c>
      <c r="K56" s="784">
        <v>41183</v>
      </c>
      <c r="L56" s="808" t="s">
        <v>88</v>
      </c>
      <c r="M56" s="809">
        <v>0</v>
      </c>
      <c r="N56" s="810">
        <v>73348</v>
      </c>
      <c r="O56" s="810">
        <v>0</v>
      </c>
      <c r="P56" s="810">
        <v>0</v>
      </c>
      <c r="Q56" s="810">
        <v>0</v>
      </c>
      <c r="R56" s="810">
        <v>90029</v>
      </c>
      <c r="S56" s="810">
        <f t="shared" si="0"/>
        <v>163377</v>
      </c>
      <c r="T56" s="809">
        <v>0</v>
      </c>
      <c r="U56" s="809">
        <f t="shared" si="1"/>
        <v>163377</v>
      </c>
      <c r="V56" s="809">
        <v>0</v>
      </c>
      <c r="W56" s="810">
        <v>17608</v>
      </c>
      <c r="X56" s="810">
        <v>0</v>
      </c>
      <c r="Y56" s="810">
        <v>1376</v>
      </c>
      <c r="Z56" s="810">
        <v>0</v>
      </c>
      <c r="AA56" s="810">
        <v>1650</v>
      </c>
      <c r="AB56" s="810">
        <v>0</v>
      </c>
      <c r="AC56" s="810">
        <v>0</v>
      </c>
      <c r="AD56" s="810">
        <f t="shared" si="2"/>
        <v>20634</v>
      </c>
      <c r="AE56" s="809">
        <f t="shared" si="3"/>
        <v>142743</v>
      </c>
      <c r="AF56" s="809">
        <v>0</v>
      </c>
      <c r="AG56" s="785" t="s">
        <v>107</v>
      </c>
      <c r="AH56" s="786">
        <v>328002011014868</v>
      </c>
      <c r="AI56" s="785" t="s">
        <v>108</v>
      </c>
    </row>
    <row r="57" spans="2:35" ht="13.5">
      <c r="B57" s="807">
        <f t="shared" si="4"/>
        <v>42</v>
      </c>
      <c r="C57" s="782" t="s">
        <v>328</v>
      </c>
      <c r="D57" s="781"/>
      <c r="E57" s="783">
        <v>647317390213</v>
      </c>
      <c r="F57" s="784">
        <v>26365</v>
      </c>
      <c r="G57" s="782" t="s">
        <v>322</v>
      </c>
      <c r="H57" s="808" t="s">
        <v>104</v>
      </c>
      <c r="I57" s="782" t="s">
        <v>105</v>
      </c>
      <c r="J57" s="782" t="s">
        <v>323</v>
      </c>
      <c r="K57" s="784">
        <v>41183</v>
      </c>
      <c r="L57" s="808" t="s">
        <v>88</v>
      </c>
      <c r="M57" s="809">
        <v>0</v>
      </c>
      <c r="N57" s="810">
        <v>64837</v>
      </c>
      <c r="O57" s="810">
        <v>0</v>
      </c>
      <c r="P57" s="810">
        <v>0</v>
      </c>
      <c r="Q57" s="810">
        <v>0</v>
      </c>
      <c r="R57" s="810">
        <v>77259</v>
      </c>
      <c r="S57" s="810">
        <f t="shared" si="0"/>
        <v>142096</v>
      </c>
      <c r="T57" s="809">
        <v>0</v>
      </c>
      <c r="U57" s="809">
        <f t="shared" si="1"/>
        <v>142096</v>
      </c>
      <c r="V57" s="809">
        <v>0</v>
      </c>
      <c r="W57" s="810">
        <v>15578</v>
      </c>
      <c r="X57" s="810">
        <v>0</v>
      </c>
      <c r="Y57" s="810">
        <v>1224</v>
      </c>
      <c r="Z57" s="810">
        <v>0</v>
      </c>
      <c r="AA57" s="810">
        <v>0</v>
      </c>
      <c r="AB57" s="810">
        <v>0</v>
      </c>
      <c r="AC57" s="810">
        <v>0</v>
      </c>
      <c r="AD57" s="810">
        <f t="shared" si="2"/>
        <v>16802</v>
      </c>
      <c r="AE57" s="809">
        <f t="shared" si="3"/>
        <v>125294</v>
      </c>
      <c r="AF57" s="809">
        <v>0</v>
      </c>
      <c r="AG57" s="785" t="s">
        <v>107</v>
      </c>
      <c r="AH57" s="786">
        <v>328002011014831</v>
      </c>
      <c r="AI57" s="785" t="s">
        <v>108</v>
      </c>
    </row>
    <row r="58" spans="2:35" ht="13.5">
      <c r="B58" s="807">
        <f t="shared" si="4"/>
        <v>43</v>
      </c>
      <c r="C58" s="782" t="s">
        <v>329</v>
      </c>
      <c r="D58" s="781"/>
      <c r="E58" s="783">
        <v>874316494499</v>
      </c>
      <c r="F58" s="784">
        <v>32286</v>
      </c>
      <c r="G58" s="782" t="s">
        <v>141</v>
      </c>
      <c r="H58" s="808" t="s">
        <v>104</v>
      </c>
      <c r="I58" s="782" t="s">
        <v>105</v>
      </c>
      <c r="J58" s="782" t="s">
        <v>142</v>
      </c>
      <c r="K58" s="784">
        <v>41354</v>
      </c>
      <c r="L58" s="808" t="s">
        <v>88</v>
      </c>
      <c r="M58" s="809">
        <v>0</v>
      </c>
      <c r="N58" s="810">
        <v>16150</v>
      </c>
      <c r="O58" s="810">
        <v>0</v>
      </c>
      <c r="P58" s="810">
        <v>0</v>
      </c>
      <c r="Q58" s="810">
        <v>0</v>
      </c>
      <c r="R58" s="810">
        <v>24224</v>
      </c>
      <c r="S58" s="810">
        <f t="shared" ref="S58:S77" si="5">SUM(N58:R58)</f>
        <v>40374</v>
      </c>
      <c r="T58" s="809">
        <v>0</v>
      </c>
      <c r="U58" s="809">
        <f t="shared" si="1"/>
        <v>40374</v>
      </c>
      <c r="V58" s="809">
        <v>0</v>
      </c>
      <c r="W58" s="810">
        <v>3882</v>
      </c>
      <c r="X58" s="810">
        <v>0</v>
      </c>
      <c r="Y58" s="810">
        <v>304</v>
      </c>
      <c r="Z58" s="810">
        <v>0</v>
      </c>
      <c r="AA58" s="810">
        <v>0</v>
      </c>
      <c r="AB58" s="810">
        <v>0</v>
      </c>
      <c r="AC58" s="810">
        <v>0</v>
      </c>
      <c r="AD58" s="810">
        <f t="shared" si="2"/>
        <v>4186</v>
      </c>
      <c r="AE58" s="809">
        <f t="shared" si="3"/>
        <v>36188</v>
      </c>
      <c r="AF58" s="809">
        <v>0</v>
      </c>
      <c r="AG58" s="785" t="s">
        <v>107</v>
      </c>
      <c r="AH58" s="786">
        <v>398702010006251</v>
      </c>
      <c r="AI58" s="785" t="s">
        <v>298</v>
      </c>
    </row>
    <row r="59" spans="2:35" ht="13.5">
      <c r="B59" s="807">
        <f t="shared" si="4"/>
        <v>44</v>
      </c>
      <c r="C59" s="782" t="s">
        <v>330</v>
      </c>
      <c r="D59" s="781"/>
      <c r="E59" s="783">
        <v>623127826756</v>
      </c>
      <c r="F59" s="784">
        <v>28645</v>
      </c>
      <c r="G59" s="782" t="s">
        <v>43</v>
      </c>
      <c r="H59" s="808" t="s">
        <v>104</v>
      </c>
      <c r="I59" s="782" t="s">
        <v>105</v>
      </c>
      <c r="J59" s="782" t="s">
        <v>142</v>
      </c>
      <c r="K59" s="784">
        <v>40575</v>
      </c>
      <c r="L59" s="808" t="s">
        <v>88</v>
      </c>
      <c r="M59" s="809">
        <v>0</v>
      </c>
      <c r="N59" s="810">
        <v>13971</v>
      </c>
      <c r="O59" s="810">
        <v>0</v>
      </c>
      <c r="P59" s="810">
        <v>0</v>
      </c>
      <c r="Q59" s="810">
        <v>0</v>
      </c>
      <c r="R59" s="810">
        <v>20954</v>
      </c>
      <c r="S59" s="810">
        <f t="shared" si="5"/>
        <v>34925</v>
      </c>
      <c r="T59" s="809">
        <v>0</v>
      </c>
      <c r="U59" s="809">
        <f t="shared" si="1"/>
        <v>34925</v>
      </c>
      <c r="V59" s="809">
        <v>0</v>
      </c>
      <c r="W59" s="810">
        <v>3350</v>
      </c>
      <c r="X59" s="810">
        <v>0</v>
      </c>
      <c r="Y59" s="810">
        <v>261</v>
      </c>
      <c r="Z59" s="810">
        <v>0</v>
      </c>
      <c r="AA59" s="810">
        <v>0</v>
      </c>
      <c r="AB59" s="810">
        <v>0</v>
      </c>
      <c r="AC59" s="810">
        <v>0</v>
      </c>
      <c r="AD59" s="810">
        <f t="shared" si="2"/>
        <v>3611</v>
      </c>
      <c r="AE59" s="809">
        <f t="shared" si="3"/>
        <v>31314</v>
      </c>
      <c r="AF59" s="809">
        <v>0</v>
      </c>
      <c r="AG59" s="785" t="s">
        <v>107</v>
      </c>
      <c r="AH59" s="786">
        <v>328002011001732</v>
      </c>
      <c r="AI59" s="785" t="s">
        <v>108</v>
      </c>
    </row>
    <row r="60" spans="2:35" ht="13.5">
      <c r="B60" s="807">
        <f t="shared" si="4"/>
        <v>45</v>
      </c>
      <c r="C60" s="782" t="s">
        <v>331</v>
      </c>
      <c r="D60" s="781"/>
      <c r="E60" s="783">
        <v>675575724360</v>
      </c>
      <c r="F60" s="784">
        <v>27375</v>
      </c>
      <c r="G60" s="782" t="s">
        <v>43</v>
      </c>
      <c r="H60" s="808" t="s">
        <v>104</v>
      </c>
      <c r="I60" s="782" t="s">
        <v>105</v>
      </c>
      <c r="J60" s="782" t="s">
        <v>142</v>
      </c>
      <c r="K60" s="784">
        <v>40965</v>
      </c>
      <c r="L60" s="808" t="s">
        <v>88</v>
      </c>
      <c r="M60" s="809">
        <v>0</v>
      </c>
      <c r="N60" s="810">
        <v>18509</v>
      </c>
      <c r="O60" s="810">
        <v>0</v>
      </c>
      <c r="P60" s="810">
        <v>0</v>
      </c>
      <c r="Q60" s="810">
        <v>0</v>
      </c>
      <c r="R60" s="810">
        <v>27765</v>
      </c>
      <c r="S60" s="810">
        <f t="shared" si="5"/>
        <v>46274</v>
      </c>
      <c r="T60" s="809">
        <v>0</v>
      </c>
      <c r="U60" s="809">
        <f t="shared" si="1"/>
        <v>46274</v>
      </c>
      <c r="V60" s="809">
        <v>0</v>
      </c>
      <c r="W60" s="810">
        <v>4440</v>
      </c>
      <c r="X60" s="810">
        <v>0</v>
      </c>
      <c r="Y60" s="810">
        <v>346</v>
      </c>
      <c r="Z60" s="810">
        <v>0</v>
      </c>
      <c r="AA60" s="810">
        <v>0</v>
      </c>
      <c r="AB60" s="810">
        <v>0</v>
      </c>
      <c r="AC60" s="810">
        <v>0</v>
      </c>
      <c r="AD60" s="810">
        <f t="shared" si="2"/>
        <v>4786</v>
      </c>
      <c r="AE60" s="809">
        <f t="shared" si="3"/>
        <v>41488</v>
      </c>
      <c r="AF60" s="809">
        <v>0</v>
      </c>
      <c r="AG60" s="785" t="s">
        <v>107</v>
      </c>
      <c r="AH60" s="786">
        <v>610002010009553</v>
      </c>
      <c r="AI60" s="785" t="s">
        <v>143</v>
      </c>
    </row>
    <row r="61" spans="2:35" ht="13.5">
      <c r="B61" s="807">
        <f t="shared" si="4"/>
        <v>46</v>
      </c>
      <c r="C61" s="782" t="s">
        <v>332</v>
      </c>
      <c r="D61" s="781"/>
      <c r="E61" s="783">
        <v>531869813075</v>
      </c>
      <c r="F61" s="784">
        <v>34159</v>
      </c>
      <c r="G61" s="782" t="s">
        <v>43</v>
      </c>
      <c r="H61" s="808" t="s">
        <v>104</v>
      </c>
      <c r="I61" s="782" t="s">
        <v>105</v>
      </c>
      <c r="J61" s="782" t="s">
        <v>142</v>
      </c>
      <c r="K61" s="784">
        <v>41153</v>
      </c>
      <c r="L61" s="808" t="s">
        <v>88</v>
      </c>
      <c r="M61" s="809">
        <v>0</v>
      </c>
      <c r="N61" s="810">
        <v>46102</v>
      </c>
      <c r="O61" s="810">
        <v>0</v>
      </c>
      <c r="P61" s="810">
        <v>0</v>
      </c>
      <c r="Q61" s="810">
        <v>0</v>
      </c>
      <c r="R61" s="810">
        <v>51646</v>
      </c>
      <c r="S61" s="810">
        <f t="shared" si="5"/>
        <v>97748</v>
      </c>
      <c r="T61" s="809">
        <v>0</v>
      </c>
      <c r="U61" s="809">
        <f t="shared" si="1"/>
        <v>97748</v>
      </c>
      <c r="V61" s="809">
        <v>0</v>
      </c>
      <c r="W61" s="810">
        <v>11064</v>
      </c>
      <c r="X61" s="810">
        <v>0</v>
      </c>
      <c r="Y61" s="810">
        <v>868</v>
      </c>
      <c r="Z61" s="810">
        <v>0</v>
      </c>
      <c r="AA61" s="810">
        <v>0</v>
      </c>
      <c r="AB61" s="810">
        <v>0</v>
      </c>
      <c r="AC61" s="810">
        <v>0</v>
      </c>
      <c r="AD61" s="810">
        <f t="shared" si="2"/>
        <v>11932</v>
      </c>
      <c r="AE61" s="809">
        <f t="shared" si="3"/>
        <v>85816</v>
      </c>
      <c r="AF61" s="809">
        <v>0</v>
      </c>
      <c r="AG61" s="785" t="s">
        <v>107</v>
      </c>
      <c r="AH61" s="786">
        <v>328002011014610</v>
      </c>
      <c r="AI61" s="785" t="s">
        <v>108</v>
      </c>
    </row>
    <row r="62" spans="2:35" ht="13.5">
      <c r="B62" s="807">
        <f t="shared" si="4"/>
        <v>47</v>
      </c>
      <c r="C62" s="782" t="s">
        <v>333</v>
      </c>
      <c r="D62" s="781"/>
      <c r="E62" s="783">
        <v>504416623962</v>
      </c>
      <c r="F62" s="784">
        <v>27322</v>
      </c>
      <c r="G62" s="782" t="s">
        <v>276</v>
      </c>
      <c r="H62" s="808" t="s">
        <v>104</v>
      </c>
      <c r="I62" s="782" t="s">
        <v>105</v>
      </c>
      <c r="J62" s="782" t="s">
        <v>334</v>
      </c>
      <c r="K62" s="784">
        <v>41678</v>
      </c>
      <c r="L62" s="808" t="s">
        <v>88</v>
      </c>
      <c r="M62" s="809">
        <v>0</v>
      </c>
      <c r="N62" s="810">
        <v>62502</v>
      </c>
      <c r="O62" s="810">
        <v>0</v>
      </c>
      <c r="P62" s="810">
        <v>0</v>
      </c>
      <c r="Q62" s="810">
        <v>0</v>
      </c>
      <c r="R62" s="810">
        <v>73758</v>
      </c>
      <c r="S62" s="810">
        <f t="shared" si="5"/>
        <v>136260</v>
      </c>
      <c r="T62" s="809">
        <v>0</v>
      </c>
      <c r="U62" s="809">
        <f t="shared" si="1"/>
        <v>136260</v>
      </c>
      <c r="V62" s="809">
        <v>0</v>
      </c>
      <c r="W62" s="810">
        <v>15014</v>
      </c>
      <c r="X62" s="810">
        <v>0</v>
      </c>
      <c r="Y62" s="810">
        <v>1172</v>
      </c>
      <c r="Z62" s="810">
        <v>0</v>
      </c>
      <c r="AA62" s="810">
        <v>0</v>
      </c>
      <c r="AB62" s="810">
        <v>0</v>
      </c>
      <c r="AC62" s="810">
        <v>0</v>
      </c>
      <c r="AD62" s="810">
        <f t="shared" si="2"/>
        <v>16186</v>
      </c>
      <c r="AE62" s="809">
        <f t="shared" si="3"/>
        <v>120074</v>
      </c>
      <c r="AF62" s="809">
        <v>0</v>
      </c>
      <c r="AG62" s="785" t="s">
        <v>107</v>
      </c>
      <c r="AH62" s="786">
        <v>610002010009646</v>
      </c>
      <c r="AI62" s="785" t="s">
        <v>143</v>
      </c>
    </row>
    <row r="63" spans="2:35" ht="13.5">
      <c r="B63" s="807">
        <f t="shared" si="4"/>
        <v>48</v>
      </c>
      <c r="C63" s="782" t="s">
        <v>335</v>
      </c>
      <c r="D63" s="781"/>
      <c r="E63" s="783">
        <v>244443248834</v>
      </c>
      <c r="F63" s="784">
        <v>28179</v>
      </c>
      <c r="G63" s="782" t="s">
        <v>276</v>
      </c>
      <c r="H63" s="808" t="s">
        <v>104</v>
      </c>
      <c r="I63" s="782" t="s">
        <v>105</v>
      </c>
      <c r="J63" s="782" t="s">
        <v>297</v>
      </c>
      <c r="K63" s="784">
        <v>41500</v>
      </c>
      <c r="L63" s="808" t="s">
        <v>88</v>
      </c>
      <c r="M63" s="809">
        <v>0</v>
      </c>
      <c r="N63" s="810">
        <v>60564</v>
      </c>
      <c r="O63" s="810">
        <v>0</v>
      </c>
      <c r="P63" s="810">
        <v>0</v>
      </c>
      <c r="Q63" s="810">
        <v>0</v>
      </c>
      <c r="R63" s="810">
        <v>70844</v>
      </c>
      <c r="S63" s="810">
        <f t="shared" si="5"/>
        <v>131408</v>
      </c>
      <c r="T63" s="809">
        <v>0</v>
      </c>
      <c r="U63" s="809">
        <f t="shared" si="1"/>
        <v>131408</v>
      </c>
      <c r="V63" s="809">
        <v>0</v>
      </c>
      <c r="W63" s="810">
        <v>14530</v>
      </c>
      <c r="X63" s="810">
        <v>0</v>
      </c>
      <c r="Y63" s="810">
        <v>1140</v>
      </c>
      <c r="Z63" s="810">
        <v>0</v>
      </c>
      <c r="AA63" s="810">
        <v>0</v>
      </c>
      <c r="AB63" s="810">
        <v>0</v>
      </c>
      <c r="AC63" s="810">
        <v>0</v>
      </c>
      <c r="AD63" s="810">
        <f t="shared" si="2"/>
        <v>15670</v>
      </c>
      <c r="AE63" s="809">
        <f t="shared" si="3"/>
        <v>115738</v>
      </c>
      <c r="AF63" s="809">
        <v>0</v>
      </c>
      <c r="AG63" s="785" t="s">
        <v>107</v>
      </c>
      <c r="AH63" s="786">
        <v>610002010009748</v>
      </c>
      <c r="AI63" s="785" t="s">
        <v>143</v>
      </c>
    </row>
    <row r="64" spans="2:35" ht="13.5">
      <c r="B64" s="807">
        <f t="shared" si="4"/>
        <v>49</v>
      </c>
      <c r="C64" s="782" t="s">
        <v>336</v>
      </c>
      <c r="D64" s="781"/>
      <c r="E64" s="783">
        <v>823361571367</v>
      </c>
      <c r="F64" s="784">
        <v>30317</v>
      </c>
      <c r="G64" s="782" t="s">
        <v>43</v>
      </c>
      <c r="H64" s="808" t="s">
        <v>104</v>
      </c>
      <c r="I64" s="782" t="s">
        <v>105</v>
      </c>
      <c r="J64" s="782" t="s">
        <v>142</v>
      </c>
      <c r="K64" s="784">
        <v>41916</v>
      </c>
      <c r="L64" s="808" t="s">
        <v>88</v>
      </c>
      <c r="M64" s="809">
        <v>0</v>
      </c>
      <c r="N64" s="810">
        <v>61557</v>
      </c>
      <c r="O64" s="810">
        <v>0</v>
      </c>
      <c r="P64" s="810">
        <v>0</v>
      </c>
      <c r="Q64" s="810">
        <v>0</v>
      </c>
      <c r="R64" s="810">
        <v>72333</v>
      </c>
      <c r="S64" s="810">
        <f t="shared" si="5"/>
        <v>133890</v>
      </c>
      <c r="T64" s="809">
        <v>0</v>
      </c>
      <c r="U64" s="809">
        <f t="shared" si="1"/>
        <v>133890</v>
      </c>
      <c r="V64" s="809">
        <v>0</v>
      </c>
      <c r="W64" s="810">
        <v>14780</v>
      </c>
      <c r="X64" s="810">
        <v>0</v>
      </c>
      <c r="Y64" s="810">
        <v>1155</v>
      </c>
      <c r="Z64" s="810">
        <v>0</v>
      </c>
      <c r="AA64" s="810">
        <v>1050</v>
      </c>
      <c r="AB64" s="810">
        <v>0</v>
      </c>
      <c r="AC64" s="810">
        <v>0</v>
      </c>
      <c r="AD64" s="810">
        <f t="shared" si="2"/>
        <v>16985</v>
      </c>
      <c r="AE64" s="809">
        <f t="shared" si="3"/>
        <v>116905</v>
      </c>
      <c r="AF64" s="809">
        <v>0</v>
      </c>
      <c r="AG64" s="785" t="s">
        <v>107</v>
      </c>
      <c r="AH64" s="786">
        <v>610002010010888</v>
      </c>
      <c r="AI64" s="785" t="s">
        <v>143</v>
      </c>
    </row>
    <row r="65" spans="2:35" ht="13.5">
      <c r="B65" s="807">
        <f t="shared" si="4"/>
        <v>50</v>
      </c>
      <c r="C65" s="782" t="s">
        <v>337</v>
      </c>
      <c r="D65" s="781"/>
      <c r="E65" s="783">
        <v>491231304660</v>
      </c>
      <c r="F65" s="784">
        <v>30412</v>
      </c>
      <c r="G65" s="782" t="s">
        <v>43</v>
      </c>
      <c r="H65" s="808" t="s">
        <v>104</v>
      </c>
      <c r="I65" s="782" t="s">
        <v>105</v>
      </c>
      <c r="J65" s="782" t="s">
        <v>164</v>
      </c>
      <c r="K65" s="784">
        <v>41927</v>
      </c>
      <c r="L65" s="808" t="s">
        <v>88</v>
      </c>
      <c r="M65" s="809">
        <v>0</v>
      </c>
      <c r="N65" s="810">
        <v>63890</v>
      </c>
      <c r="O65" s="810">
        <v>0</v>
      </c>
      <c r="P65" s="810">
        <v>0</v>
      </c>
      <c r="Q65" s="810">
        <v>0</v>
      </c>
      <c r="R65" s="810">
        <v>78405</v>
      </c>
      <c r="S65" s="810">
        <f t="shared" si="5"/>
        <v>142295</v>
      </c>
      <c r="T65" s="809">
        <v>0</v>
      </c>
      <c r="U65" s="809">
        <f t="shared" si="1"/>
        <v>142295</v>
      </c>
      <c r="V65" s="809">
        <v>0</v>
      </c>
      <c r="W65" s="810">
        <v>15340</v>
      </c>
      <c r="X65" s="810">
        <v>0</v>
      </c>
      <c r="Y65" s="810">
        <v>1200</v>
      </c>
      <c r="Z65" s="810">
        <v>0</v>
      </c>
      <c r="AA65" s="810">
        <v>1500</v>
      </c>
      <c r="AB65" s="810">
        <v>0</v>
      </c>
      <c r="AC65" s="810">
        <v>0</v>
      </c>
      <c r="AD65" s="810">
        <f t="shared" si="2"/>
        <v>18040</v>
      </c>
      <c r="AE65" s="809">
        <f t="shared" si="3"/>
        <v>124255</v>
      </c>
      <c r="AF65" s="809">
        <v>0</v>
      </c>
      <c r="AG65" s="785" t="s">
        <v>107</v>
      </c>
      <c r="AH65" s="786">
        <v>328002011017505</v>
      </c>
      <c r="AI65" s="785" t="s">
        <v>108</v>
      </c>
    </row>
    <row r="66" spans="2:35" ht="13.5">
      <c r="B66" s="807">
        <f t="shared" si="4"/>
        <v>51</v>
      </c>
      <c r="C66" s="782" t="s">
        <v>338</v>
      </c>
      <c r="D66" s="781"/>
      <c r="E66" s="783">
        <v>735002410051</v>
      </c>
      <c r="F66" s="784">
        <v>26279</v>
      </c>
      <c r="G66" s="782" t="s">
        <v>261</v>
      </c>
      <c r="H66" s="808" t="s">
        <v>104</v>
      </c>
      <c r="I66" s="782" t="s">
        <v>105</v>
      </c>
      <c r="J66" s="782" t="s">
        <v>334</v>
      </c>
      <c r="K66" s="784">
        <v>41953</v>
      </c>
      <c r="L66" s="808" t="s">
        <v>88</v>
      </c>
      <c r="M66" s="809">
        <v>0</v>
      </c>
      <c r="N66" s="810">
        <v>65484</v>
      </c>
      <c r="O66" s="810">
        <v>0</v>
      </c>
      <c r="P66" s="810">
        <v>0</v>
      </c>
      <c r="Q66" s="810">
        <v>0</v>
      </c>
      <c r="R66" s="810">
        <v>78229</v>
      </c>
      <c r="S66" s="810">
        <f t="shared" si="5"/>
        <v>143713</v>
      </c>
      <c r="T66" s="809">
        <v>0</v>
      </c>
      <c r="U66" s="809">
        <f t="shared" si="1"/>
        <v>143713</v>
      </c>
      <c r="V66" s="809">
        <v>0</v>
      </c>
      <c r="W66" s="810">
        <v>15720</v>
      </c>
      <c r="X66" s="810">
        <v>0</v>
      </c>
      <c r="Y66" s="810">
        <v>1230</v>
      </c>
      <c r="Z66" s="810">
        <v>0</v>
      </c>
      <c r="AA66" s="810">
        <v>0</v>
      </c>
      <c r="AB66" s="810">
        <v>0</v>
      </c>
      <c r="AC66" s="810">
        <v>0</v>
      </c>
      <c r="AD66" s="810">
        <f t="shared" si="2"/>
        <v>16950</v>
      </c>
      <c r="AE66" s="809">
        <f t="shared" si="3"/>
        <v>126763</v>
      </c>
      <c r="AF66" s="809">
        <v>0</v>
      </c>
      <c r="AG66" s="785" t="s">
        <v>107</v>
      </c>
      <c r="AH66" s="786">
        <v>610002010011180</v>
      </c>
      <c r="AI66" s="785" t="s">
        <v>143</v>
      </c>
    </row>
    <row r="67" spans="2:35" ht="13.5">
      <c r="B67" s="807">
        <f t="shared" si="4"/>
        <v>52</v>
      </c>
      <c r="C67" s="782" t="s">
        <v>339</v>
      </c>
      <c r="D67" s="781" t="s">
        <v>340</v>
      </c>
      <c r="E67" s="783">
        <v>240088922141</v>
      </c>
      <c r="F67" s="784">
        <v>28896</v>
      </c>
      <c r="G67" s="782" t="s">
        <v>43</v>
      </c>
      <c r="H67" s="808" t="s">
        <v>104</v>
      </c>
      <c r="I67" s="782" t="s">
        <v>105</v>
      </c>
      <c r="J67" s="782" t="s">
        <v>142</v>
      </c>
      <c r="K67" s="784">
        <v>41215</v>
      </c>
      <c r="L67" s="808" t="s">
        <v>88</v>
      </c>
      <c r="M67" s="809">
        <v>0</v>
      </c>
      <c r="N67" s="810">
        <v>60723</v>
      </c>
      <c r="O67" s="810">
        <v>0</v>
      </c>
      <c r="P67" s="810">
        <v>0</v>
      </c>
      <c r="Q67" s="810">
        <v>0</v>
      </c>
      <c r="R67" s="810">
        <v>71083</v>
      </c>
      <c r="S67" s="810">
        <f t="shared" si="5"/>
        <v>131806</v>
      </c>
      <c r="T67" s="809">
        <v>0</v>
      </c>
      <c r="U67" s="809">
        <f t="shared" si="1"/>
        <v>131806</v>
      </c>
      <c r="V67" s="809">
        <v>0</v>
      </c>
      <c r="W67" s="810">
        <v>14586</v>
      </c>
      <c r="X67" s="810">
        <v>0</v>
      </c>
      <c r="Y67" s="810">
        <v>1143</v>
      </c>
      <c r="Z67" s="810">
        <v>0</v>
      </c>
      <c r="AA67" s="810">
        <v>0</v>
      </c>
      <c r="AB67" s="810">
        <v>0</v>
      </c>
      <c r="AC67" s="810">
        <v>0</v>
      </c>
      <c r="AD67" s="810">
        <f t="shared" si="2"/>
        <v>15729</v>
      </c>
      <c r="AE67" s="809">
        <f t="shared" si="3"/>
        <v>116077</v>
      </c>
      <c r="AF67" s="809">
        <v>0</v>
      </c>
      <c r="AG67" s="785" t="s">
        <v>107</v>
      </c>
      <c r="AH67" s="786">
        <v>610002010012438</v>
      </c>
      <c r="AI67" s="785" t="s">
        <v>143</v>
      </c>
    </row>
    <row r="68" spans="2:35" ht="13.5">
      <c r="B68" s="807">
        <f t="shared" si="4"/>
        <v>53</v>
      </c>
      <c r="C68" s="782" t="s">
        <v>341</v>
      </c>
      <c r="D68" s="781" t="s">
        <v>342</v>
      </c>
      <c r="E68" s="783">
        <v>633204354682</v>
      </c>
      <c r="F68" s="784">
        <v>35307</v>
      </c>
      <c r="G68" s="782" t="s">
        <v>322</v>
      </c>
      <c r="H68" s="808" t="s">
        <v>104</v>
      </c>
      <c r="I68" s="782" t="s">
        <v>105</v>
      </c>
      <c r="J68" s="782" t="s">
        <v>323</v>
      </c>
      <c r="K68" s="784">
        <v>41671</v>
      </c>
      <c r="L68" s="808" t="s">
        <v>88</v>
      </c>
      <c r="M68" s="809">
        <v>0</v>
      </c>
      <c r="N68" s="810">
        <v>57033</v>
      </c>
      <c r="O68" s="810">
        <v>0</v>
      </c>
      <c r="P68" s="810">
        <v>0</v>
      </c>
      <c r="Q68" s="810">
        <v>0</v>
      </c>
      <c r="R68" s="810">
        <v>68048</v>
      </c>
      <c r="S68" s="810">
        <f t="shared" si="5"/>
        <v>125081</v>
      </c>
      <c r="T68" s="809">
        <v>0</v>
      </c>
      <c r="U68" s="809">
        <f t="shared" si="1"/>
        <v>125081</v>
      </c>
      <c r="V68" s="809">
        <v>0</v>
      </c>
      <c r="W68" s="810">
        <v>13698</v>
      </c>
      <c r="X68" s="810">
        <v>0</v>
      </c>
      <c r="Y68" s="810">
        <v>1071</v>
      </c>
      <c r="Z68" s="810">
        <v>0</v>
      </c>
      <c r="AA68" s="810">
        <v>0</v>
      </c>
      <c r="AB68" s="810">
        <v>0</v>
      </c>
      <c r="AC68" s="810">
        <v>0</v>
      </c>
      <c r="AD68" s="810">
        <f t="shared" si="2"/>
        <v>14769</v>
      </c>
      <c r="AE68" s="809">
        <f t="shared" si="3"/>
        <v>110312</v>
      </c>
      <c r="AF68" s="809">
        <v>0</v>
      </c>
      <c r="AG68" s="785" t="s">
        <v>107</v>
      </c>
      <c r="AH68" s="786">
        <v>328202120000699</v>
      </c>
      <c r="AI68" s="785" t="s">
        <v>156</v>
      </c>
    </row>
    <row r="69" spans="2:35" ht="13.5">
      <c r="B69" s="807">
        <f t="shared" si="4"/>
        <v>54</v>
      </c>
      <c r="C69" s="782" t="s">
        <v>343</v>
      </c>
      <c r="D69" s="781" t="s">
        <v>344</v>
      </c>
      <c r="E69" s="783">
        <v>913090232296</v>
      </c>
      <c r="F69" s="784">
        <v>29504</v>
      </c>
      <c r="G69" s="782" t="s">
        <v>43</v>
      </c>
      <c r="H69" s="808" t="s">
        <v>104</v>
      </c>
      <c r="I69" s="782" t="s">
        <v>105</v>
      </c>
      <c r="J69" s="782" t="s">
        <v>142</v>
      </c>
      <c r="K69" s="784">
        <v>41493</v>
      </c>
      <c r="L69" s="808" t="s">
        <v>88</v>
      </c>
      <c r="M69" s="809">
        <v>0</v>
      </c>
      <c r="N69" s="810">
        <v>63960</v>
      </c>
      <c r="O69" s="810">
        <v>0</v>
      </c>
      <c r="P69" s="810">
        <v>0</v>
      </c>
      <c r="Q69" s="810">
        <v>0</v>
      </c>
      <c r="R69" s="810">
        <v>75940</v>
      </c>
      <c r="S69" s="810">
        <f t="shared" si="5"/>
        <v>139900</v>
      </c>
      <c r="T69" s="809">
        <v>0</v>
      </c>
      <c r="U69" s="809">
        <f t="shared" si="1"/>
        <v>139900</v>
      </c>
      <c r="V69" s="809">
        <v>0</v>
      </c>
      <c r="W69" s="810">
        <v>15348</v>
      </c>
      <c r="X69" s="810">
        <v>0</v>
      </c>
      <c r="Y69" s="810">
        <v>1203</v>
      </c>
      <c r="Z69" s="810">
        <v>0</v>
      </c>
      <c r="AA69" s="810">
        <v>0</v>
      </c>
      <c r="AB69" s="810">
        <v>0</v>
      </c>
      <c r="AC69" s="810">
        <v>0</v>
      </c>
      <c r="AD69" s="810">
        <f t="shared" si="2"/>
        <v>16551</v>
      </c>
      <c r="AE69" s="809">
        <f t="shared" si="3"/>
        <v>123349</v>
      </c>
      <c r="AF69" s="809">
        <v>0</v>
      </c>
      <c r="AG69" s="785" t="s">
        <v>107</v>
      </c>
      <c r="AH69" s="786">
        <v>328002011014822</v>
      </c>
      <c r="AI69" s="785" t="s">
        <v>108</v>
      </c>
    </row>
    <row r="70" spans="2:35" ht="13.5">
      <c r="B70" s="807">
        <f t="shared" si="4"/>
        <v>55</v>
      </c>
      <c r="C70" s="782" t="s">
        <v>345</v>
      </c>
      <c r="D70" s="781"/>
      <c r="E70" s="783">
        <v>263526665251</v>
      </c>
      <c r="F70" s="784">
        <v>32823</v>
      </c>
      <c r="G70" s="782" t="s">
        <v>155</v>
      </c>
      <c r="H70" s="808" t="s">
        <v>104</v>
      </c>
      <c r="I70" s="782" t="s">
        <v>105</v>
      </c>
      <c r="J70" s="782" t="s">
        <v>142</v>
      </c>
      <c r="K70" s="784">
        <v>42838</v>
      </c>
      <c r="L70" s="808" t="s">
        <v>88</v>
      </c>
      <c r="M70" s="809">
        <v>0</v>
      </c>
      <c r="N70" s="810">
        <v>19097</v>
      </c>
      <c r="O70" s="810">
        <v>0</v>
      </c>
      <c r="P70" s="810">
        <v>0</v>
      </c>
      <c r="Q70" s="810">
        <v>0</v>
      </c>
      <c r="R70" s="810">
        <v>28647</v>
      </c>
      <c r="S70" s="810">
        <f t="shared" si="5"/>
        <v>47744</v>
      </c>
      <c r="T70" s="809">
        <v>0</v>
      </c>
      <c r="U70" s="809">
        <f t="shared" si="1"/>
        <v>47744</v>
      </c>
      <c r="V70" s="809">
        <v>0</v>
      </c>
      <c r="W70" s="810">
        <v>4580</v>
      </c>
      <c r="X70" s="810">
        <v>0</v>
      </c>
      <c r="Y70" s="810">
        <v>356</v>
      </c>
      <c r="Z70" s="810">
        <v>0</v>
      </c>
      <c r="AA70" s="810">
        <v>0</v>
      </c>
      <c r="AB70" s="810">
        <v>0</v>
      </c>
      <c r="AC70" s="810">
        <v>0</v>
      </c>
      <c r="AD70" s="810">
        <f t="shared" si="2"/>
        <v>4936</v>
      </c>
      <c r="AE70" s="809">
        <f t="shared" si="3"/>
        <v>42808</v>
      </c>
      <c r="AF70" s="809">
        <v>0</v>
      </c>
      <c r="AG70" s="785" t="s">
        <v>107</v>
      </c>
      <c r="AH70" s="786">
        <v>328002011019963</v>
      </c>
      <c r="AI70" s="785" t="s">
        <v>108</v>
      </c>
    </row>
    <row r="71" spans="2:35" ht="13.5">
      <c r="B71" s="807">
        <f t="shared" si="4"/>
        <v>56</v>
      </c>
      <c r="C71" s="782" t="s">
        <v>346</v>
      </c>
      <c r="D71" s="781"/>
      <c r="E71" s="783">
        <v>400981945889</v>
      </c>
      <c r="F71" s="784">
        <v>29009</v>
      </c>
      <c r="G71" s="782" t="s">
        <v>43</v>
      </c>
      <c r="H71" s="808" t="s">
        <v>104</v>
      </c>
      <c r="I71" s="782" t="s">
        <v>105</v>
      </c>
      <c r="J71" s="782" t="s">
        <v>142</v>
      </c>
      <c r="K71" s="784">
        <v>42917</v>
      </c>
      <c r="L71" s="808" t="s">
        <v>88</v>
      </c>
      <c r="M71" s="809">
        <v>0</v>
      </c>
      <c r="N71" s="810">
        <v>61301</v>
      </c>
      <c r="O71" s="810">
        <v>0</v>
      </c>
      <c r="P71" s="810">
        <v>0</v>
      </c>
      <c r="Q71" s="810">
        <v>0</v>
      </c>
      <c r="R71" s="810">
        <v>75751</v>
      </c>
      <c r="S71" s="810">
        <f t="shared" si="5"/>
        <v>137052</v>
      </c>
      <c r="T71" s="809">
        <v>0</v>
      </c>
      <c r="U71" s="809">
        <f t="shared" si="1"/>
        <v>137052</v>
      </c>
      <c r="V71" s="809">
        <v>0</v>
      </c>
      <c r="W71" s="810">
        <v>14710</v>
      </c>
      <c r="X71" s="810">
        <v>0</v>
      </c>
      <c r="Y71" s="810">
        <v>1150</v>
      </c>
      <c r="Z71" s="810">
        <v>0</v>
      </c>
      <c r="AA71" s="810">
        <v>150</v>
      </c>
      <c r="AB71" s="810">
        <v>0</v>
      </c>
      <c r="AC71" s="810">
        <v>0</v>
      </c>
      <c r="AD71" s="810">
        <f t="shared" si="2"/>
        <v>16010</v>
      </c>
      <c r="AE71" s="809">
        <f t="shared" si="3"/>
        <v>121042</v>
      </c>
      <c r="AF71" s="809">
        <v>0</v>
      </c>
      <c r="AG71" s="785" t="s">
        <v>107</v>
      </c>
      <c r="AH71" s="786">
        <v>610002010013207</v>
      </c>
      <c r="AI71" s="785" t="s">
        <v>143</v>
      </c>
    </row>
    <row r="72" spans="2:35" ht="13.5">
      <c r="B72" s="807">
        <f t="shared" si="4"/>
        <v>57</v>
      </c>
      <c r="C72" s="782" t="s">
        <v>347</v>
      </c>
      <c r="D72" s="781"/>
      <c r="E72" s="783">
        <v>630147828874</v>
      </c>
      <c r="F72" s="784">
        <v>34488</v>
      </c>
      <c r="G72" s="782" t="s">
        <v>43</v>
      </c>
      <c r="H72" s="808" t="s">
        <v>104</v>
      </c>
      <c r="I72" s="782" t="s">
        <v>105</v>
      </c>
      <c r="J72" s="782" t="s">
        <v>142</v>
      </c>
      <c r="K72" s="784">
        <v>44163</v>
      </c>
      <c r="L72" s="808" t="s">
        <v>88</v>
      </c>
      <c r="M72" s="809">
        <v>0</v>
      </c>
      <c r="N72" s="810">
        <v>63960</v>
      </c>
      <c r="O72" s="810">
        <v>0</v>
      </c>
      <c r="P72" s="810">
        <v>0</v>
      </c>
      <c r="Q72" s="810">
        <v>0</v>
      </c>
      <c r="R72" s="810">
        <v>85991</v>
      </c>
      <c r="S72" s="810">
        <f t="shared" si="5"/>
        <v>149951</v>
      </c>
      <c r="T72" s="809">
        <v>0</v>
      </c>
      <c r="U72" s="809">
        <f t="shared" si="1"/>
        <v>149951</v>
      </c>
      <c r="V72" s="809">
        <v>0</v>
      </c>
      <c r="W72" s="810">
        <v>15348</v>
      </c>
      <c r="X72" s="810">
        <v>0</v>
      </c>
      <c r="Y72" s="810">
        <v>1203</v>
      </c>
      <c r="Z72" s="810">
        <v>0</v>
      </c>
      <c r="AA72" s="810">
        <v>450</v>
      </c>
      <c r="AB72" s="810">
        <v>0</v>
      </c>
      <c r="AC72" s="810">
        <v>0</v>
      </c>
      <c r="AD72" s="810">
        <f t="shared" si="2"/>
        <v>17001</v>
      </c>
      <c r="AE72" s="809">
        <f t="shared" si="3"/>
        <v>132950</v>
      </c>
      <c r="AF72" s="809">
        <v>0</v>
      </c>
      <c r="AG72" s="785" t="s">
        <v>107</v>
      </c>
      <c r="AH72" s="786">
        <v>328002011022041</v>
      </c>
      <c r="AI72" s="785" t="s">
        <v>108</v>
      </c>
    </row>
    <row r="73" spans="2:35" ht="13.5">
      <c r="B73" s="807">
        <f t="shared" si="4"/>
        <v>58</v>
      </c>
      <c r="C73" s="782" t="s">
        <v>348</v>
      </c>
      <c r="D73" s="781"/>
      <c r="E73" s="783">
        <v>270746107019</v>
      </c>
      <c r="F73" s="784">
        <v>36412</v>
      </c>
      <c r="G73" s="782" t="s">
        <v>135</v>
      </c>
      <c r="H73" s="808" t="s">
        <v>104</v>
      </c>
      <c r="I73" s="782" t="s">
        <v>105</v>
      </c>
      <c r="J73" s="782" t="s">
        <v>142</v>
      </c>
      <c r="K73" s="784">
        <v>44725</v>
      </c>
      <c r="L73" s="808" t="s">
        <v>88</v>
      </c>
      <c r="M73" s="809">
        <v>0</v>
      </c>
      <c r="N73" s="810">
        <v>15200</v>
      </c>
      <c r="O73" s="810">
        <v>0</v>
      </c>
      <c r="P73" s="810">
        <v>0</v>
      </c>
      <c r="Q73" s="810">
        <v>0</v>
      </c>
      <c r="R73" s="810">
        <v>27784</v>
      </c>
      <c r="S73" s="810">
        <f t="shared" si="5"/>
        <v>42984</v>
      </c>
      <c r="T73" s="809">
        <v>0</v>
      </c>
      <c r="U73" s="809">
        <f t="shared" si="1"/>
        <v>42984</v>
      </c>
      <c r="V73" s="809">
        <v>0</v>
      </c>
      <c r="W73" s="810">
        <v>3648</v>
      </c>
      <c r="X73" s="810">
        <v>0</v>
      </c>
      <c r="Y73" s="810">
        <v>284</v>
      </c>
      <c r="Z73" s="810">
        <v>0</v>
      </c>
      <c r="AA73" s="810">
        <v>0</v>
      </c>
      <c r="AB73" s="810">
        <v>0</v>
      </c>
      <c r="AC73" s="810">
        <v>0</v>
      </c>
      <c r="AD73" s="810">
        <f t="shared" si="2"/>
        <v>3932</v>
      </c>
      <c r="AE73" s="809">
        <f t="shared" si="3"/>
        <v>39052</v>
      </c>
      <c r="AF73" s="809">
        <v>0</v>
      </c>
      <c r="AG73" s="785" t="s">
        <v>107</v>
      </c>
      <c r="AH73" s="786">
        <v>209010100095759</v>
      </c>
      <c r="AI73" s="785">
        <v>0</v>
      </c>
    </row>
    <row r="74" spans="2:35" ht="13.5">
      <c r="B74" s="807">
        <f t="shared" si="4"/>
        <v>59</v>
      </c>
      <c r="C74" s="782" t="s">
        <v>349</v>
      </c>
      <c r="D74" s="781"/>
      <c r="E74" s="783">
        <v>282139934966</v>
      </c>
      <c r="F74" s="784">
        <v>36577</v>
      </c>
      <c r="G74" s="782" t="s">
        <v>135</v>
      </c>
      <c r="H74" s="808" t="s">
        <v>104</v>
      </c>
      <c r="I74" s="782" t="s">
        <v>105</v>
      </c>
      <c r="J74" s="782" t="s">
        <v>142</v>
      </c>
      <c r="K74" s="784">
        <v>44726</v>
      </c>
      <c r="L74" s="808" t="s">
        <v>88</v>
      </c>
      <c r="M74" s="809">
        <v>0</v>
      </c>
      <c r="N74" s="810">
        <v>4413</v>
      </c>
      <c r="O74" s="810">
        <v>0</v>
      </c>
      <c r="P74" s="810">
        <v>0</v>
      </c>
      <c r="Q74" s="810">
        <v>0</v>
      </c>
      <c r="R74" s="810">
        <v>10106</v>
      </c>
      <c r="S74" s="810">
        <f t="shared" si="5"/>
        <v>14519</v>
      </c>
      <c r="T74" s="809">
        <v>0</v>
      </c>
      <c r="U74" s="809">
        <f t="shared" si="1"/>
        <v>14519</v>
      </c>
      <c r="V74" s="809">
        <v>0</v>
      </c>
      <c r="W74" s="810">
        <v>1060</v>
      </c>
      <c r="X74" s="810">
        <v>0</v>
      </c>
      <c r="Y74" s="810">
        <v>82</v>
      </c>
      <c r="Z74" s="810">
        <v>0</v>
      </c>
      <c r="AA74" s="810">
        <v>0</v>
      </c>
      <c r="AB74" s="810">
        <v>0</v>
      </c>
      <c r="AC74" s="810">
        <v>0</v>
      </c>
      <c r="AD74" s="810">
        <f t="shared" si="2"/>
        <v>1142</v>
      </c>
      <c r="AE74" s="809">
        <f t="shared" si="3"/>
        <v>13377</v>
      </c>
      <c r="AF74" s="809">
        <v>0</v>
      </c>
      <c r="AG74" s="785" t="s">
        <v>107</v>
      </c>
      <c r="AH74" s="786">
        <v>11510100269965</v>
      </c>
      <c r="AI74" s="785" t="s">
        <v>350</v>
      </c>
    </row>
    <row r="75" spans="2:35" ht="13.5">
      <c r="B75" s="807">
        <f t="shared" si="4"/>
        <v>60</v>
      </c>
      <c r="C75" s="782" t="s">
        <v>351</v>
      </c>
      <c r="D75" s="781"/>
      <c r="E75" s="783">
        <v>608675806476</v>
      </c>
      <c r="F75" s="784">
        <v>36669</v>
      </c>
      <c r="G75" s="782" t="s">
        <v>135</v>
      </c>
      <c r="H75" s="808" t="s">
        <v>104</v>
      </c>
      <c r="I75" s="782" t="s">
        <v>105</v>
      </c>
      <c r="J75" s="782" t="s">
        <v>142</v>
      </c>
      <c r="K75" s="784">
        <v>44726</v>
      </c>
      <c r="L75" s="808" t="s">
        <v>88</v>
      </c>
      <c r="M75" s="809">
        <v>0</v>
      </c>
      <c r="N75" s="810">
        <v>9247</v>
      </c>
      <c r="O75" s="810">
        <v>0</v>
      </c>
      <c r="P75" s="810">
        <v>0</v>
      </c>
      <c r="Q75" s="810">
        <v>0</v>
      </c>
      <c r="R75" s="810">
        <v>15750</v>
      </c>
      <c r="S75" s="810">
        <f t="shared" si="5"/>
        <v>24997</v>
      </c>
      <c r="T75" s="809">
        <v>0</v>
      </c>
      <c r="U75" s="809">
        <f t="shared" si="1"/>
        <v>24997</v>
      </c>
      <c r="V75" s="809">
        <v>0</v>
      </c>
      <c r="W75" s="810">
        <v>2220</v>
      </c>
      <c r="X75" s="810">
        <v>0</v>
      </c>
      <c r="Y75" s="810">
        <v>173</v>
      </c>
      <c r="Z75" s="810">
        <v>0</v>
      </c>
      <c r="AA75" s="810">
        <v>0</v>
      </c>
      <c r="AB75" s="810">
        <v>0</v>
      </c>
      <c r="AC75" s="810">
        <v>0</v>
      </c>
      <c r="AD75" s="810">
        <f t="shared" si="2"/>
        <v>2393</v>
      </c>
      <c r="AE75" s="809">
        <f t="shared" si="3"/>
        <v>22604</v>
      </c>
      <c r="AF75" s="809">
        <v>0</v>
      </c>
      <c r="AG75" s="785" t="s">
        <v>107</v>
      </c>
      <c r="AH75" s="786">
        <v>214810100084498</v>
      </c>
      <c r="AI75" s="785" t="s">
        <v>115</v>
      </c>
    </row>
    <row r="76" spans="2:35" ht="13.5">
      <c r="B76" s="807">
        <f t="shared" si="4"/>
        <v>61</v>
      </c>
      <c r="C76" s="782" t="s">
        <v>352</v>
      </c>
      <c r="D76" s="781"/>
      <c r="E76" s="783">
        <v>883782855124</v>
      </c>
      <c r="F76" s="784">
        <v>36603</v>
      </c>
      <c r="G76" s="782" t="s">
        <v>135</v>
      </c>
      <c r="H76" s="808" t="s">
        <v>104</v>
      </c>
      <c r="I76" s="782" t="s">
        <v>105</v>
      </c>
      <c r="J76" s="782" t="s">
        <v>142</v>
      </c>
      <c r="K76" s="784">
        <v>37421</v>
      </c>
      <c r="L76" s="808" t="s">
        <v>88</v>
      </c>
      <c r="M76" s="809">
        <v>0</v>
      </c>
      <c r="N76" s="810">
        <v>2280</v>
      </c>
      <c r="O76" s="810">
        <v>0</v>
      </c>
      <c r="P76" s="810">
        <v>0</v>
      </c>
      <c r="Q76" s="810">
        <v>0</v>
      </c>
      <c r="R76" s="810">
        <v>3420</v>
      </c>
      <c r="S76" s="810">
        <f t="shared" si="5"/>
        <v>5700</v>
      </c>
      <c r="T76" s="809">
        <v>0</v>
      </c>
      <c r="U76" s="809">
        <f t="shared" si="1"/>
        <v>5700</v>
      </c>
      <c r="V76" s="809">
        <v>0</v>
      </c>
      <c r="W76" s="810">
        <v>548</v>
      </c>
      <c r="X76" s="810">
        <v>0</v>
      </c>
      <c r="Y76" s="810">
        <v>43</v>
      </c>
      <c r="Z76" s="810">
        <v>0</v>
      </c>
      <c r="AA76" s="810">
        <v>0</v>
      </c>
      <c r="AB76" s="810">
        <v>0</v>
      </c>
      <c r="AC76" s="810">
        <v>0</v>
      </c>
      <c r="AD76" s="810">
        <f t="shared" si="2"/>
        <v>591</v>
      </c>
      <c r="AE76" s="809">
        <f t="shared" si="3"/>
        <v>5109</v>
      </c>
      <c r="AF76" s="809">
        <v>0</v>
      </c>
      <c r="AG76" s="785" t="s">
        <v>107</v>
      </c>
      <c r="AH76" s="786">
        <v>214810100086201</v>
      </c>
      <c r="AI76" s="785" t="s">
        <v>115</v>
      </c>
    </row>
    <row r="77" spans="2:35" ht="13.5">
      <c r="B77" s="807">
        <f t="shared" si="4"/>
        <v>62</v>
      </c>
      <c r="C77" s="782" t="s">
        <v>353</v>
      </c>
      <c r="D77" s="781"/>
      <c r="E77" s="783">
        <v>716472479218</v>
      </c>
      <c r="F77" s="784">
        <v>36258</v>
      </c>
      <c r="G77" s="782" t="s">
        <v>141</v>
      </c>
      <c r="H77" s="808" t="s">
        <v>104</v>
      </c>
      <c r="I77" s="782" t="s">
        <v>105</v>
      </c>
      <c r="J77" s="782" t="s">
        <v>142</v>
      </c>
      <c r="K77" s="784">
        <v>44747</v>
      </c>
      <c r="L77" s="808" t="s">
        <v>88</v>
      </c>
      <c r="M77" s="809">
        <v>0</v>
      </c>
      <c r="N77" s="810">
        <v>34200</v>
      </c>
      <c r="O77" s="810">
        <v>0</v>
      </c>
      <c r="P77" s="810">
        <v>0</v>
      </c>
      <c r="Q77" s="810">
        <v>0</v>
      </c>
      <c r="R77" s="810">
        <v>37210</v>
      </c>
      <c r="S77" s="810">
        <f t="shared" si="5"/>
        <v>71410</v>
      </c>
      <c r="T77" s="809">
        <v>0</v>
      </c>
      <c r="U77" s="809">
        <f t="shared" si="1"/>
        <v>71410</v>
      </c>
      <c r="V77" s="809">
        <v>0</v>
      </c>
      <c r="W77" s="810">
        <v>8208</v>
      </c>
      <c r="X77" s="810">
        <v>0</v>
      </c>
      <c r="Y77" s="810">
        <v>639</v>
      </c>
      <c r="Z77" s="810">
        <v>0</v>
      </c>
      <c r="AA77" s="810">
        <v>0</v>
      </c>
      <c r="AB77" s="810">
        <v>0</v>
      </c>
      <c r="AC77" s="810">
        <v>0</v>
      </c>
      <c r="AD77" s="810">
        <f t="shared" si="2"/>
        <v>8847</v>
      </c>
      <c r="AE77" s="809">
        <f t="shared" si="3"/>
        <v>62563</v>
      </c>
      <c r="AF77" s="809">
        <v>0</v>
      </c>
      <c r="AG77" s="785" t="s">
        <v>107</v>
      </c>
      <c r="AH77" s="786">
        <v>214810100084814</v>
      </c>
      <c r="AI77" s="785" t="s">
        <v>115</v>
      </c>
    </row>
    <row r="78" spans="2:35">
      <c r="B78" s="1100" t="s">
        <v>89</v>
      </c>
      <c r="C78" s="1100"/>
      <c r="D78" s="1100"/>
      <c r="E78" s="1100"/>
      <c r="F78" s="1100"/>
      <c r="G78" s="1100"/>
      <c r="H78" s="1100"/>
      <c r="I78" s="1100"/>
      <c r="J78" s="1100"/>
      <c r="K78" s="1100"/>
      <c r="L78" s="1100"/>
      <c r="M78" s="1100"/>
      <c r="N78" s="811">
        <f t="shared" ref="N78:AF78" si="6">SUM(N16:N77)</f>
        <v>6403632</v>
      </c>
      <c r="O78" s="811">
        <f t="shared" si="6"/>
        <v>0</v>
      </c>
      <c r="P78" s="811">
        <f t="shared" si="6"/>
        <v>0</v>
      </c>
      <c r="Q78" s="811">
        <f t="shared" si="6"/>
        <v>0</v>
      </c>
      <c r="R78" s="811">
        <f t="shared" si="6"/>
        <v>4375466</v>
      </c>
      <c r="S78" s="811">
        <f t="shared" si="6"/>
        <v>10779098</v>
      </c>
      <c r="T78" s="811">
        <f t="shared" si="6"/>
        <v>0</v>
      </c>
      <c r="U78" s="811">
        <f t="shared" si="6"/>
        <v>10779098</v>
      </c>
      <c r="V78" s="811">
        <f t="shared" si="6"/>
        <v>0</v>
      </c>
      <c r="W78" s="811">
        <f t="shared" si="6"/>
        <v>536584</v>
      </c>
      <c r="X78" s="811">
        <f t="shared" si="6"/>
        <v>0</v>
      </c>
      <c r="Y78" s="811">
        <f t="shared" si="6"/>
        <v>43334</v>
      </c>
      <c r="Z78" s="811">
        <f t="shared" si="6"/>
        <v>0</v>
      </c>
      <c r="AA78" s="811">
        <f t="shared" si="6"/>
        <v>45750</v>
      </c>
      <c r="AB78" s="811">
        <f t="shared" si="6"/>
        <v>37246.04</v>
      </c>
      <c r="AC78" s="811">
        <f t="shared" si="6"/>
        <v>25101.5</v>
      </c>
      <c r="AD78" s="811">
        <f t="shared" si="6"/>
        <v>688015.54</v>
      </c>
      <c r="AE78" s="811">
        <f t="shared" si="6"/>
        <v>10091082.460000001</v>
      </c>
      <c r="AF78" s="811">
        <f t="shared" si="6"/>
        <v>0</v>
      </c>
      <c r="AG78" s="812"/>
      <c r="AH78" s="812"/>
      <c r="AI78" s="813"/>
    </row>
    <row r="79" spans="2:35">
      <c r="B79" s="814"/>
      <c r="C79" s="814"/>
      <c r="D79" s="814"/>
      <c r="E79" s="814"/>
      <c r="F79" s="814"/>
      <c r="G79" s="814"/>
      <c r="H79" s="814"/>
      <c r="I79" s="814"/>
      <c r="J79" s="814"/>
      <c r="K79" s="814"/>
      <c r="L79" s="814"/>
      <c r="M79" s="815"/>
      <c r="N79" s="816"/>
      <c r="O79" s="816"/>
      <c r="P79" s="816"/>
      <c r="Q79" s="816"/>
      <c r="R79" s="816"/>
      <c r="S79" s="816"/>
      <c r="T79" s="816"/>
      <c r="U79" s="816"/>
      <c r="V79" s="816"/>
      <c r="W79" s="816"/>
      <c r="X79" s="816"/>
      <c r="Y79" s="816"/>
      <c r="Z79" s="816"/>
      <c r="AA79" s="816"/>
      <c r="AB79" s="816"/>
      <c r="AC79" s="816"/>
      <c r="AD79" s="816"/>
      <c r="AE79" s="816"/>
      <c r="AF79" s="816"/>
      <c r="AG79" s="817"/>
      <c r="AH79" s="817"/>
      <c r="AI79" s="818"/>
    </row>
    <row r="80" spans="2:35">
      <c r="B80" s="814"/>
      <c r="C80" s="814"/>
      <c r="D80" s="814"/>
      <c r="E80" s="814"/>
      <c r="F80" s="814"/>
      <c r="G80" s="814"/>
      <c r="H80" s="814"/>
      <c r="I80" s="814"/>
      <c r="J80" s="814"/>
      <c r="K80" s="814"/>
      <c r="L80" s="814"/>
      <c r="M80" s="815"/>
      <c r="N80" s="816"/>
      <c r="O80" s="816"/>
      <c r="P80" s="816"/>
      <c r="Q80" s="816"/>
      <c r="R80" s="816"/>
      <c r="S80" s="816"/>
      <c r="T80" s="816"/>
      <c r="U80" s="816"/>
      <c r="V80" s="816"/>
      <c r="W80" s="816"/>
      <c r="X80" s="819"/>
      <c r="Y80" s="819"/>
      <c r="Z80" s="819"/>
      <c r="AA80" s="819"/>
      <c r="AB80" s="816"/>
      <c r="AC80" s="816"/>
      <c r="AD80" s="816"/>
      <c r="AE80" s="816"/>
      <c r="AF80" s="816"/>
      <c r="AG80" s="817"/>
      <c r="AH80" s="817"/>
      <c r="AI80" s="818"/>
    </row>
    <row r="81" spans="2:35">
      <c r="B81" s="1088" t="s">
        <v>354</v>
      </c>
      <c r="C81" s="1088"/>
      <c r="D81" s="1088"/>
      <c r="E81" s="1088"/>
      <c r="F81" s="1088"/>
      <c r="G81" s="1088"/>
      <c r="H81" s="1088"/>
      <c r="I81" s="1088"/>
      <c r="J81" s="1088"/>
      <c r="K81" s="1088"/>
      <c r="L81" s="1088"/>
      <c r="M81" s="1088"/>
      <c r="N81" s="1088"/>
      <c r="O81" s="1088"/>
      <c r="P81" s="1088"/>
      <c r="Q81" s="1088"/>
      <c r="R81" s="1088"/>
      <c r="S81" s="1088"/>
      <c r="T81" s="816"/>
      <c r="U81" s="816"/>
      <c r="V81" s="816"/>
      <c r="W81" s="816"/>
      <c r="X81" s="819"/>
      <c r="Y81" s="819"/>
      <c r="Z81" s="819"/>
      <c r="AA81" s="819"/>
      <c r="AB81" s="816"/>
      <c r="AC81" s="816"/>
      <c r="AD81" s="816"/>
      <c r="AE81" s="816"/>
      <c r="AF81" s="816"/>
      <c r="AG81" s="817"/>
      <c r="AH81" s="817"/>
      <c r="AI81" s="818"/>
    </row>
    <row r="82" spans="2:35" ht="13.5" thickBot="1">
      <c r="B82" s="1089" t="s">
        <v>59</v>
      </c>
      <c r="C82" s="1089"/>
      <c r="D82" s="1089"/>
      <c r="E82" s="820"/>
      <c r="F82" s="820"/>
      <c r="G82" s="820"/>
      <c r="H82" s="820"/>
      <c r="I82" s="820"/>
      <c r="J82" s="820"/>
      <c r="K82" s="820"/>
      <c r="L82" s="820"/>
      <c r="M82" s="821"/>
      <c r="N82" s="821"/>
      <c r="O82" s="821"/>
      <c r="P82" s="821"/>
      <c r="Q82" s="821"/>
      <c r="R82" s="821"/>
      <c r="S82" s="821"/>
      <c r="T82" s="816"/>
      <c r="U82" s="816"/>
      <c r="V82" s="816"/>
      <c r="W82" s="816"/>
      <c r="X82" s="819"/>
      <c r="Y82" s="819"/>
      <c r="Z82" s="819"/>
      <c r="AA82" s="819"/>
      <c r="AB82" s="816"/>
      <c r="AC82" s="816"/>
      <c r="AD82" s="816"/>
      <c r="AE82" s="816"/>
      <c r="AF82" s="816"/>
      <c r="AG82" s="817"/>
      <c r="AH82" s="817"/>
      <c r="AI82" s="818"/>
    </row>
    <row r="83" spans="2:35" ht="13.5" thickTop="1">
      <c r="B83" s="820"/>
      <c r="C83" s="820"/>
      <c r="D83" s="820"/>
      <c r="E83" s="820"/>
      <c r="F83" s="820"/>
      <c r="G83" s="820"/>
      <c r="H83" s="820"/>
      <c r="I83" s="820"/>
      <c r="J83" s="820"/>
      <c r="K83" s="820"/>
      <c r="L83" s="820"/>
      <c r="M83" s="821"/>
      <c r="N83" s="821"/>
      <c r="O83" s="821"/>
      <c r="P83" s="821"/>
      <c r="Q83" s="821"/>
      <c r="R83" s="821"/>
      <c r="S83" s="821"/>
      <c r="T83" s="816"/>
      <c r="U83" s="816"/>
      <c r="V83" s="816"/>
      <c r="W83" s="816"/>
      <c r="X83" s="819"/>
      <c r="Y83" s="819"/>
      <c r="Z83" s="819"/>
      <c r="AA83" s="819"/>
      <c r="AB83" s="816"/>
      <c r="AC83" s="816"/>
      <c r="AD83" s="816"/>
      <c r="AE83" s="816"/>
      <c r="AF83" s="816"/>
      <c r="AG83" s="817"/>
      <c r="AH83" s="817"/>
      <c r="AI83" s="818"/>
    </row>
    <row r="84" spans="2:35" ht="21" customHeight="1">
      <c r="B84" s="1090" t="s">
        <v>61</v>
      </c>
      <c r="C84" s="1090" t="s">
        <v>62</v>
      </c>
      <c r="D84" s="1090" t="s">
        <v>63</v>
      </c>
      <c r="E84" s="1090" t="s">
        <v>64</v>
      </c>
      <c r="F84" s="1090" t="s">
        <v>65</v>
      </c>
      <c r="G84" s="1090" t="s">
        <v>66</v>
      </c>
      <c r="H84" s="1090" t="s">
        <v>67</v>
      </c>
      <c r="I84" s="1102" t="s">
        <v>68</v>
      </c>
      <c r="J84" s="1090" t="s">
        <v>69</v>
      </c>
      <c r="K84" s="1090" t="s">
        <v>70</v>
      </c>
      <c r="L84" s="1090" t="s">
        <v>71</v>
      </c>
      <c r="M84" s="1091" t="s">
        <v>72</v>
      </c>
      <c r="N84" s="1092" t="s">
        <v>181</v>
      </c>
      <c r="O84" s="1092"/>
      <c r="P84" s="1092"/>
      <c r="Q84" s="1092"/>
      <c r="R84" s="1092"/>
      <c r="S84" s="1092"/>
      <c r="T84" s="1092"/>
      <c r="U84" s="1092"/>
      <c r="V84" s="1091" t="s">
        <v>74</v>
      </c>
      <c r="W84" s="1093" t="s">
        <v>75</v>
      </c>
      <c r="X84" s="1093"/>
      <c r="Y84" s="1093" t="s">
        <v>76</v>
      </c>
      <c r="Z84" s="1093"/>
      <c r="AA84" s="1091" t="s">
        <v>77</v>
      </c>
      <c r="AB84" s="1091" t="s">
        <v>78</v>
      </c>
      <c r="AC84" s="1091" t="s">
        <v>79</v>
      </c>
      <c r="AD84" s="1091" t="s">
        <v>80</v>
      </c>
      <c r="AE84" s="1091" t="s">
        <v>81</v>
      </c>
      <c r="AF84" s="1091" t="s">
        <v>82</v>
      </c>
      <c r="AG84" s="1094" t="s">
        <v>83</v>
      </c>
      <c r="AH84" s="1094"/>
      <c r="AI84" s="1094"/>
    </row>
    <row r="85" spans="2:35" ht="84" customHeight="1">
      <c r="B85" s="1090"/>
      <c r="C85" s="1090"/>
      <c r="D85" s="1090"/>
      <c r="E85" s="1090"/>
      <c r="F85" s="1090"/>
      <c r="G85" s="1090"/>
      <c r="H85" s="1090"/>
      <c r="I85" s="1102"/>
      <c r="J85" s="1090"/>
      <c r="K85" s="1090"/>
      <c r="L85" s="1090"/>
      <c r="M85" s="1091"/>
      <c r="N85" s="800" t="s">
        <v>84</v>
      </c>
      <c r="O85" s="800" t="s">
        <v>85</v>
      </c>
      <c r="P85" s="800" t="s">
        <v>86</v>
      </c>
      <c r="Q85" s="800" t="s">
        <v>87</v>
      </c>
      <c r="R85" s="801" t="s">
        <v>88</v>
      </c>
      <c r="S85" s="802" t="s">
        <v>89</v>
      </c>
      <c r="T85" s="800" t="s">
        <v>182</v>
      </c>
      <c r="U85" s="800" t="s">
        <v>91</v>
      </c>
      <c r="V85" s="1091"/>
      <c r="W85" s="811" t="s">
        <v>92</v>
      </c>
      <c r="X85" s="822" t="s">
        <v>93</v>
      </c>
      <c r="Y85" s="811" t="s">
        <v>92</v>
      </c>
      <c r="Z85" s="822" t="s">
        <v>93</v>
      </c>
      <c r="AA85" s="1092"/>
      <c r="AB85" s="1091"/>
      <c r="AC85" s="1091"/>
      <c r="AD85" s="1091"/>
      <c r="AE85" s="1091"/>
      <c r="AF85" s="1091"/>
      <c r="AG85" s="823" t="s">
        <v>94</v>
      </c>
      <c r="AH85" s="823" t="s">
        <v>95</v>
      </c>
      <c r="AI85" s="824" t="s">
        <v>96</v>
      </c>
    </row>
    <row r="86" spans="2:35" ht="39.75" customHeight="1">
      <c r="B86" s="803">
        <v>1</v>
      </c>
      <c r="C86" s="803">
        <v>2</v>
      </c>
      <c r="D86" s="803">
        <v>3</v>
      </c>
      <c r="E86" s="803">
        <v>4</v>
      </c>
      <c r="F86" s="803">
        <v>5</v>
      </c>
      <c r="G86" s="803">
        <v>6</v>
      </c>
      <c r="H86" s="803">
        <v>7</v>
      </c>
      <c r="I86" s="806">
        <v>8</v>
      </c>
      <c r="J86" s="803">
        <v>9</v>
      </c>
      <c r="K86" s="803">
        <v>10</v>
      </c>
      <c r="L86" s="803">
        <v>11</v>
      </c>
      <c r="M86" s="800">
        <v>12</v>
      </c>
      <c r="N86" s="800">
        <v>13</v>
      </c>
      <c r="O86" s="800">
        <v>14</v>
      </c>
      <c r="P86" s="800">
        <v>15</v>
      </c>
      <c r="Q86" s="802">
        <v>16</v>
      </c>
      <c r="R86" s="800">
        <v>17</v>
      </c>
      <c r="S86" s="800" t="s">
        <v>97</v>
      </c>
      <c r="T86" s="800">
        <v>19</v>
      </c>
      <c r="U86" s="800" t="s">
        <v>98</v>
      </c>
      <c r="V86" s="800">
        <v>21</v>
      </c>
      <c r="W86" s="800">
        <v>22</v>
      </c>
      <c r="X86" s="802">
        <v>23</v>
      </c>
      <c r="Y86" s="800">
        <v>24</v>
      </c>
      <c r="Z86" s="802">
        <v>25</v>
      </c>
      <c r="AA86" s="802">
        <v>26</v>
      </c>
      <c r="AB86" s="800">
        <v>27</v>
      </c>
      <c r="AC86" s="802">
        <v>28</v>
      </c>
      <c r="AD86" s="800" t="s">
        <v>99</v>
      </c>
      <c r="AE86" s="800" t="s">
        <v>100</v>
      </c>
      <c r="AF86" s="802">
        <v>31</v>
      </c>
      <c r="AG86" s="803">
        <v>32</v>
      </c>
      <c r="AH86" s="806">
        <v>33</v>
      </c>
      <c r="AI86" s="803">
        <v>34</v>
      </c>
    </row>
    <row r="87" spans="2:35" ht="13.5">
      <c r="B87" s="807">
        <v>1</v>
      </c>
      <c r="C87" s="782" t="s">
        <v>223</v>
      </c>
      <c r="D87" s="782" t="s">
        <v>224</v>
      </c>
      <c r="E87" s="783">
        <v>611295679437</v>
      </c>
      <c r="F87" s="784">
        <v>25799</v>
      </c>
      <c r="G87" s="782" t="s">
        <v>225</v>
      </c>
      <c r="H87" s="808" t="s">
        <v>104</v>
      </c>
      <c r="I87" s="782" t="s">
        <v>226</v>
      </c>
      <c r="J87" s="782" t="s">
        <v>227</v>
      </c>
      <c r="K87" s="784">
        <v>37288</v>
      </c>
      <c r="L87" s="808" t="s">
        <v>88</v>
      </c>
      <c r="M87" s="809">
        <v>0</v>
      </c>
      <c r="N87" s="825">
        <v>147570</v>
      </c>
      <c r="O87" s="825">
        <v>0</v>
      </c>
      <c r="P87" s="825">
        <v>0</v>
      </c>
      <c r="Q87" s="825">
        <v>0</v>
      </c>
      <c r="R87" s="825">
        <v>154919</v>
      </c>
      <c r="S87" s="825">
        <f>SUM(N87:R87)</f>
        <v>302489</v>
      </c>
      <c r="T87" s="809">
        <v>0</v>
      </c>
      <c r="U87" s="809">
        <f>S87+T87</f>
        <v>302489</v>
      </c>
      <c r="V87" s="809">
        <v>0</v>
      </c>
      <c r="W87" s="825">
        <v>0</v>
      </c>
      <c r="X87" s="825">
        <v>0</v>
      </c>
      <c r="Y87" s="825">
        <v>0</v>
      </c>
      <c r="Z87" s="825">
        <v>0</v>
      </c>
      <c r="AA87" s="825">
        <v>1750</v>
      </c>
      <c r="AB87" s="825">
        <v>0</v>
      </c>
      <c r="AC87" s="825">
        <v>0</v>
      </c>
      <c r="AD87" s="825">
        <f>W87+Y87+AA87+AB87+AC87</f>
        <v>1750</v>
      </c>
      <c r="AE87" s="809">
        <f>U87-AD87</f>
        <v>300739</v>
      </c>
      <c r="AF87" s="809">
        <v>0</v>
      </c>
      <c r="AG87" s="826" t="s">
        <v>107</v>
      </c>
      <c r="AH87" s="827">
        <v>328002011000200</v>
      </c>
      <c r="AI87" s="826" t="s">
        <v>108</v>
      </c>
    </row>
    <row r="88" spans="2:35" ht="13.5">
      <c r="B88" s="807">
        <v>2</v>
      </c>
      <c r="C88" s="782" t="s">
        <v>232</v>
      </c>
      <c r="D88" s="782"/>
      <c r="E88" s="783">
        <v>926793196911</v>
      </c>
      <c r="F88" s="784">
        <v>20832</v>
      </c>
      <c r="G88" s="782" t="s">
        <v>230</v>
      </c>
      <c r="H88" s="808" t="s">
        <v>104</v>
      </c>
      <c r="I88" s="782" t="s">
        <v>233</v>
      </c>
      <c r="J88" s="782" t="s">
        <v>234</v>
      </c>
      <c r="K88" s="784">
        <v>37316</v>
      </c>
      <c r="L88" s="808" t="s">
        <v>88</v>
      </c>
      <c r="M88" s="809">
        <v>0</v>
      </c>
      <c r="N88" s="825">
        <v>251921</v>
      </c>
      <c r="O88" s="825">
        <v>0</v>
      </c>
      <c r="P88" s="825">
        <v>0</v>
      </c>
      <c r="Q88" s="825">
        <v>0</v>
      </c>
      <c r="R88" s="825">
        <v>29608</v>
      </c>
      <c r="S88" s="825">
        <f t="shared" ref="S88:S132" si="7">SUM(N88:R88)</f>
        <v>281529</v>
      </c>
      <c r="T88" s="809">
        <v>0</v>
      </c>
      <c r="U88" s="809">
        <f t="shared" ref="U88:U132" si="8">S88+T88</f>
        <v>281529</v>
      </c>
      <c r="V88" s="809">
        <v>0</v>
      </c>
      <c r="W88" s="825">
        <v>0</v>
      </c>
      <c r="X88" s="825">
        <v>0</v>
      </c>
      <c r="Y88" s="825">
        <v>0</v>
      </c>
      <c r="Z88" s="825">
        <v>0</v>
      </c>
      <c r="AA88" s="825">
        <v>2400</v>
      </c>
      <c r="AB88" s="825">
        <v>0</v>
      </c>
      <c r="AC88" s="825">
        <v>0</v>
      </c>
      <c r="AD88" s="825">
        <f t="shared" ref="AD88:AD132" si="9">SUM(W88:AC88)</f>
        <v>2400</v>
      </c>
      <c r="AE88" s="809">
        <f t="shared" ref="AE88:AE132" si="10">U88-AD88</f>
        <v>279129</v>
      </c>
      <c r="AF88" s="809">
        <v>0</v>
      </c>
      <c r="AG88" s="826" t="s">
        <v>107</v>
      </c>
      <c r="AH88" s="827">
        <v>328002011000452</v>
      </c>
      <c r="AI88" s="826" t="s">
        <v>108</v>
      </c>
    </row>
    <row r="89" spans="2:35" ht="13.5">
      <c r="B89" s="807">
        <v>3</v>
      </c>
      <c r="C89" s="782" t="s">
        <v>235</v>
      </c>
      <c r="D89" s="782" t="s">
        <v>236</v>
      </c>
      <c r="E89" s="783">
        <v>475186673880</v>
      </c>
      <c r="F89" s="784">
        <v>28345</v>
      </c>
      <c r="G89" s="782" t="s">
        <v>237</v>
      </c>
      <c r="H89" s="808" t="s">
        <v>104</v>
      </c>
      <c r="I89" s="782" t="s">
        <v>233</v>
      </c>
      <c r="J89" s="782" t="s">
        <v>238</v>
      </c>
      <c r="K89" s="784">
        <v>37390</v>
      </c>
      <c r="L89" s="808" t="s">
        <v>88</v>
      </c>
      <c r="M89" s="809">
        <v>0</v>
      </c>
      <c r="N89" s="825">
        <v>240000</v>
      </c>
      <c r="O89" s="825">
        <v>0</v>
      </c>
      <c r="P89" s="825">
        <v>0</v>
      </c>
      <c r="Q89" s="825">
        <v>0</v>
      </c>
      <c r="R89" s="825">
        <v>250896</v>
      </c>
      <c r="S89" s="825">
        <f t="shared" si="7"/>
        <v>490896</v>
      </c>
      <c r="T89" s="809">
        <v>0</v>
      </c>
      <c r="U89" s="809">
        <f t="shared" si="8"/>
        <v>490896</v>
      </c>
      <c r="V89" s="809">
        <v>0</v>
      </c>
      <c r="W89" s="825">
        <v>0</v>
      </c>
      <c r="X89" s="825">
        <v>0</v>
      </c>
      <c r="Y89" s="825">
        <v>0</v>
      </c>
      <c r="Z89" s="825">
        <v>0</v>
      </c>
      <c r="AA89" s="825">
        <v>2400</v>
      </c>
      <c r="AB89" s="825">
        <v>0</v>
      </c>
      <c r="AC89" s="825">
        <v>0</v>
      </c>
      <c r="AD89" s="825">
        <f t="shared" si="9"/>
        <v>2400</v>
      </c>
      <c r="AE89" s="809">
        <f t="shared" si="10"/>
        <v>488496</v>
      </c>
      <c r="AF89" s="809">
        <v>0</v>
      </c>
      <c r="AG89" s="826" t="s">
        <v>107</v>
      </c>
      <c r="AH89" s="827">
        <v>328002011000276</v>
      </c>
      <c r="AI89" s="826" t="s">
        <v>108</v>
      </c>
    </row>
    <row r="90" spans="2:35" ht="13.5">
      <c r="B90" s="807">
        <v>4</v>
      </c>
      <c r="C90" s="782" t="s">
        <v>239</v>
      </c>
      <c r="D90" s="782" t="s">
        <v>240</v>
      </c>
      <c r="E90" s="783">
        <v>810232213501</v>
      </c>
      <c r="F90" s="784">
        <v>24268</v>
      </c>
      <c r="G90" s="782" t="s">
        <v>241</v>
      </c>
      <c r="H90" s="808" t="s">
        <v>104</v>
      </c>
      <c r="I90" s="782" t="s">
        <v>242</v>
      </c>
      <c r="J90" s="782" t="s">
        <v>227</v>
      </c>
      <c r="K90" s="784">
        <v>37469</v>
      </c>
      <c r="L90" s="808" t="s">
        <v>88</v>
      </c>
      <c r="M90" s="809">
        <v>0</v>
      </c>
      <c r="N90" s="825">
        <v>240000</v>
      </c>
      <c r="O90" s="825">
        <v>0</v>
      </c>
      <c r="P90" s="825">
        <v>0</v>
      </c>
      <c r="Q90" s="825">
        <v>0</v>
      </c>
      <c r="R90" s="825">
        <v>285744</v>
      </c>
      <c r="S90" s="825">
        <f t="shared" si="7"/>
        <v>525744</v>
      </c>
      <c r="T90" s="809">
        <v>0</v>
      </c>
      <c r="U90" s="809">
        <f t="shared" si="8"/>
        <v>525744</v>
      </c>
      <c r="V90" s="809">
        <v>0</v>
      </c>
      <c r="W90" s="825">
        <v>0</v>
      </c>
      <c r="X90" s="825">
        <v>0</v>
      </c>
      <c r="Y90" s="825">
        <v>0</v>
      </c>
      <c r="Z90" s="825">
        <v>0</v>
      </c>
      <c r="AA90" s="825">
        <v>2400</v>
      </c>
      <c r="AB90" s="825">
        <v>0</v>
      </c>
      <c r="AC90" s="825">
        <v>0</v>
      </c>
      <c r="AD90" s="825">
        <f t="shared" si="9"/>
        <v>2400</v>
      </c>
      <c r="AE90" s="809">
        <f t="shared" si="10"/>
        <v>523344</v>
      </c>
      <c r="AF90" s="809">
        <v>0</v>
      </c>
      <c r="AG90" s="826" t="s">
        <v>107</v>
      </c>
      <c r="AH90" s="827">
        <v>328002011000356</v>
      </c>
      <c r="AI90" s="826" t="s">
        <v>108</v>
      </c>
    </row>
    <row r="91" spans="2:35" ht="13.5">
      <c r="B91" s="807">
        <v>5</v>
      </c>
      <c r="C91" s="782" t="s">
        <v>243</v>
      </c>
      <c r="D91" s="782" t="s">
        <v>244</v>
      </c>
      <c r="E91" s="783">
        <v>229217358602</v>
      </c>
      <c r="F91" s="784">
        <v>24938</v>
      </c>
      <c r="G91" s="782" t="s">
        <v>245</v>
      </c>
      <c r="H91" s="808" t="s">
        <v>104</v>
      </c>
      <c r="I91" s="782" t="s">
        <v>233</v>
      </c>
      <c r="J91" s="782" t="s">
        <v>227</v>
      </c>
      <c r="K91" s="784">
        <v>37469</v>
      </c>
      <c r="L91" s="808" t="s">
        <v>88</v>
      </c>
      <c r="M91" s="809">
        <v>0</v>
      </c>
      <c r="N91" s="825">
        <v>240000</v>
      </c>
      <c r="O91" s="825">
        <v>0</v>
      </c>
      <c r="P91" s="825">
        <v>0</v>
      </c>
      <c r="Q91" s="825">
        <v>0</v>
      </c>
      <c r="R91" s="825">
        <v>191976</v>
      </c>
      <c r="S91" s="825">
        <f t="shared" si="7"/>
        <v>431976</v>
      </c>
      <c r="T91" s="809">
        <v>0</v>
      </c>
      <c r="U91" s="809">
        <f t="shared" si="8"/>
        <v>431976</v>
      </c>
      <c r="V91" s="809">
        <v>0</v>
      </c>
      <c r="W91" s="825">
        <v>0</v>
      </c>
      <c r="X91" s="825">
        <v>0</v>
      </c>
      <c r="Y91" s="825">
        <v>0</v>
      </c>
      <c r="Z91" s="825">
        <v>0</v>
      </c>
      <c r="AA91" s="825">
        <v>2400</v>
      </c>
      <c r="AB91" s="825">
        <v>0</v>
      </c>
      <c r="AC91" s="825">
        <v>4853</v>
      </c>
      <c r="AD91" s="825">
        <f t="shared" si="9"/>
        <v>7253</v>
      </c>
      <c r="AE91" s="809">
        <f t="shared" si="10"/>
        <v>424723</v>
      </c>
      <c r="AF91" s="809">
        <v>0</v>
      </c>
      <c r="AG91" s="826" t="s">
        <v>107</v>
      </c>
      <c r="AH91" s="827">
        <v>328002011000232</v>
      </c>
      <c r="AI91" s="826" t="s">
        <v>108</v>
      </c>
    </row>
    <row r="92" spans="2:35" ht="13.5">
      <c r="B92" s="807">
        <v>6</v>
      </c>
      <c r="C92" s="782" t="s">
        <v>246</v>
      </c>
      <c r="D92" s="782"/>
      <c r="E92" s="783">
        <v>759798825472</v>
      </c>
      <c r="F92" s="784">
        <v>26117</v>
      </c>
      <c r="G92" s="782" t="s">
        <v>230</v>
      </c>
      <c r="H92" s="808" t="s">
        <v>104</v>
      </c>
      <c r="I92" s="782" t="s">
        <v>247</v>
      </c>
      <c r="J92" s="782" t="s">
        <v>248</v>
      </c>
      <c r="K92" s="784">
        <v>37546</v>
      </c>
      <c r="L92" s="808" t="s">
        <v>88</v>
      </c>
      <c r="M92" s="809">
        <v>0</v>
      </c>
      <c r="N92" s="825">
        <v>71899</v>
      </c>
      <c r="O92" s="825">
        <v>0</v>
      </c>
      <c r="P92" s="825">
        <v>0</v>
      </c>
      <c r="Q92" s="825">
        <v>0</v>
      </c>
      <c r="R92" s="825">
        <v>107861</v>
      </c>
      <c r="S92" s="825">
        <f t="shared" si="7"/>
        <v>179760</v>
      </c>
      <c r="T92" s="809">
        <v>0</v>
      </c>
      <c r="U92" s="809">
        <f t="shared" si="8"/>
        <v>179760</v>
      </c>
      <c r="V92" s="809">
        <v>0</v>
      </c>
      <c r="W92" s="825">
        <v>17258</v>
      </c>
      <c r="X92" s="825">
        <v>0</v>
      </c>
      <c r="Y92" s="825">
        <v>1349</v>
      </c>
      <c r="Z92" s="825">
        <v>0</v>
      </c>
      <c r="AA92" s="825">
        <v>1650</v>
      </c>
      <c r="AB92" s="825">
        <v>0</v>
      </c>
      <c r="AC92" s="825">
        <v>0</v>
      </c>
      <c r="AD92" s="825">
        <f t="shared" si="9"/>
        <v>20257</v>
      </c>
      <c r="AE92" s="809">
        <f t="shared" si="10"/>
        <v>159503</v>
      </c>
      <c r="AF92" s="809">
        <v>0</v>
      </c>
      <c r="AG92" s="826" t="s">
        <v>107</v>
      </c>
      <c r="AH92" s="827">
        <v>328002011000432</v>
      </c>
      <c r="AI92" s="826" t="s">
        <v>108</v>
      </c>
    </row>
    <row r="93" spans="2:35" ht="13.5">
      <c r="B93" s="807">
        <v>7</v>
      </c>
      <c r="C93" s="782" t="s">
        <v>249</v>
      </c>
      <c r="D93" s="782" t="s">
        <v>250</v>
      </c>
      <c r="E93" s="783">
        <v>756275864748</v>
      </c>
      <c r="F93" s="784">
        <v>28661</v>
      </c>
      <c r="G93" s="782" t="s">
        <v>230</v>
      </c>
      <c r="H93" s="808" t="s">
        <v>104</v>
      </c>
      <c r="I93" s="782" t="s">
        <v>233</v>
      </c>
      <c r="J93" s="782" t="s">
        <v>251</v>
      </c>
      <c r="K93" s="784">
        <v>37572</v>
      </c>
      <c r="L93" s="808" t="s">
        <v>88</v>
      </c>
      <c r="M93" s="809">
        <v>0</v>
      </c>
      <c r="N93" s="825">
        <v>64392</v>
      </c>
      <c r="O93" s="825">
        <v>0</v>
      </c>
      <c r="P93" s="825">
        <v>0</v>
      </c>
      <c r="Q93" s="825">
        <v>0</v>
      </c>
      <c r="R93" s="825">
        <v>96600</v>
      </c>
      <c r="S93" s="825">
        <f t="shared" si="7"/>
        <v>160992</v>
      </c>
      <c r="T93" s="809">
        <v>0</v>
      </c>
      <c r="U93" s="809">
        <f t="shared" si="8"/>
        <v>160992</v>
      </c>
      <c r="V93" s="809">
        <v>0</v>
      </c>
      <c r="W93" s="825">
        <v>15456</v>
      </c>
      <c r="X93" s="825">
        <v>0</v>
      </c>
      <c r="Y93" s="825">
        <v>1212</v>
      </c>
      <c r="Z93" s="825">
        <v>0</v>
      </c>
      <c r="AA93" s="825">
        <v>0</v>
      </c>
      <c r="AB93" s="825">
        <v>0</v>
      </c>
      <c r="AC93" s="825">
        <v>0</v>
      </c>
      <c r="AD93" s="825">
        <f t="shared" si="9"/>
        <v>16668</v>
      </c>
      <c r="AE93" s="809">
        <f t="shared" si="10"/>
        <v>144324</v>
      </c>
      <c r="AF93" s="809">
        <v>0</v>
      </c>
      <c r="AG93" s="826" t="s">
        <v>107</v>
      </c>
      <c r="AH93" s="827">
        <v>328002011001659</v>
      </c>
      <c r="AI93" s="826" t="s">
        <v>108</v>
      </c>
    </row>
    <row r="94" spans="2:35" ht="13.5">
      <c r="B94" s="807">
        <v>8</v>
      </c>
      <c r="C94" s="782" t="s">
        <v>252</v>
      </c>
      <c r="D94" s="782" t="s">
        <v>253</v>
      </c>
      <c r="E94" s="783">
        <v>582464074443</v>
      </c>
      <c r="F94" s="784">
        <v>27801</v>
      </c>
      <c r="G94" s="782" t="s">
        <v>254</v>
      </c>
      <c r="H94" s="808" t="s">
        <v>104</v>
      </c>
      <c r="I94" s="782" t="s">
        <v>233</v>
      </c>
      <c r="J94" s="782" t="s">
        <v>248</v>
      </c>
      <c r="K94" s="784">
        <v>37684</v>
      </c>
      <c r="L94" s="808" t="s">
        <v>88</v>
      </c>
      <c r="M94" s="809">
        <v>0</v>
      </c>
      <c r="N94" s="825">
        <v>192000</v>
      </c>
      <c r="O94" s="825">
        <v>0</v>
      </c>
      <c r="P94" s="825">
        <v>0</v>
      </c>
      <c r="Q94" s="825">
        <v>0</v>
      </c>
      <c r="R94" s="825">
        <v>159384</v>
      </c>
      <c r="S94" s="825">
        <f t="shared" si="7"/>
        <v>351384</v>
      </c>
      <c r="T94" s="809">
        <v>0</v>
      </c>
      <c r="U94" s="809">
        <f t="shared" si="8"/>
        <v>351384</v>
      </c>
      <c r="V94" s="809">
        <v>0</v>
      </c>
      <c r="W94" s="825">
        <v>0</v>
      </c>
      <c r="X94" s="825">
        <v>0</v>
      </c>
      <c r="Y94" s="825">
        <v>0</v>
      </c>
      <c r="Z94" s="825">
        <v>0</v>
      </c>
      <c r="AA94" s="825">
        <v>2400</v>
      </c>
      <c r="AB94" s="825">
        <v>0</v>
      </c>
      <c r="AC94" s="825">
        <v>0</v>
      </c>
      <c r="AD94" s="825">
        <f t="shared" si="9"/>
        <v>2400</v>
      </c>
      <c r="AE94" s="809">
        <f t="shared" si="10"/>
        <v>348984</v>
      </c>
      <c r="AF94" s="809">
        <v>0</v>
      </c>
      <c r="AG94" s="826" t="s">
        <v>107</v>
      </c>
      <c r="AH94" s="827">
        <v>328002011001675</v>
      </c>
      <c r="AI94" s="826" t="s">
        <v>108</v>
      </c>
    </row>
    <row r="95" spans="2:35" ht="13.5">
      <c r="B95" s="807">
        <v>9</v>
      </c>
      <c r="C95" s="782" t="s">
        <v>255</v>
      </c>
      <c r="D95" s="782" t="s">
        <v>256</v>
      </c>
      <c r="E95" s="783">
        <v>500335639027</v>
      </c>
      <c r="F95" s="784">
        <v>28264</v>
      </c>
      <c r="G95" s="782"/>
      <c r="H95" s="808" t="s">
        <v>104</v>
      </c>
      <c r="I95" s="782" t="s">
        <v>233</v>
      </c>
      <c r="J95" s="782" t="s">
        <v>257</v>
      </c>
      <c r="K95" s="784">
        <v>37746</v>
      </c>
      <c r="L95" s="808" t="s">
        <v>88</v>
      </c>
      <c r="M95" s="809">
        <v>0</v>
      </c>
      <c r="N95" s="825">
        <v>240000</v>
      </c>
      <c r="O95" s="825">
        <v>0</v>
      </c>
      <c r="P95" s="825">
        <v>0</v>
      </c>
      <c r="Q95" s="825">
        <v>0</v>
      </c>
      <c r="R95" s="825">
        <v>204528</v>
      </c>
      <c r="S95" s="825">
        <f t="shared" si="7"/>
        <v>444528</v>
      </c>
      <c r="T95" s="809">
        <v>0</v>
      </c>
      <c r="U95" s="809">
        <f t="shared" si="8"/>
        <v>444528</v>
      </c>
      <c r="V95" s="809">
        <v>0</v>
      </c>
      <c r="W95" s="825">
        <v>0</v>
      </c>
      <c r="X95" s="825">
        <v>0</v>
      </c>
      <c r="Y95" s="825">
        <v>0</v>
      </c>
      <c r="Z95" s="825">
        <v>0</v>
      </c>
      <c r="AA95" s="825">
        <v>2400</v>
      </c>
      <c r="AB95" s="825">
        <v>0</v>
      </c>
      <c r="AC95" s="825">
        <v>5711</v>
      </c>
      <c r="AD95" s="825">
        <f t="shared" si="9"/>
        <v>8111</v>
      </c>
      <c r="AE95" s="809">
        <f t="shared" si="10"/>
        <v>436417</v>
      </c>
      <c r="AF95" s="809">
        <v>0</v>
      </c>
      <c r="AG95" s="826" t="s">
        <v>107</v>
      </c>
      <c r="AH95" s="827">
        <v>328002011021586</v>
      </c>
      <c r="AI95" s="826" t="s">
        <v>108</v>
      </c>
    </row>
    <row r="96" spans="2:35" ht="13.5">
      <c r="B96" s="807">
        <v>10</v>
      </c>
      <c r="C96" s="782" t="s">
        <v>258</v>
      </c>
      <c r="D96" s="782" t="s">
        <v>259</v>
      </c>
      <c r="E96" s="783">
        <v>908259572958</v>
      </c>
      <c r="F96" s="784">
        <v>28071</v>
      </c>
      <c r="G96" s="782"/>
      <c r="H96" s="808" t="s">
        <v>104</v>
      </c>
      <c r="I96" s="782" t="s">
        <v>105</v>
      </c>
      <c r="J96" s="782" t="s">
        <v>43</v>
      </c>
      <c r="K96" s="784">
        <v>37893</v>
      </c>
      <c r="L96" s="808" t="s">
        <v>88</v>
      </c>
      <c r="M96" s="809">
        <v>0</v>
      </c>
      <c r="N96" s="825">
        <v>40962</v>
      </c>
      <c r="O96" s="825">
        <v>0</v>
      </c>
      <c r="P96" s="825">
        <v>0</v>
      </c>
      <c r="Q96" s="825">
        <v>0</v>
      </c>
      <c r="R96" s="825">
        <v>61437</v>
      </c>
      <c r="S96" s="825">
        <f t="shared" si="7"/>
        <v>102399</v>
      </c>
      <c r="T96" s="809">
        <v>0</v>
      </c>
      <c r="U96" s="809">
        <f t="shared" si="8"/>
        <v>102399</v>
      </c>
      <c r="V96" s="809">
        <v>0</v>
      </c>
      <c r="W96" s="825">
        <v>9836</v>
      </c>
      <c r="X96" s="825">
        <v>0</v>
      </c>
      <c r="Y96" s="825">
        <v>766</v>
      </c>
      <c r="Z96" s="825">
        <v>0</v>
      </c>
      <c r="AA96" s="825">
        <v>0</v>
      </c>
      <c r="AB96" s="825">
        <v>0</v>
      </c>
      <c r="AC96" s="825">
        <v>0</v>
      </c>
      <c r="AD96" s="825">
        <f t="shared" si="9"/>
        <v>10602</v>
      </c>
      <c r="AE96" s="809">
        <f t="shared" si="10"/>
        <v>91797</v>
      </c>
      <c r="AF96" s="809">
        <v>0</v>
      </c>
      <c r="AG96" s="826" t="s">
        <v>107</v>
      </c>
      <c r="AH96" s="827">
        <v>328002011019880</v>
      </c>
      <c r="AI96" s="826" t="s">
        <v>108</v>
      </c>
    </row>
    <row r="97" spans="2:35" ht="13.5">
      <c r="B97" s="807">
        <v>11</v>
      </c>
      <c r="C97" s="782" t="s">
        <v>260</v>
      </c>
      <c r="D97" s="782"/>
      <c r="E97" s="783">
        <v>777267720890</v>
      </c>
      <c r="F97" s="784">
        <v>23905</v>
      </c>
      <c r="G97" s="782" t="s">
        <v>261</v>
      </c>
      <c r="H97" s="808" t="s">
        <v>104</v>
      </c>
      <c r="I97" s="782" t="s">
        <v>262</v>
      </c>
      <c r="J97" s="782" t="s">
        <v>263</v>
      </c>
      <c r="K97" s="784">
        <v>38668</v>
      </c>
      <c r="L97" s="808" t="s">
        <v>88</v>
      </c>
      <c r="M97" s="809">
        <v>0</v>
      </c>
      <c r="N97" s="825">
        <v>63474</v>
      </c>
      <c r="O97" s="825">
        <v>0</v>
      </c>
      <c r="P97" s="825">
        <v>0</v>
      </c>
      <c r="Q97" s="825">
        <v>0</v>
      </c>
      <c r="R97" s="825">
        <v>125341</v>
      </c>
      <c r="S97" s="825">
        <f t="shared" si="7"/>
        <v>188815</v>
      </c>
      <c r="T97" s="809">
        <v>0</v>
      </c>
      <c r="U97" s="809">
        <f t="shared" si="8"/>
        <v>188815</v>
      </c>
      <c r="V97" s="809">
        <v>0</v>
      </c>
      <c r="W97" s="825">
        <v>15242</v>
      </c>
      <c r="X97" s="825">
        <v>0</v>
      </c>
      <c r="Y97" s="825">
        <v>1195</v>
      </c>
      <c r="Z97" s="825">
        <v>0</v>
      </c>
      <c r="AA97" s="825">
        <v>1350</v>
      </c>
      <c r="AB97" s="825">
        <v>0</v>
      </c>
      <c r="AC97" s="825">
        <v>0</v>
      </c>
      <c r="AD97" s="825">
        <f t="shared" si="9"/>
        <v>17787</v>
      </c>
      <c r="AE97" s="809">
        <f t="shared" si="10"/>
        <v>171028</v>
      </c>
      <c r="AF97" s="809">
        <v>0</v>
      </c>
      <c r="AG97" s="826" t="s">
        <v>107</v>
      </c>
      <c r="AH97" s="827">
        <v>328002011001718</v>
      </c>
      <c r="AI97" s="826" t="s">
        <v>108</v>
      </c>
    </row>
    <row r="98" spans="2:35" ht="13.5">
      <c r="B98" s="807">
        <v>12</v>
      </c>
      <c r="C98" s="782" t="s">
        <v>264</v>
      </c>
      <c r="D98" s="782" t="s">
        <v>265</v>
      </c>
      <c r="E98" s="783">
        <v>657545374766</v>
      </c>
      <c r="F98" s="784">
        <v>27595</v>
      </c>
      <c r="G98" s="782" t="s">
        <v>266</v>
      </c>
      <c r="H98" s="808" t="s">
        <v>104</v>
      </c>
      <c r="I98" s="782" t="s">
        <v>105</v>
      </c>
      <c r="J98" s="782" t="s">
        <v>227</v>
      </c>
      <c r="K98" s="784">
        <v>39214</v>
      </c>
      <c r="L98" s="808" t="s">
        <v>88</v>
      </c>
      <c r="M98" s="809">
        <v>0</v>
      </c>
      <c r="N98" s="825">
        <v>440000</v>
      </c>
      <c r="O98" s="825">
        <v>0</v>
      </c>
      <c r="P98" s="825">
        <v>0</v>
      </c>
      <c r="Q98" s="825">
        <v>0</v>
      </c>
      <c r="R98" s="825">
        <v>666976</v>
      </c>
      <c r="S98" s="825">
        <f t="shared" si="7"/>
        <v>1106976</v>
      </c>
      <c r="T98" s="809">
        <v>0</v>
      </c>
      <c r="U98" s="809">
        <f t="shared" si="8"/>
        <v>1106976</v>
      </c>
      <c r="V98" s="809">
        <v>0</v>
      </c>
      <c r="W98" s="825">
        <v>0</v>
      </c>
      <c r="X98" s="825">
        <v>0</v>
      </c>
      <c r="Y98" s="825">
        <v>0</v>
      </c>
      <c r="Z98" s="825">
        <v>0</v>
      </c>
      <c r="AA98" s="825">
        <v>2400</v>
      </c>
      <c r="AB98" s="825">
        <v>56988</v>
      </c>
      <c r="AC98" s="825">
        <v>21402.54</v>
      </c>
      <c r="AD98" s="825">
        <f t="shared" si="9"/>
        <v>80790.540000000008</v>
      </c>
      <c r="AE98" s="809">
        <f t="shared" si="10"/>
        <v>1026185.46</v>
      </c>
      <c r="AF98" s="809">
        <v>0</v>
      </c>
      <c r="AG98" s="826" t="s">
        <v>107</v>
      </c>
      <c r="AH98" s="827">
        <v>328002011006047</v>
      </c>
      <c r="AI98" s="826" t="s">
        <v>108</v>
      </c>
    </row>
    <row r="99" spans="2:35" ht="13.5">
      <c r="B99" s="807">
        <v>13</v>
      </c>
      <c r="C99" s="782" t="s">
        <v>267</v>
      </c>
      <c r="D99" s="782" t="s">
        <v>268</v>
      </c>
      <c r="E99" s="783">
        <v>805465165604</v>
      </c>
      <c r="F99" s="784">
        <v>25796</v>
      </c>
      <c r="G99" s="782"/>
      <c r="H99" s="808" t="s">
        <v>104</v>
      </c>
      <c r="I99" s="782" t="s">
        <v>269</v>
      </c>
      <c r="J99" s="782" t="s">
        <v>227</v>
      </c>
      <c r="K99" s="784">
        <v>39361</v>
      </c>
      <c r="L99" s="808" t="s">
        <v>88</v>
      </c>
      <c r="M99" s="809">
        <v>0</v>
      </c>
      <c r="N99" s="825">
        <v>192000</v>
      </c>
      <c r="O99" s="825">
        <v>0</v>
      </c>
      <c r="P99" s="825">
        <v>0</v>
      </c>
      <c r="Q99" s="825">
        <v>0</v>
      </c>
      <c r="R99" s="825">
        <v>205404</v>
      </c>
      <c r="S99" s="825">
        <f t="shared" si="7"/>
        <v>397404</v>
      </c>
      <c r="T99" s="809">
        <v>0</v>
      </c>
      <c r="U99" s="809">
        <f t="shared" si="8"/>
        <v>397404</v>
      </c>
      <c r="V99" s="809">
        <v>0</v>
      </c>
      <c r="W99" s="825">
        <v>0</v>
      </c>
      <c r="X99" s="825">
        <v>0</v>
      </c>
      <c r="Y99" s="825">
        <v>0</v>
      </c>
      <c r="Z99" s="825">
        <v>0</v>
      </c>
      <c r="AA99" s="825">
        <v>2400</v>
      </c>
      <c r="AB99" s="825">
        <v>0</v>
      </c>
      <c r="AC99" s="825">
        <v>0</v>
      </c>
      <c r="AD99" s="825">
        <f t="shared" si="9"/>
        <v>2400</v>
      </c>
      <c r="AE99" s="809">
        <f t="shared" si="10"/>
        <v>395004</v>
      </c>
      <c r="AF99" s="809">
        <v>0</v>
      </c>
      <c r="AG99" s="826" t="s">
        <v>107</v>
      </c>
      <c r="AH99" s="827">
        <v>328002011007662</v>
      </c>
      <c r="AI99" s="826" t="s">
        <v>108</v>
      </c>
    </row>
    <row r="100" spans="2:35" ht="13.5">
      <c r="B100" s="807">
        <v>14</v>
      </c>
      <c r="C100" s="782" t="s">
        <v>270</v>
      </c>
      <c r="D100" s="782" t="s">
        <v>271</v>
      </c>
      <c r="E100" s="783">
        <v>495254660506</v>
      </c>
      <c r="F100" s="784">
        <v>29724</v>
      </c>
      <c r="G100" s="782" t="s">
        <v>272</v>
      </c>
      <c r="H100" s="808" t="s">
        <v>104</v>
      </c>
      <c r="I100" s="782" t="s">
        <v>273</v>
      </c>
      <c r="J100" s="782" t="s">
        <v>274</v>
      </c>
      <c r="K100" s="784">
        <v>39448</v>
      </c>
      <c r="L100" s="808" t="s">
        <v>88</v>
      </c>
      <c r="M100" s="809">
        <v>0</v>
      </c>
      <c r="N100" s="825">
        <v>58956</v>
      </c>
      <c r="O100" s="825">
        <v>0</v>
      </c>
      <c r="P100" s="825">
        <v>0</v>
      </c>
      <c r="Q100" s="825">
        <v>0</v>
      </c>
      <c r="R100" s="825">
        <v>88440</v>
      </c>
      <c r="S100" s="825">
        <f t="shared" si="7"/>
        <v>147396</v>
      </c>
      <c r="T100" s="809">
        <v>0</v>
      </c>
      <c r="U100" s="809">
        <f t="shared" si="8"/>
        <v>147396</v>
      </c>
      <c r="V100" s="809">
        <v>0</v>
      </c>
      <c r="W100" s="825">
        <v>0</v>
      </c>
      <c r="X100" s="825">
        <v>0</v>
      </c>
      <c r="Y100" s="825">
        <v>0</v>
      </c>
      <c r="Z100" s="825">
        <v>0</v>
      </c>
      <c r="AA100" s="825">
        <v>0</v>
      </c>
      <c r="AB100" s="825">
        <v>0</v>
      </c>
      <c r="AC100" s="825">
        <v>0</v>
      </c>
      <c r="AD100" s="825">
        <f t="shared" si="9"/>
        <v>0</v>
      </c>
      <c r="AE100" s="809">
        <f t="shared" si="10"/>
        <v>147396</v>
      </c>
      <c r="AF100" s="809">
        <v>0</v>
      </c>
      <c r="AG100" s="826" t="s">
        <v>107</v>
      </c>
      <c r="AH100" s="827">
        <v>610002010009124</v>
      </c>
      <c r="AI100" s="826" t="s">
        <v>143</v>
      </c>
    </row>
    <row r="101" spans="2:35" ht="13.5">
      <c r="B101" s="807">
        <v>15</v>
      </c>
      <c r="C101" s="782" t="s">
        <v>275</v>
      </c>
      <c r="D101" s="782"/>
      <c r="E101" s="783">
        <v>241080207702</v>
      </c>
      <c r="F101" s="784">
        <v>32143</v>
      </c>
      <c r="G101" s="782" t="s">
        <v>276</v>
      </c>
      <c r="H101" s="808" t="s">
        <v>104</v>
      </c>
      <c r="I101" s="782" t="s">
        <v>277</v>
      </c>
      <c r="J101" s="782" t="s">
        <v>274</v>
      </c>
      <c r="K101" s="784">
        <v>39448</v>
      </c>
      <c r="L101" s="808" t="s">
        <v>88</v>
      </c>
      <c r="M101" s="809">
        <v>0</v>
      </c>
      <c r="N101" s="825">
        <v>48272</v>
      </c>
      <c r="O101" s="825">
        <v>0</v>
      </c>
      <c r="P101" s="825">
        <v>0</v>
      </c>
      <c r="Q101" s="825">
        <v>0</v>
      </c>
      <c r="R101" s="825">
        <v>73081</v>
      </c>
      <c r="S101" s="825">
        <f t="shared" si="7"/>
        <v>121353</v>
      </c>
      <c r="T101" s="809">
        <v>0</v>
      </c>
      <c r="U101" s="809">
        <f t="shared" si="8"/>
        <v>121353</v>
      </c>
      <c r="V101" s="809">
        <v>0</v>
      </c>
      <c r="W101" s="825">
        <v>11582</v>
      </c>
      <c r="X101" s="825">
        <v>0</v>
      </c>
      <c r="Y101" s="825">
        <v>906</v>
      </c>
      <c r="Z101" s="825">
        <v>0</v>
      </c>
      <c r="AA101" s="825">
        <v>0</v>
      </c>
      <c r="AB101" s="825">
        <v>0</v>
      </c>
      <c r="AC101" s="825">
        <v>0</v>
      </c>
      <c r="AD101" s="825">
        <f t="shared" si="9"/>
        <v>12488</v>
      </c>
      <c r="AE101" s="809">
        <f t="shared" si="10"/>
        <v>108865</v>
      </c>
      <c r="AF101" s="809">
        <v>0</v>
      </c>
      <c r="AG101" s="826" t="s">
        <v>107</v>
      </c>
      <c r="AH101" s="827">
        <v>328002011009234</v>
      </c>
      <c r="AI101" s="826" t="s">
        <v>108</v>
      </c>
    </row>
    <row r="102" spans="2:35" ht="13.5">
      <c r="B102" s="807">
        <v>16</v>
      </c>
      <c r="C102" s="782" t="s">
        <v>278</v>
      </c>
      <c r="D102" s="782"/>
      <c r="E102" s="783">
        <v>866865034929</v>
      </c>
      <c r="F102" s="784">
        <v>28157</v>
      </c>
      <c r="G102" s="782" t="s">
        <v>261</v>
      </c>
      <c r="H102" s="808" t="s">
        <v>104</v>
      </c>
      <c r="I102" s="782" t="s">
        <v>277</v>
      </c>
      <c r="J102" s="782" t="s">
        <v>274</v>
      </c>
      <c r="K102" s="784">
        <v>39448</v>
      </c>
      <c r="L102" s="808" t="s">
        <v>88</v>
      </c>
      <c r="M102" s="809">
        <v>0</v>
      </c>
      <c r="N102" s="825">
        <v>50236</v>
      </c>
      <c r="O102" s="825">
        <v>0</v>
      </c>
      <c r="P102" s="825">
        <v>0</v>
      </c>
      <c r="Q102" s="825">
        <v>0</v>
      </c>
      <c r="R102" s="825">
        <v>76027</v>
      </c>
      <c r="S102" s="825">
        <f t="shared" si="7"/>
        <v>126263</v>
      </c>
      <c r="T102" s="809">
        <v>0</v>
      </c>
      <c r="U102" s="809">
        <f t="shared" si="8"/>
        <v>126263</v>
      </c>
      <c r="V102" s="809">
        <v>0</v>
      </c>
      <c r="W102" s="825">
        <v>12054</v>
      </c>
      <c r="X102" s="825">
        <v>0</v>
      </c>
      <c r="Y102" s="825">
        <v>943</v>
      </c>
      <c r="Z102" s="825">
        <v>0</v>
      </c>
      <c r="AA102" s="825">
        <v>0</v>
      </c>
      <c r="AB102" s="825">
        <v>0</v>
      </c>
      <c r="AC102" s="825">
        <v>0</v>
      </c>
      <c r="AD102" s="825">
        <f t="shared" si="9"/>
        <v>12997</v>
      </c>
      <c r="AE102" s="809">
        <f t="shared" si="10"/>
        <v>113266</v>
      </c>
      <c r="AF102" s="809">
        <v>0</v>
      </c>
      <c r="AG102" s="826" t="s">
        <v>107</v>
      </c>
      <c r="AH102" s="827">
        <v>328002011009203</v>
      </c>
      <c r="AI102" s="826" t="s">
        <v>108</v>
      </c>
    </row>
    <row r="103" spans="2:35" ht="13.5">
      <c r="B103" s="807">
        <v>17</v>
      </c>
      <c r="C103" s="782" t="s">
        <v>279</v>
      </c>
      <c r="D103" s="782"/>
      <c r="E103" s="783">
        <v>526076363510</v>
      </c>
      <c r="F103" s="784">
        <v>27458</v>
      </c>
      <c r="G103" s="782" t="s">
        <v>261</v>
      </c>
      <c r="H103" s="808" t="s">
        <v>104</v>
      </c>
      <c r="I103" s="782" t="s">
        <v>277</v>
      </c>
      <c r="J103" s="782" t="s">
        <v>274</v>
      </c>
      <c r="K103" s="784">
        <v>39448</v>
      </c>
      <c r="L103" s="808" t="s">
        <v>88</v>
      </c>
      <c r="M103" s="809">
        <v>0</v>
      </c>
      <c r="N103" s="825">
        <v>50101</v>
      </c>
      <c r="O103" s="825">
        <v>0</v>
      </c>
      <c r="P103" s="825">
        <v>0</v>
      </c>
      <c r="Q103" s="825">
        <v>0</v>
      </c>
      <c r="R103" s="825">
        <v>76163</v>
      </c>
      <c r="S103" s="825">
        <f t="shared" si="7"/>
        <v>126264</v>
      </c>
      <c r="T103" s="809">
        <v>0</v>
      </c>
      <c r="U103" s="809">
        <f t="shared" si="8"/>
        <v>126264</v>
      </c>
      <c r="V103" s="809">
        <v>0</v>
      </c>
      <c r="W103" s="825">
        <v>12022</v>
      </c>
      <c r="X103" s="825">
        <v>0</v>
      </c>
      <c r="Y103" s="825">
        <v>940</v>
      </c>
      <c r="Z103" s="825">
        <v>0</v>
      </c>
      <c r="AA103" s="825">
        <v>0</v>
      </c>
      <c r="AB103" s="825">
        <v>0</v>
      </c>
      <c r="AC103" s="825">
        <v>0</v>
      </c>
      <c r="AD103" s="825">
        <f t="shared" si="9"/>
        <v>12962</v>
      </c>
      <c r="AE103" s="809">
        <f t="shared" si="10"/>
        <v>113302</v>
      </c>
      <c r="AF103" s="809">
        <v>0</v>
      </c>
      <c r="AG103" s="826" t="s">
        <v>107</v>
      </c>
      <c r="AH103" s="827">
        <v>328002011004685</v>
      </c>
      <c r="AI103" s="826" t="s">
        <v>108</v>
      </c>
    </row>
    <row r="104" spans="2:35" ht="13.5">
      <c r="B104" s="807">
        <v>18</v>
      </c>
      <c r="C104" s="782" t="s">
        <v>280</v>
      </c>
      <c r="D104" s="782" t="s">
        <v>281</v>
      </c>
      <c r="E104" s="783">
        <v>353754582866</v>
      </c>
      <c r="F104" s="784">
        <v>25560</v>
      </c>
      <c r="G104" s="782" t="s">
        <v>230</v>
      </c>
      <c r="H104" s="808" t="s">
        <v>104</v>
      </c>
      <c r="I104" s="782" t="s">
        <v>105</v>
      </c>
      <c r="J104" s="782" t="s">
        <v>282</v>
      </c>
      <c r="K104" s="784">
        <v>39722</v>
      </c>
      <c r="L104" s="808" t="s">
        <v>88</v>
      </c>
      <c r="M104" s="809">
        <v>0</v>
      </c>
      <c r="N104" s="825">
        <v>78072</v>
      </c>
      <c r="O104" s="825">
        <v>0</v>
      </c>
      <c r="P104" s="825">
        <v>0</v>
      </c>
      <c r="Q104" s="825">
        <v>0</v>
      </c>
      <c r="R104" s="825">
        <v>117108</v>
      </c>
      <c r="S104" s="825">
        <f t="shared" si="7"/>
        <v>195180</v>
      </c>
      <c r="T104" s="809">
        <v>0</v>
      </c>
      <c r="U104" s="809">
        <f t="shared" si="8"/>
        <v>195180</v>
      </c>
      <c r="V104" s="809">
        <v>0</v>
      </c>
      <c r="W104" s="825">
        <v>18744</v>
      </c>
      <c r="X104" s="825">
        <v>0</v>
      </c>
      <c r="Y104" s="825">
        <v>1464</v>
      </c>
      <c r="Z104" s="825">
        <v>0</v>
      </c>
      <c r="AA104" s="825">
        <v>1800</v>
      </c>
      <c r="AB104" s="825">
        <v>0</v>
      </c>
      <c r="AC104" s="825">
        <v>0</v>
      </c>
      <c r="AD104" s="825">
        <f t="shared" si="9"/>
        <v>22008</v>
      </c>
      <c r="AE104" s="809">
        <f t="shared" si="10"/>
        <v>173172</v>
      </c>
      <c r="AF104" s="809">
        <v>0</v>
      </c>
      <c r="AG104" s="826" t="s">
        <v>107</v>
      </c>
      <c r="AH104" s="827">
        <v>328002011010978</v>
      </c>
      <c r="AI104" s="826" t="s">
        <v>108</v>
      </c>
    </row>
    <row r="105" spans="2:35" ht="13.5">
      <c r="B105" s="807">
        <v>19</v>
      </c>
      <c r="C105" s="782" t="s">
        <v>283</v>
      </c>
      <c r="D105" s="782" t="s">
        <v>284</v>
      </c>
      <c r="E105" s="783">
        <v>326302612685</v>
      </c>
      <c r="F105" s="784">
        <v>29221</v>
      </c>
      <c r="G105" s="782"/>
      <c r="H105" s="808" t="s">
        <v>104</v>
      </c>
      <c r="I105" s="782" t="s">
        <v>233</v>
      </c>
      <c r="J105" s="782" t="s">
        <v>227</v>
      </c>
      <c r="K105" s="784">
        <v>40278</v>
      </c>
      <c r="L105" s="808" t="s">
        <v>88</v>
      </c>
      <c r="M105" s="809">
        <v>0</v>
      </c>
      <c r="N105" s="825">
        <v>227387</v>
      </c>
      <c r="O105" s="825">
        <v>0</v>
      </c>
      <c r="P105" s="825">
        <v>0</v>
      </c>
      <c r="Q105" s="825">
        <v>0</v>
      </c>
      <c r="R105" s="825">
        <v>12613</v>
      </c>
      <c r="S105" s="825">
        <f t="shared" si="7"/>
        <v>240000</v>
      </c>
      <c r="T105" s="809">
        <v>0</v>
      </c>
      <c r="U105" s="809">
        <f t="shared" si="8"/>
        <v>240000</v>
      </c>
      <c r="V105" s="809">
        <v>0</v>
      </c>
      <c r="W105" s="825">
        <v>0</v>
      </c>
      <c r="X105" s="825">
        <v>0</v>
      </c>
      <c r="Y105" s="825">
        <v>0</v>
      </c>
      <c r="Z105" s="825">
        <v>0</v>
      </c>
      <c r="AA105" s="825">
        <v>1850</v>
      </c>
      <c r="AB105" s="825">
        <v>0</v>
      </c>
      <c r="AC105" s="825">
        <v>0</v>
      </c>
      <c r="AD105" s="825">
        <f t="shared" si="9"/>
        <v>1850</v>
      </c>
      <c r="AE105" s="809">
        <f t="shared" si="10"/>
        <v>238150</v>
      </c>
      <c r="AF105" s="809">
        <v>0</v>
      </c>
      <c r="AG105" s="826" t="s">
        <v>107</v>
      </c>
      <c r="AH105" s="827">
        <v>158312010000091</v>
      </c>
      <c r="AI105" s="826" t="s">
        <v>285</v>
      </c>
    </row>
    <row r="106" spans="2:35" ht="13.5">
      <c r="B106" s="807">
        <v>20</v>
      </c>
      <c r="C106" s="782" t="s">
        <v>286</v>
      </c>
      <c r="D106" s="782" t="s">
        <v>287</v>
      </c>
      <c r="E106" s="783">
        <v>275909825574</v>
      </c>
      <c r="F106" s="784">
        <v>18940</v>
      </c>
      <c r="G106" s="782"/>
      <c r="H106" s="808" t="s">
        <v>104</v>
      </c>
      <c r="I106" s="782" t="s">
        <v>288</v>
      </c>
      <c r="J106" s="782" t="s">
        <v>289</v>
      </c>
      <c r="K106" s="784">
        <v>40634</v>
      </c>
      <c r="L106" s="808" t="s">
        <v>88</v>
      </c>
      <c r="M106" s="809">
        <v>0</v>
      </c>
      <c r="N106" s="825">
        <v>360000</v>
      </c>
      <c r="O106" s="825">
        <v>0</v>
      </c>
      <c r="P106" s="825">
        <v>0</v>
      </c>
      <c r="Q106" s="825">
        <v>0</v>
      </c>
      <c r="R106" s="825">
        <v>119160</v>
      </c>
      <c r="S106" s="825">
        <f t="shared" si="7"/>
        <v>479160</v>
      </c>
      <c r="T106" s="809">
        <v>0</v>
      </c>
      <c r="U106" s="809">
        <f t="shared" si="8"/>
        <v>479160</v>
      </c>
      <c r="V106" s="809">
        <v>0</v>
      </c>
      <c r="W106" s="825">
        <v>0</v>
      </c>
      <c r="X106" s="825">
        <v>0</v>
      </c>
      <c r="Y106" s="825">
        <v>0</v>
      </c>
      <c r="Z106" s="825">
        <v>0</v>
      </c>
      <c r="AA106" s="825">
        <v>2400</v>
      </c>
      <c r="AB106" s="825">
        <v>0</v>
      </c>
      <c r="AC106" s="825">
        <v>0</v>
      </c>
      <c r="AD106" s="825">
        <f t="shared" si="9"/>
        <v>2400</v>
      </c>
      <c r="AE106" s="809">
        <f t="shared" si="10"/>
        <v>476760</v>
      </c>
      <c r="AF106" s="809">
        <v>0</v>
      </c>
      <c r="AG106" s="826" t="s">
        <v>107</v>
      </c>
      <c r="AH106" s="827">
        <v>610002010005975</v>
      </c>
      <c r="AI106" s="826" t="s">
        <v>143</v>
      </c>
    </row>
    <row r="107" spans="2:35" ht="13.5">
      <c r="B107" s="807">
        <v>21</v>
      </c>
      <c r="C107" s="782" t="s">
        <v>290</v>
      </c>
      <c r="D107" s="782" t="s">
        <v>291</v>
      </c>
      <c r="E107" s="783">
        <v>729685717043</v>
      </c>
      <c r="F107" s="784">
        <v>28283</v>
      </c>
      <c r="G107" s="782" t="s">
        <v>292</v>
      </c>
      <c r="H107" s="808" t="s">
        <v>104</v>
      </c>
      <c r="I107" s="782" t="s">
        <v>105</v>
      </c>
      <c r="J107" s="782" t="s">
        <v>234</v>
      </c>
      <c r="K107" s="784">
        <v>41290</v>
      </c>
      <c r="L107" s="808" t="s">
        <v>88</v>
      </c>
      <c r="M107" s="809">
        <v>0</v>
      </c>
      <c r="N107" s="825">
        <v>68028</v>
      </c>
      <c r="O107" s="825">
        <v>0</v>
      </c>
      <c r="P107" s="825">
        <v>0</v>
      </c>
      <c r="Q107" s="825">
        <v>0</v>
      </c>
      <c r="R107" s="825">
        <v>102048</v>
      </c>
      <c r="S107" s="825">
        <f t="shared" si="7"/>
        <v>170076</v>
      </c>
      <c r="T107" s="809">
        <v>0</v>
      </c>
      <c r="U107" s="809">
        <f t="shared" si="8"/>
        <v>170076</v>
      </c>
      <c r="V107" s="809">
        <v>0</v>
      </c>
      <c r="W107" s="825">
        <v>16320</v>
      </c>
      <c r="X107" s="825">
        <v>0</v>
      </c>
      <c r="Y107" s="825">
        <v>1272</v>
      </c>
      <c r="Z107" s="825">
        <v>0</v>
      </c>
      <c r="AA107" s="825">
        <v>0</v>
      </c>
      <c r="AB107" s="825">
        <v>0</v>
      </c>
      <c r="AC107" s="825">
        <v>0</v>
      </c>
      <c r="AD107" s="825">
        <f t="shared" si="9"/>
        <v>17592</v>
      </c>
      <c r="AE107" s="809">
        <f t="shared" si="10"/>
        <v>152484</v>
      </c>
      <c r="AF107" s="809">
        <v>0</v>
      </c>
      <c r="AG107" s="826" t="s">
        <v>107</v>
      </c>
      <c r="AH107" s="827">
        <v>610002010008655</v>
      </c>
      <c r="AI107" s="826" t="s">
        <v>143</v>
      </c>
    </row>
    <row r="108" spans="2:35" ht="13.5">
      <c r="B108" s="807">
        <v>22</v>
      </c>
      <c r="C108" s="782" t="s">
        <v>293</v>
      </c>
      <c r="D108" s="782"/>
      <c r="E108" s="783">
        <v>983170304569</v>
      </c>
      <c r="F108" s="784">
        <v>33359</v>
      </c>
      <c r="G108" s="782" t="s">
        <v>225</v>
      </c>
      <c r="H108" s="808" t="s">
        <v>104</v>
      </c>
      <c r="I108" s="782" t="s">
        <v>247</v>
      </c>
      <c r="J108" s="782" t="s">
        <v>238</v>
      </c>
      <c r="K108" s="784">
        <v>41183</v>
      </c>
      <c r="L108" s="808" t="s">
        <v>88</v>
      </c>
      <c r="M108" s="809">
        <v>0</v>
      </c>
      <c r="N108" s="825">
        <v>58212</v>
      </c>
      <c r="O108" s="825">
        <v>0</v>
      </c>
      <c r="P108" s="825">
        <v>0</v>
      </c>
      <c r="Q108" s="825">
        <v>0</v>
      </c>
      <c r="R108" s="825">
        <v>87324</v>
      </c>
      <c r="S108" s="825">
        <f t="shared" si="7"/>
        <v>145536</v>
      </c>
      <c r="T108" s="809">
        <v>0</v>
      </c>
      <c r="U108" s="809">
        <f t="shared" si="8"/>
        <v>145536</v>
      </c>
      <c r="V108" s="809">
        <v>0</v>
      </c>
      <c r="W108" s="825">
        <v>13968</v>
      </c>
      <c r="X108" s="825">
        <v>0</v>
      </c>
      <c r="Y108" s="825">
        <v>1092</v>
      </c>
      <c r="Z108" s="825">
        <v>0</v>
      </c>
      <c r="AA108" s="825">
        <v>0</v>
      </c>
      <c r="AB108" s="825">
        <v>0</v>
      </c>
      <c r="AC108" s="825">
        <v>0</v>
      </c>
      <c r="AD108" s="825">
        <f t="shared" si="9"/>
        <v>15060</v>
      </c>
      <c r="AE108" s="809">
        <f t="shared" si="10"/>
        <v>130476</v>
      </c>
      <c r="AF108" s="809">
        <v>0</v>
      </c>
      <c r="AG108" s="826" t="s">
        <v>107</v>
      </c>
      <c r="AH108" s="827">
        <v>328002011009783</v>
      </c>
      <c r="AI108" s="826" t="s">
        <v>108</v>
      </c>
    </row>
    <row r="109" spans="2:35" ht="13.5">
      <c r="B109" s="807">
        <v>23</v>
      </c>
      <c r="C109" s="782" t="s">
        <v>294</v>
      </c>
      <c r="D109" s="782" t="s">
        <v>295</v>
      </c>
      <c r="E109" s="783">
        <v>908787587520</v>
      </c>
      <c r="F109" s="784">
        <v>29089</v>
      </c>
      <c r="G109" s="782"/>
      <c r="H109" s="808" t="s">
        <v>104</v>
      </c>
      <c r="I109" s="782" t="s">
        <v>105</v>
      </c>
      <c r="J109" s="782" t="s">
        <v>274</v>
      </c>
      <c r="K109" s="784">
        <v>41183</v>
      </c>
      <c r="L109" s="808" t="s">
        <v>88</v>
      </c>
      <c r="M109" s="809">
        <v>0</v>
      </c>
      <c r="N109" s="825">
        <v>48314</v>
      </c>
      <c r="O109" s="825">
        <v>0</v>
      </c>
      <c r="P109" s="825">
        <v>0</v>
      </c>
      <c r="Q109" s="825">
        <v>0</v>
      </c>
      <c r="R109" s="825">
        <v>72462</v>
      </c>
      <c r="S109" s="825">
        <f t="shared" si="7"/>
        <v>120776</v>
      </c>
      <c r="T109" s="809">
        <v>0</v>
      </c>
      <c r="U109" s="809">
        <f t="shared" si="8"/>
        <v>120776</v>
      </c>
      <c r="V109" s="809">
        <v>0</v>
      </c>
      <c r="W109" s="825">
        <v>11600</v>
      </c>
      <c r="X109" s="825">
        <v>0</v>
      </c>
      <c r="Y109" s="825">
        <v>908</v>
      </c>
      <c r="Z109" s="825">
        <v>0</v>
      </c>
      <c r="AA109" s="825">
        <v>0</v>
      </c>
      <c r="AB109" s="825">
        <v>0</v>
      </c>
      <c r="AC109" s="825">
        <v>0</v>
      </c>
      <c r="AD109" s="825">
        <f t="shared" si="9"/>
        <v>12508</v>
      </c>
      <c r="AE109" s="809">
        <f t="shared" si="10"/>
        <v>108268</v>
      </c>
      <c r="AF109" s="809">
        <v>0</v>
      </c>
      <c r="AG109" s="826" t="s">
        <v>107</v>
      </c>
      <c r="AH109" s="827">
        <v>610002010001269</v>
      </c>
      <c r="AI109" s="826" t="s">
        <v>143</v>
      </c>
    </row>
    <row r="110" spans="2:35" ht="13.5">
      <c r="B110" s="807">
        <v>24</v>
      </c>
      <c r="C110" s="782" t="s">
        <v>303</v>
      </c>
      <c r="D110" s="782" t="s">
        <v>304</v>
      </c>
      <c r="E110" s="783">
        <v>621663860391</v>
      </c>
      <c r="F110" s="784">
        <v>31975</v>
      </c>
      <c r="G110" s="782" t="s">
        <v>230</v>
      </c>
      <c r="H110" s="808" t="s">
        <v>104</v>
      </c>
      <c r="I110" s="782" t="s">
        <v>105</v>
      </c>
      <c r="J110" s="782" t="s">
        <v>251</v>
      </c>
      <c r="K110" s="784">
        <v>42394</v>
      </c>
      <c r="L110" s="808" t="s">
        <v>88</v>
      </c>
      <c r="M110" s="809">
        <v>0</v>
      </c>
      <c r="N110" s="825">
        <v>66792</v>
      </c>
      <c r="O110" s="825">
        <v>0</v>
      </c>
      <c r="P110" s="825">
        <v>0</v>
      </c>
      <c r="Q110" s="825">
        <v>0</v>
      </c>
      <c r="R110" s="825">
        <v>100188</v>
      </c>
      <c r="S110" s="825">
        <f t="shared" si="7"/>
        <v>166980</v>
      </c>
      <c r="T110" s="809">
        <v>0</v>
      </c>
      <c r="U110" s="809">
        <f t="shared" si="8"/>
        <v>166980</v>
      </c>
      <c r="V110" s="809">
        <v>0</v>
      </c>
      <c r="W110" s="825">
        <v>0</v>
      </c>
      <c r="X110" s="825">
        <v>0</v>
      </c>
      <c r="Y110" s="825">
        <v>0</v>
      </c>
      <c r="Z110" s="825">
        <v>0</v>
      </c>
      <c r="AA110" s="825">
        <v>0</v>
      </c>
      <c r="AB110" s="825">
        <v>0</v>
      </c>
      <c r="AC110" s="825">
        <v>0</v>
      </c>
      <c r="AD110" s="825">
        <f t="shared" si="9"/>
        <v>0</v>
      </c>
      <c r="AE110" s="809">
        <f t="shared" si="10"/>
        <v>166980</v>
      </c>
      <c r="AF110" s="809">
        <v>0</v>
      </c>
      <c r="AG110" s="826" t="s">
        <v>107</v>
      </c>
      <c r="AH110" s="827">
        <v>328002011019724</v>
      </c>
      <c r="AI110" s="826" t="s">
        <v>108</v>
      </c>
    </row>
    <row r="111" spans="2:35" ht="13.5">
      <c r="B111" s="807">
        <v>25</v>
      </c>
      <c r="C111" s="782" t="s">
        <v>305</v>
      </c>
      <c r="D111" s="782" t="s">
        <v>306</v>
      </c>
      <c r="E111" s="783">
        <v>342972976067</v>
      </c>
      <c r="F111" s="784">
        <v>20246</v>
      </c>
      <c r="G111" s="782" t="s">
        <v>230</v>
      </c>
      <c r="H111" s="808" t="s">
        <v>104</v>
      </c>
      <c r="I111" s="782" t="s">
        <v>105</v>
      </c>
      <c r="J111" s="782" t="s">
        <v>227</v>
      </c>
      <c r="K111" s="784">
        <v>42688</v>
      </c>
      <c r="L111" s="808" t="s">
        <v>88</v>
      </c>
      <c r="M111" s="809">
        <v>0</v>
      </c>
      <c r="N111" s="825">
        <v>264480</v>
      </c>
      <c r="O111" s="825">
        <v>0</v>
      </c>
      <c r="P111" s="825">
        <v>0</v>
      </c>
      <c r="Q111" s="825">
        <v>0</v>
      </c>
      <c r="R111" s="825">
        <v>62220</v>
      </c>
      <c r="S111" s="825">
        <f t="shared" si="7"/>
        <v>326700</v>
      </c>
      <c r="T111" s="809">
        <v>0</v>
      </c>
      <c r="U111" s="809">
        <f t="shared" si="8"/>
        <v>326700</v>
      </c>
      <c r="V111" s="809">
        <v>0</v>
      </c>
      <c r="W111" s="825">
        <v>0</v>
      </c>
      <c r="X111" s="825">
        <v>0</v>
      </c>
      <c r="Y111" s="825">
        <v>0</v>
      </c>
      <c r="Z111" s="825">
        <v>0</v>
      </c>
      <c r="AA111" s="825">
        <v>2400</v>
      </c>
      <c r="AB111" s="825">
        <v>0</v>
      </c>
      <c r="AC111" s="825">
        <v>0</v>
      </c>
      <c r="AD111" s="825">
        <f t="shared" si="9"/>
        <v>2400</v>
      </c>
      <c r="AE111" s="809">
        <f t="shared" si="10"/>
        <v>324300</v>
      </c>
      <c r="AF111" s="809">
        <v>0</v>
      </c>
      <c r="AG111" s="826" t="s">
        <v>107</v>
      </c>
      <c r="AH111" s="827">
        <v>610002010012596</v>
      </c>
      <c r="AI111" s="826" t="s">
        <v>143</v>
      </c>
    </row>
    <row r="112" spans="2:35" ht="13.5">
      <c r="B112" s="807">
        <v>26</v>
      </c>
      <c r="C112" s="782" t="s">
        <v>307</v>
      </c>
      <c r="D112" s="782" t="s">
        <v>308</v>
      </c>
      <c r="E112" s="783">
        <v>451209831473</v>
      </c>
      <c r="F112" s="784">
        <v>24657</v>
      </c>
      <c r="G112" s="782" t="s">
        <v>309</v>
      </c>
      <c r="H112" s="808" t="s">
        <v>104</v>
      </c>
      <c r="I112" s="782" t="s">
        <v>105</v>
      </c>
      <c r="J112" s="782" t="s">
        <v>227</v>
      </c>
      <c r="K112" s="784">
        <v>42688</v>
      </c>
      <c r="L112" s="808" t="s">
        <v>88</v>
      </c>
      <c r="M112" s="809">
        <v>0</v>
      </c>
      <c r="N112" s="825">
        <v>192000</v>
      </c>
      <c r="O112" s="825">
        <v>0</v>
      </c>
      <c r="P112" s="825">
        <v>0</v>
      </c>
      <c r="Q112" s="825">
        <v>0</v>
      </c>
      <c r="R112" s="825">
        <v>272640</v>
      </c>
      <c r="S112" s="825">
        <f t="shared" si="7"/>
        <v>464640</v>
      </c>
      <c r="T112" s="809">
        <v>0</v>
      </c>
      <c r="U112" s="809">
        <f t="shared" si="8"/>
        <v>464640</v>
      </c>
      <c r="V112" s="809">
        <v>0</v>
      </c>
      <c r="W112" s="825">
        <v>0</v>
      </c>
      <c r="X112" s="825">
        <v>0</v>
      </c>
      <c r="Y112" s="825">
        <v>0</v>
      </c>
      <c r="Z112" s="825">
        <v>0</v>
      </c>
      <c r="AA112" s="825">
        <v>2400</v>
      </c>
      <c r="AB112" s="825">
        <v>0</v>
      </c>
      <c r="AC112" s="825">
        <v>0</v>
      </c>
      <c r="AD112" s="825">
        <f t="shared" si="9"/>
        <v>2400</v>
      </c>
      <c r="AE112" s="809">
        <f t="shared" si="10"/>
        <v>462240</v>
      </c>
      <c r="AF112" s="809">
        <v>0</v>
      </c>
      <c r="AG112" s="826" t="s">
        <v>107</v>
      </c>
      <c r="AH112" s="827">
        <v>328002011019140</v>
      </c>
      <c r="AI112" s="826" t="s">
        <v>108</v>
      </c>
    </row>
    <row r="113" spans="2:35" ht="13.5">
      <c r="B113" s="807">
        <v>27</v>
      </c>
      <c r="C113" s="782" t="s">
        <v>310</v>
      </c>
      <c r="D113" s="782" t="s">
        <v>311</v>
      </c>
      <c r="E113" s="783">
        <v>314408147239</v>
      </c>
      <c r="F113" s="784">
        <v>35925</v>
      </c>
      <c r="G113" s="782" t="s">
        <v>312</v>
      </c>
      <c r="H113" s="808" t="s">
        <v>104</v>
      </c>
      <c r="I113" s="782" t="s">
        <v>105</v>
      </c>
      <c r="J113" s="782" t="s">
        <v>238</v>
      </c>
      <c r="K113" s="784">
        <v>44501</v>
      </c>
      <c r="L113" s="808" t="s">
        <v>88</v>
      </c>
      <c r="M113" s="809">
        <v>0</v>
      </c>
      <c r="N113" s="825">
        <v>38302</v>
      </c>
      <c r="O113" s="825">
        <v>0</v>
      </c>
      <c r="P113" s="825">
        <v>0</v>
      </c>
      <c r="Q113" s="825">
        <v>0</v>
      </c>
      <c r="R113" s="825">
        <v>57456</v>
      </c>
      <c r="S113" s="825">
        <f t="shared" si="7"/>
        <v>95758</v>
      </c>
      <c r="T113" s="809">
        <v>0</v>
      </c>
      <c r="U113" s="809">
        <f t="shared" si="8"/>
        <v>95758</v>
      </c>
      <c r="V113" s="809">
        <v>0</v>
      </c>
      <c r="W113" s="825">
        <v>9192</v>
      </c>
      <c r="X113" s="825">
        <v>0</v>
      </c>
      <c r="Y113" s="825">
        <v>713</v>
      </c>
      <c r="Z113" s="825">
        <v>0</v>
      </c>
      <c r="AA113" s="825">
        <v>0</v>
      </c>
      <c r="AB113" s="825">
        <v>0</v>
      </c>
      <c r="AC113" s="825">
        <v>0</v>
      </c>
      <c r="AD113" s="825">
        <f t="shared" si="9"/>
        <v>9905</v>
      </c>
      <c r="AE113" s="809">
        <f t="shared" si="10"/>
        <v>85853</v>
      </c>
      <c r="AF113" s="809">
        <v>0</v>
      </c>
      <c r="AG113" s="826" t="s">
        <v>107</v>
      </c>
      <c r="AH113" s="827">
        <v>214812120000031</v>
      </c>
      <c r="AI113" s="826" t="s">
        <v>115</v>
      </c>
    </row>
    <row r="114" spans="2:35" ht="13.5">
      <c r="B114" s="807">
        <v>28</v>
      </c>
      <c r="C114" s="782" t="s">
        <v>315</v>
      </c>
      <c r="D114" s="782"/>
      <c r="E114" s="783">
        <v>732644339192</v>
      </c>
      <c r="F114" s="784">
        <v>34168</v>
      </c>
      <c r="G114" s="782" t="s">
        <v>316</v>
      </c>
      <c r="H114" s="808" t="s">
        <v>104</v>
      </c>
      <c r="I114" s="782" t="s">
        <v>105</v>
      </c>
      <c r="J114" s="782" t="s">
        <v>238</v>
      </c>
      <c r="K114" s="784">
        <v>44974</v>
      </c>
      <c r="L114" s="808" t="s">
        <v>88</v>
      </c>
      <c r="M114" s="809">
        <v>0</v>
      </c>
      <c r="N114" s="825">
        <v>52800</v>
      </c>
      <c r="O114" s="825">
        <v>0</v>
      </c>
      <c r="P114" s="825">
        <v>0</v>
      </c>
      <c r="Q114" s="825">
        <v>0</v>
      </c>
      <c r="R114" s="825">
        <v>79200</v>
      </c>
      <c r="S114" s="825">
        <f t="shared" si="7"/>
        <v>132000</v>
      </c>
      <c r="T114" s="809">
        <v>0</v>
      </c>
      <c r="U114" s="809">
        <f t="shared" si="8"/>
        <v>132000</v>
      </c>
      <c r="V114" s="809">
        <v>0</v>
      </c>
      <c r="W114" s="825">
        <v>12672</v>
      </c>
      <c r="X114" s="825">
        <v>0</v>
      </c>
      <c r="Y114" s="825">
        <v>984</v>
      </c>
      <c r="Z114" s="825">
        <v>0</v>
      </c>
      <c r="AA114" s="825">
        <v>0</v>
      </c>
      <c r="AB114" s="825">
        <v>0</v>
      </c>
      <c r="AC114" s="825">
        <v>0</v>
      </c>
      <c r="AD114" s="825">
        <f t="shared" si="9"/>
        <v>13656</v>
      </c>
      <c r="AE114" s="809">
        <f t="shared" si="10"/>
        <v>118344</v>
      </c>
      <c r="AF114" s="809">
        <v>0</v>
      </c>
      <c r="AG114" s="826" t="s">
        <v>107</v>
      </c>
      <c r="AH114" s="827">
        <v>328002011020703</v>
      </c>
      <c r="AI114" s="826" t="s">
        <v>108</v>
      </c>
    </row>
    <row r="115" spans="2:35" ht="13.5">
      <c r="B115" s="807">
        <v>29</v>
      </c>
      <c r="C115" s="782" t="s">
        <v>355</v>
      </c>
      <c r="D115" s="782"/>
      <c r="E115" s="783">
        <v>679008760022</v>
      </c>
      <c r="F115" s="784">
        <v>31778</v>
      </c>
      <c r="G115" s="782" t="s">
        <v>356</v>
      </c>
      <c r="H115" s="808" t="s">
        <v>104</v>
      </c>
      <c r="I115" s="782" t="s">
        <v>105</v>
      </c>
      <c r="J115" s="782" t="s">
        <v>357</v>
      </c>
      <c r="K115" s="784">
        <v>45600</v>
      </c>
      <c r="L115" s="808" t="s">
        <v>88</v>
      </c>
      <c r="M115" s="809">
        <v>0</v>
      </c>
      <c r="N115" s="825">
        <v>14400</v>
      </c>
      <c r="O115" s="825">
        <v>0</v>
      </c>
      <c r="P115" s="825">
        <v>0</v>
      </c>
      <c r="Q115" s="825">
        <v>0</v>
      </c>
      <c r="R115" s="825">
        <v>29700</v>
      </c>
      <c r="S115" s="825">
        <f t="shared" si="7"/>
        <v>44100</v>
      </c>
      <c r="T115" s="809">
        <v>0</v>
      </c>
      <c r="U115" s="809">
        <f t="shared" si="8"/>
        <v>44100</v>
      </c>
      <c r="V115" s="809">
        <v>0</v>
      </c>
      <c r="W115" s="825">
        <v>3456</v>
      </c>
      <c r="X115" s="825">
        <v>0</v>
      </c>
      <c r="Y115" s="825">
        <v>272</v>
      </c>
      <c r="Z115" s="825">
        <v>0</v>
      </c>
      <c r="AA115" s="825">
        <v>150</v>
      </c>
      <c r="AB115" s="825">
        <v>0</v>
      </c>
      <c r="AC115" s="825">
        <v>0</v>
      </c>
      <c r="AD115" s="825">
        <f t="shared" si="9"/>
        <v>3878</v>
      </c>
      <c r="AE115" s="809">
        <f t="shared" si="10"/>
        <v>40222</v>
      </c>
      <c r="AF115" s="809">
        <v>0</v>
      </c>
      <c r="AG115" s="826" t="s">
        <v>107</v>
      </c>
      <c r="AH115" s="827">
        <v>27010100128534</v>
      </c>
      <c r="AI115" s="826">
        <v>0</v>
      </c>
    </row>
    <row r="116" spans="2:35" ht="13.5">
      <c r="B116" s="807">
        <v>30</v>
      </c>
      <c r="C116" s="782" t="s">
        <v>317</v>
      </c>
      <c r="D116" s="782"/>
      <c r="E116" s="783">
        <v>774371041688</v>
      </c>
      <c r="F116" s="784">
        <v>24863</v>
      </c>
      <c r="G116" s="782" t="s">
        <v>43</v>
      </c>
      <c r="H116" s="808" t="s">
        <v>104</v>
      </c>
      <c r="I116" s="782" t="s">
        <v>105</v>
      </c>
      <c r="J116" s="782" t="s">
        <v>142</v>
      </c>
      <c r="K116" s="784">
        <v>40159</v>
      </c>
      <c r="L116" s="808" t="s">
        <v>88</v>
      </c>
      <c r="M116" s="809">
        <v>0</v>
      </c>
      <c r="N116" s="825">
        <v>84336</v>
      </c>
      <c r="O116" s="825">
        <v>0</v>
      </c>
      <c r="P116" s="825">
        <v>0</v>
      </c>
      <c r="Q116" s="825">
        <v>0</v>
      </c>
      <c r="R116" s="825">
        <v>126504</v>
      </c>
      <c r="S116" s="825">
        <f t="shared" si="7"/>
        <v>210840</v>
      </c>
      <c r="T116" s="809">
        <v>0</v>
      </c>
      <c r="U116" s="809">
        <f t="shared" si="8"/>
        <v>210840</v>
      </c>
      <c r="V116" s="809">
        <v>0</v>
      </c>
      <c r="W116" s="825">
        <v>20232</v>
      </c>
      <c r="X116" s="825">
        <v>0</v>
      </c>
      <c r="Y116" s="825">
        <v>1584</v>
      </c>
      <c r="Z116" s="825">
        <v>0</v>
      </c>
      <c r="AA116" s="825">
        <v>1800</v>
      </c>
      <c r="AB116" s="825">
        <v>0</v>
      </c>
      <c r="AC116" s="825">
        <v>0</v>
      </c>
      <c r="AD116" s="825">
        <f t="shared" si="9"/>
        <v>23616</v>
      </c>
      <c r="AE116" s="809">
        <f t="shared" si="10"/>
        <v>187224</v>
      </c>
      <c r="AF116" s="809">
        <v>0</v>
      </c>
      <c r="AG116" s="826" t="s">
        <v>107</v>
      </c>
      <c r="AH116" s="827">
        <v>610002010008046</v>
      </c>
      <c r="AI116" s="826" t="s">
        <v>143</v>
      </c>
    </row>
    <row r="117" spans="2:35" ht="13.5">
      <c r="B117" s="807">
        <v>31</v>
      </c>
      <c r="C117" s="782" t="s">
        <v>318</v>
      </c>
      <c r="D117" s="782"/>
      <c r="E117" s="783">
        <v>466150555837</v>
      </c>
      <c r="F117" s="784">
        <v>28796</v>
      </c>
      <c r="G117" s="782" t="s">
        <v>43</v>
      </c>
      <c r="H117" s="808" t="s">
        <v>104</v>
      </c>
      <c r="I117" s="782" t="s">
        <v>105</v>
      </c>
      <c r="J117" s="782" t="s">
        <v>164</v>
      </c>
      <c r="K117" s="784">
        <v>40826</v>
      </c>
      <c r="L117" s="808" t="s">
        <v>88</v>
      </c>
      <c r="M117" s="809">
        <v>0</v>
      </c>
      <c r="N117" s="825">
        <v>106824</v>
      </c>
      <c r="O117" s="825">
        <v>0</v>
      </c>
      <c r="P117" s="825">
        <v>0</v>
      </c>
      <c r="Q117" s="825">
        <v>0</v>
      </c>
      <c r="R117" s="825">
        <v>160236</v>
      </c>
      <c r="S117" s="825">
        <f t="shared" si="7"/>
        <v>267060</v>
      </c>
      <c r="T117" s="809">
        <v>0</v>
      </c>
      <c r="U117" s="809">
        <f t="shared" si="8"/>
        <v>267060</v>
      </c>
      <c r="V117" s="809">
        <v>0</v>
      </c>
      <c r="W117" s="825">
        <v>0</v>
      </c>
      <c r="X117" s="825">
        <v>0</v>
      </c>
      <c r="Y117" s="825">
        <v>0</v>
      </c>
      <c r="Z117" s="825">
        <v>0</v>
      </c>
      <c r="AA117" s="825">
        <v>2400</v>
      </c>
      <c r="AB117" s="825">
        <v>0</v>
      </c>
      <c r="AC117" s="825">
        <v>0</v>
      </c>
      <c r="AD117" s="825">
        <f t="shared" si="9"/>
        <v>2400</v>
      </c>
      <c r="AE117" s="809">
        <f t="shared" si="10"/>
        <v>264660</v>
      </c>
      <c r="AF117" s="809">
        <v>0</v>
      </c>
      <c r="AG117" s="826" t="s">
        <v>107</v>
      </c>
      <c r="AH117" s="827">
        <v>328002011000472</v>
      </c>
      <c r="AI117" s="826" t="s">
        <v>108</v>
      </c>
    </row>
    <row r="118" spans="2:35" ht="13.5">
      <c r="B118" s="807">
        <v>32</v>
      </c>
      <c r="C118" s="782" t="s">
        <v>319</v>
      </c>
      <c r="D118" s="782"/>
      <c r="E118" s="783">
        <v>870912053586</v>
      </c>
      <c r="F118" s="784">
        <v>22001</v>
      </c>
      <c r="G118" s="782" t="s">
        <v>320</v>
      </c>
      <c r="H118" s="808" t="s">
        <v>104</v>
      </c>
      <c r="I118" s="782" t="s">
        <v>105</v>
      </c>
      <c r="J118" s="782" t="s">
        <v>164</v>
      </c>
      <c r="K118" s="784">
        <v>39181</v>
      </c>
      <c r="L118" s="808" t="s">
        <v>88</v>
      </c>
      <c r="M118" s="809">
        <v>0</v>
      </c>
      <c r="N118" s="825">
        <v>13879</v>
      </c>
      <c r="O118" s="825">
        <v>0</v>
      </c>
      <c r="P118" s="825">
        <v>0</v>
      </c>
      <c r="Q118" s="825">
        <v>0</v>
      </c>
      <c r="R118" s="825">
        <v>23818</v>
      </c>
      <c r="S118" s="825">
        <f t="shared" si="7"/>
        <v>37697</v>
      </c>
      <c r="T118" s="809">
        <v>0</v>
      </c>
      <c r="U118" s="809">
        <f t="shared" si="8"/>
        <v>37697</v>
      </c>
      <c r="V118" s="809">
        <v>0</v>
      </c>
      <c r="W118" s="825">
        <v>3332</v>
      </c>
      <c r="X118" s="825">
        <v>0</v>
      </c>
      <c r="Y118" s="825">
        <v>260</v>
      </c>
      <c r="Z118" s="825">
        <v>0</v>
      </c>
      <c r="AA118" s="825">
        <v>0</v>
      </c>
      <c r="AB118" s="825">
        <v>0</v>
      </c>
      <c r="AC118" s="825">
        <v>0</v>
      </c>
      <c r="AD118" s="825">
        <f t="shared" si="9"/>
        <v>3592</v>
      </c>
      <c r="AE118" s="809">
        <f t="shared" si="10"/>
        <v>34105</v>
      </c>
      <c r="AF118" s="809">
        <v>0</v>
      </c>
      <c r="AG118" s="826" t="s">
        <v>107</v>
      </c>
      <c r="AH118" s="827">
        <v>328002011008255</v>
      </c>
      <c r="AI118" s="826" t="s">
        <v>108</v>
      </c>
    </row>
    <row r="119" spans="2:35" ht="13.5">
      <c r="B119" s="807">
        <v>33</v>
      </c>
      <c r="C119" s="782" t="s">
        <v>358</v>
      </c>
      <c r="D119" s="782"/>
      <c r="E119" s="783">
        <v>564306063321</v>
      </c>
      <c r="F119" s="784">
        <v>29054</v>
      </c>
      <c r="G119" s="782" t="s">
        <v>322</v>
      </c>
      <c r="H119" s="808" t="s">
        <v>104</v>
      </c>
      <c r="I119" s="782" t="s">
        <v>105</v>
      </c>
      <c r="J119" s="782" t="s">
        <v>323</v>
      </c>
      <c r="K119" s="784">
        <v>41163</v>
      </c>
      <c r="L119" s="808" t="s">
        <v>88</v>
      </c>
      <c r="M119" s="809">
        <v>0</v>
      </c>
      <c r="N119" s="825">
        <v>73916</v>
      </c>
      <c r="O119" s="825">
        <v>0</v>
      </c>
      <c r="P119" s="825">
        <v>0</v>
      </c>
      <c r="Q119" s="825">
        <v>0</v>
      </c>
      <c r="R119" s="825">
        <v>110876</v>
      </c>
      <c r="S119" s="825">
        <f t="shared" si="7"/>
        <v>184792</v>
      </c>
      <c r="T119" s="809">
        <v>0</v>
      </c>
      <c r="U119" s="809">
        <f t="shared" si="8"/>
        <v>184792</v>
      </c>
      <c r="V119" s="809">
        <v>0</v>
      </c>
      <c r="W119" s="825">
        <v>17738</v>
      </c>
      <c r="X119" s="825">
        <v>0</v>
      </c>
      <c r="Y119" s="825">
        <v>1389</v>
      </c>
      <c r="Z119" s="825">
        <v>0</v>
      </c>
      <c r="AA119" s="825">
        <v>1500</v>
      </c>
      <c r="AB119" s="825">
        <v>0</v>
      </c>
      <c r="AC119" s="825">
        <v>0</v>
      </c>
      <c r="AD119" s="825">
        <f t="shared" si="9"/>
        <v>20627</v>
      </c>
      <c r="AE119" s="809">
        <f t="shared" si="10"/>
        <v>164165</v>
      </c>
      <c r="AF119" s="809">
        <v>0</v>
      </c>
      <c r="AG119" s="826" t="s">
        <v>107</v>
      </c>
      <c r="AH119" s="827">
        <v>214812010002116</v>
      </c>
      <c r="AI119" s="826" t="s">
        <v>115</v>
      </c>
    </row>
    <row r="120" spans="2:35" ht="13.5">
      <c r="B120" s="807">
        <v>34</v>
      </c>
      <c r="C120" s="782" t="s">
        <v>324</v>
      </c>
      <c r="D120" s="782"/>
      <c r="E120" s="783">
        <v>307591015732</v>
      </c>
      <c r="F120" s="784">
        <v>26094</v>
      </c>
      <c r="G120" s="782" t="s">
        <v>322</v>
      </c>
      <c r="H120" s="808" t="s">
        <v>104</v>
      </c>
      <c r="I120" s="782" t="s">
        <v>105</v>
      </c>
      <c r="J120" s="782" t="s">
        <v>142</v>
      </c>
      <c r="K120" s="784">
        <v>41165</v>
      </c>
      <c r="L120" s="808" t="s">
        <v>88</v>
      </c>
      <c r="M120" s="809">
        <v>0</v>
      </c>
      <c r="N120" s="825">
        <v>77304</v>
      </c>
      <c r="O120" s="825">
        <v>0</v>
      </c>
      <c r="P120" s="825">
        <v>0</v>
      </c>
      <c r="Q120" s="825">
        <v>0</v>
      </c>
      <c r="R120" s="825">
        <v>125956</v>
      </c>
      <c r="S120" s="825">
        <f t="shared" si="7"/>
        <v>203260</v>
      </c>
      <c r="T120" s="809">
        <v>0</v>
      </c>
      <c r="U120" s="809">
        <f t="shared" si="8"/>
        <v>203260</v>
      </c>
      <c r="V120" s="809">
        <v>0</v>
      </c>
      <c r="W120" s="825">
        <v>18552</v>
      </c>
      <c r="X120" s="825">
        <v>0</v>
      </c>
      <c r="Y120" s="825">
        <v>1452</v>
      </c>
      <c r="Z120" s="825">
        <v>0</v>
      </c>
      <c r="AA120" s="825">
        <v>1800</v>
      </c>
      <c r="AB120" s="825">
        <v>0</v>
      </c>
      <c r="AC120" s="825">
        <v>0</v>
      </c>
      <c r="AD120" s="825">
        <f t="shared" si="9"/>
        <v>21804</v>
      </c>
      <c r="AE120" s="809">
        <f t="shared" si="10"/>
        <v>181456</v>
      </c>
      <c r="AF120" s="809">
        <v>0</v>
      </c>
      <c r="AG120" s="826" t="s">
        <v>107</v>
      </c>
      <c r="AH120" s="827">
        <v>328002011014661</v>
      </c>
      <c r="AI120" s="826" t="s">
        <v>108</v>
      </c>
    </row>
    <row r="121" spans="2:35" ht="13.5">
      <c r="B121" s="807">
        <v>35</v>
      </c>
      <c r="C121" s="782" t="s">
        <v>326</v>
      </c>
      <c r="D121" s="782"/>
      <c r="E121" s="783">
        <v>921673553776</v>
      </c>
      <c r="F121" s="784">
        <v>31204</v>
      </c>
      <c r="G121" s="782" t="s">
        <v>43</v>
      </c>
      <c r="H121" s="808" t="s">
        <v>104</v>
      </c>
      <c r="I121" s="782" t="s">
        <v>105</v>
      </c>
      <c r="J121" s="782" t="s">
        <v>142</v>
      </c>
      <c r="K121" s="784">
        <v>41164</v>
      </c>
      <c r="L121" s="808" t="s">
        <v>88</v>
      </c>
      <c r="M121" s="809">
        <v>0</v>
      </c>
      <c r="N121" s="825">
        <v>84336</v>
      </c>
      <c r="O121" s="825">
        <v>0</v>
      </c>
      <c r="P121" s="825">
        <v>0</v>
      </c>
      <c r="Q121" s="825">
        <v>0</v>
      </c>
      <c r="R121" s="825">
        <v>145628</v>
      </c>
      <c r="S121" s="825">
        <f t="shared" si="7"/>
        <v>229964</v>
      </c>
      <c r="T121" s="809">
        <v>0</v>
      </c>
      <c r="U121" s="809">
        <f t="shared" si="8"/>
        <v>229964</v>
      </c>
      <c r="V121" s="809">
        <v>0</v>
      </c>
      <c r="W121" s="825">
        <v>20232</v>
      </c>
      <c r="X121" s="825">
        <v>0</v>
      </c>
      <c r="Y121" s="825">
        <v>1584</v>
      </c>
      <c r="Z121" s="825">
        <v>0</v>
      </c>
      <c r="AA121" s="825">
        <v>1850</v>
      </c>
      <c r="AB121" s="825">
        <v>0</v>
      </c>
      <c r="AC121" s="825">
        <v>0</v>
      </c>
      <c r="AD121" s="825">
        <f t="shared" si="9"/>
        <v>23666</v>
      </c>
      <c r="AE121" s="809">
        <f t="shared" si="10"/>
        <v>206298</v>
      </c>
      <c r="AF121" s="809">
        <v>0</v>
      </c>
      <c r="AG121" s="826" t="s">
        <v>107</v>
      </c>
      <c r="AH121" s="827">
        <v>328002011014609</v>
      </c>
      <c r="AI121" s="826" t="s">
        <v>108</v>
      </c>
    </row>
    <row r="122" spans="2:35" ht="13.5">
      <c r="B122" s="807">
        <v>36</v>
      </c>
      <c r="C122" s="782" t="s">
        <v>327</v>
      </c>
      <c r="D122" s="782"/>
      <c r="E122" s="783">
        <v>901449087570</v>
      </c>
      <c r="F122" s="784">
        <v>26450</v>
      </c>
      <c r="G122" s="782" t="s">
        <v>322</v>
      </c>
      <c r="H122" s="808" t="s">
        <v>104</v>
      </c>
      <c r="I122" s="782" t="s">
        <v>105</v>
      </c>
      <c r="J122" s="782" t="s">
        <v>142</v>
      </c>
      <c r="K122" s="784">
        <v>41183</v>
      </c>
      <c r="L122" s="808" t="s">
        <v>88</v>
      </c>
      <c r="M122" s="809">
        <v>0</v>
      </c>
      <c r="N122" s="825">
        <v>80603</v>
      </c>
      <c r="O122" s="825">
        <v>0</v>
      </c>
      <c r="P122" s="825">
        <v>0</v>
      </c>
      <c r="Q122" s="825">
        <v>0</v>
      </c>
      <c r="R122" s="825">
        <v>120898</v>
      </c>
      <c r="S122" s="825">
        <f t="shared" si="7"/>
        <v>201501</v>
      </c>
      <c r="T122" s="809">
        <v>0</v>
      </c>
      <c r="U122" s="809">
        <f t="shared" si="8"/>
        <v>201501</v>
      </c>
      <c r="V122" s="809">
        <v>0</v>
      </c>
      <c r="W122" s="825">
        <v>19340</v>
      </c>
      <c r="X122" s="825">
        <v>0</v>
      </c>
      <c r="Y122" s="825">
        <v>1508</v>
      </c>
      <c r="Z122" s="825">
        <v>0</v>
      </c>
      <c r="AA122" s="825">
        <v>1800</v>
      </c>
      <c r="AB122" s="825">
        <v>0</v>
      </c>
      <c r="AC122" s="825">
        <v>0</v>
      </c>
      <c r="AD122" s="825">
        <f t="shared" si="9"/>
        <v>22648</v>
      </c>
      <c r="AE122" s="809">
        <f t="shared" si="10"/>
        <v>178853</v>
      </c>
      <c r="AF122" s="809">
        <v>0</v>
      </c>
      <c r="AG122" s="826" t="s">
        <v>107</v>
      </c>
      <c r="AH122" s="827">
        <v>328002011014868</v>
      </c>
      <c r="AI122" s="826" t="s">
        <v>108</v>
      </c>
    </row>
    <row r="123" spans="2:35" ht="13.5">
      <c r="B123" s="807">
        <v>37</v>
      </c>
      <c r="C123" s="782" t="s">
        <v>328</v>
      </c>
      <c r="D123" s="782"/>
      <c r="E123" s="783">
        <v>647317390213</v>
      </c>
      <c r="F123" s="784">
        <v>26365</v>
      </c>
      <c r="G123" s="782" t="s">
        <v>322</v>
      </c>
      <c r="H123" s="808" t="s">
        <v>104</v>
      </c>
      <c r="I123" s="782" t="s">
        <v>105</v>
      </c>
      <c r="J123" s="782" t="s">
        <v>323</v>
      </c>
      <c r="K123" s="784">
        <v>41183</v>
      </c>
      <c r="L123" s="808" t="s">
        <v>88</v>
      </c>
      <c r="M123" s="809">
        <v>0</v>
      </c>
      <c r="N123" s="825">
        <v>69187</v>
      </c>
      <c r="O123" s="825">
        <v>0</v>
      </c>
      <c r="P123" s="825">
        <v>0</v>
      </c>
      <c r="Q123" s="825">
        <v>0</v>
      </c>
      <c r="R123" s="825">
        <v>103780</v>
      </c>
      <c r="S123" s="825">
        <f t="shared" si="7"/>
        <v>172967</v>
      </c>
      <c r="T123" s="809">
        <v>0</v>
      </c>
      <c r="U123" s="809">
        <f t="shared" si="8"/>
        <v>172967</v>
      </c>
      <c r="V123" s="809">
        <v>0</v>
      </c>
      <c r="W123" s="825">
        <v>16612</v>
      </c>
      <c r="X123" s="825">
        <v>0</v>
      </c>
      <c r="Y123" s="825">
        <v>1297</v>
      </c>
      <c r="Z123" s="825">
        <v>0</v>
      </c>
      <c r="AA123" s="825">
        <v>0</v>
      </c>
      <c r="AB123" s="825">
        <v>0</v>
      </c>
      <c r="AC123" s="825">
        <v>0</v>
      </c>
      <c r="AD123" s="825">
        <f t="shared" si="9"/>
        <v>17909</v>
      </c>
      <c r="AE123" s="809">
        <f t="shared" si="10"/>
        <v>155058</v>
      </c>
      <c r="AF123" s="809">
        <v>0</v>
      </c>
      <c r="AG123" s="826" t="s">
        <v>107</v>
      </c>
      <c r="AH123" s="827">
        <v>328002011014831</v>
      </c>
      <c r="AI123" s="826" t="s">
        <v>108</v>
      </c>
    </row>
    <row r="124" spans="2:35" ht="13.5">
      <c r="B124" s="807">
        <v>38</v>
      </c>
      <c r="C124" s="782" t="s">
        <v>332</v>
      </c>
      <c r="D124" s="782"/>
      <c r="E124" s="783">
        <v>531869813075</v>
      </c>
      <c r="F124" s="784">
        <v>34159</v>
      </c>
      <c r="G124" s="782" t="s">
        <v>43</v>
      </c>
      <c r="H124" s="808" t="s">
        <v>104</v>
      </c>
      <c r="I124" s="782" t="s">
        <v>105</v>
      </c>
      <c r="J124" s="782" t="s">
        <v>142</v>
      </c>
      <c r="K124" s="784">
        <v>41153</v>
      </c>
      <c r="L124" s="808" t="s">
        <v>88</v>
      </c>
      <c r="M124" s="809">
        <v>0</v>
      </c>
      <c r="N124" s="825">
        <v>36854</v>
      </c>
      <c r="O124" s="825">
        <v>0</v>
      </c>
      <c r="P124" s="825">
        <v>0</v>
      </c>
      <c r="Q124" s="825">
        <v>0</v>
      </c>
      <c r="R124" s="825">
        <v>55281</v>
      </c>
      <c r="S124" s="825">
        <f t="shared" si="7"/>
        <v>92135</v>
      </c>
      <c r="T124" s="809">
        <v>0</v>
      </c>
      <c r="U124" s="809">
        <f t="shared" si="8"/>
        <v>92135</v>
      </c>
      <c r="V124" s="809">
        <v>0</v>
      </c>
      <c r="W124" s="825">
        <v>8840</v>
      </c>
      <c r="X124" s="825">
        <v>0</v>
      </c>
      <c r="Y124" s="825">
        <v>694</v>
      </c>
      <c r="Z124" s="825">
        <v>0</v>
      </c>
      <c r="AA124" s="825">
        <v>0</v>
      </c>
      <c r="AB124" s="825">
        <v>0</v>
      </c>
      <c r="AC124" s="825">
        <v>0</v>
      </c>
      <c r="AD124" s="825">
        <f t="shared" si="9"/>
        <v>9534</v>
      </c>
      <c r="AE124" s="809">
        <f t="shared" si="10"/>
        <v>82601</v>
      </c>
      <c r="AF124" s="809">
        <v>0</v>
      </c>
      <c r="AG124" s="826" t="s">
        <v>107</v>
      </c>
      <c r="AH124" s="827">
        <v>328002011014610</v>
      </c>
      <c r="AI124" s="826" t="s">
        <v>108</v>
      </c>
    </row>
    <row r="125" spans="2:35" ht="13.5">
      <c r="B125" s="807">
        <v>39</v>
      </c>
      <c r="C125" s="782" t="s">
        <v>333</v>
      </c>
      <c r="D125" s="782"/>
      <c r="E125" s="783">
        <v>504416623962</v>
      </c>
      <c r="F125" s="784">
        <v>27322</v>
      </c>
      <c r="G125" s="782" t="s">
        <v>276</v>
      </c>
      <c r="H125" s="808" t="s">
        <v>104</v>
      </c>
      <c r="I125" s="782" t="s">
        <v>105</v>
      </c>
      <c r="J125" s="782" t="s">
        <v>334</v>
      </c>
      <c r="K125" s="784">
        <v>41678</v>
      </c>
      <c r="L125" s="808" t="s">
        <v>88</v>
      </c>
      <c r="M125" s="809">
        <v>0</v>
      </c>
      <c r="N125" s="825">
        <v>66152</v>
      </c>
      <c r="O125" s="825">
        <v>0</v>
      </c>
      <c r="P125" s="825">
        <v>0</v>
      </c>
      <c r="Q125" s="825">
        <v>0</v>
      </c>
      <c r="R125" s="825">
        <v>99229</v>
      </c>
      <c r="S125" s="825">
        <f t="shared" si="7"/>
        <v>165381</v>
      </c>
      <c r="T125" s="809">
        <v>0</v>
      </c>
      <c r="U125" s="809">
        <f t="shared" si="8"/>
        <v>165381</v>
      </c>
      <c r="V125" s="809">
        <v>0</v>
      </c>
      <c r="W125" s="825">
        <v>15886</v>
      </c>
      <c r="X125" s="825">
        <v>0</v>
      </c>
      <c r="Y125" s="825">
        <v>1235</v>
      </c>
      <c r="Z125" s="825">
        <v>0</v>
      </c>
      <c r="AA125" s="825">
        <v>0</v>
      </c>
      <c r="AB125" s="825">
        <v>0</v>
      </c>
      <c r="AC125" s="825">
        <v>0</v>
      </c>
      <c r="AD125" s="825">
        <f t="shared" si="9"/>
        <v>17121</v>
      </c>
      <c r="AE125" s="809">
        <f t="shared" si="10"/>
        <v>148260</v>
      </c>
      <c r="AF125" s="809">
        <v>0</v>
      </c>
      <c r="AG125" s="826" t="s">
        <v>107</v>
      </c>
      <c r="AH125" s="827">
        <v>610002010009646</v>
      </c>
      <c r="AI125" s="826" t="s">
        <v>143</v>
      </c>
    </row>
    <row r="126" spans="2:35" ht="13.5">
      <c r="B126" s="807">
        <v>40</v>
      </c>
      <c r="C126" s="782" t="s">
        <v>335</v>
      </c>
      <c r="D126" s="782"/>
      <c r="E126" s="783">
        <v>244443248834</v>
      </c>
      <c r="F126" s="784">
        <v>28179</v>
      </c>
      <c r="G126" s="782" t="s">
        <v>276</v>
      </c>
      <c r="H126" s="808" t="s">
        <v>104</v>
      </c>
      <c r="I126" s="782" t="s">
        <v>105</v>
      </c>
      <c r="J126" s="782" t="s">
        <v>297</v>
      </c>
      <c r="K126" s="784">
        <v>41500</v>
      </c>
      <c r="L126" s="808" t="s">
        <v>88</v>
      </c>
      <c r="M126" s="809">
        <v>0</v>
      </c>
      <c r="N126" s="825">
        <v>63742</v>
      </c>
      <c r="O126" s="825">
        <v>0</v>
      </c>
      <c r="P126" s="825">
        <v>0</v>
      </c>
      <c r="Q126" s="825">
        <v>0</v>
      </c>
      <c r="R126" s="825">
        <v>108622</v>
      </c>
      <c r="S126" s="825">
        <f t="shared" si="7"/>
        <v>172364</v>
      </c>
      <c r="T126" s="809">
        <v>0</v>
      </c>
      <c r="U126" s="809">
        <f t="shared" si="8"/>
        <v>172364</v>
      </c>
      <c r="V126" s="809">
        <v>0</v>
      </c>
      <c r="W126" s="825">
        <v>15308</v>
      </c>
      <c r="X126" s="825">
        <v>0</v>
      </c>
      <c r="Y126" s="825">
        <v>1197</v>
      </c>
      <c r="Z126" s="825">
        <v>0</v>
      </c>
      <c r="AA126" s="825">
        <v>0</v>
      </c>
      <c r="AB126" s="825">
        <v>0</v>
      </c>
      <c r="AC126" s="825">
        <v>0</v>
      </c>
      <c r="AD126" s="825">
        <f t="shared" si="9"/>
        <v>16505</v>
      </c>
      <c r="AE126" s="809">
        <f t="shared" si="10"/>
        <v>155859</v>
      </c>
      <c r="AF126" s="809">
        <v>0</v>
      </c>
      <c r="AG126" s="826" t="s">
        <v>107</v>
      </c>
      <c r="AH126" s="827">
        <v>610002010009748</v>
      </c>
      <c r="AI126" s="826" t="s">
        <v>143</v>
      </c>
    </row>
    <row r="127" spans="2:35" ht="13.5">
      <c r="B127" s="807">
        <v>41</v>
      </c>
      <c r="C127" s="782" t="s">
        <v>338</v>
      </c>
      <c r="D127" s="782"/>
      <c r="E127" s="783">
        <v>735002410051</v>
      </c>
      <c r="F127" s="784">
        <v>26279</v>
      </c>
      <c r="G127" s="782" t="s">
        <v>261</v>
      </c>
      <c r="H127" s="808" t="s">
        <v>104</v>
      </c>
      <c r="I127" s="782" t="s">
        <v>105</v>
      </c>
      <c r="J127" s="782" t="s">
        <v>334</v>
      </c>
      <c r="K127" s="784">
        <v>41953</v>
      </c>
      <c r="L127" s="808" t="s">
        <v>88</v>
      </c>
      <c r="M127" s="809">
        <v>0</v>
      </c>
      <c r="N127" s="825">
        <v>70272</v>
      </c>
      <c r="O127" s="825">
        <v>0</v>
      </c>
      <c r="P127" s="825">
        <v>0</v>
      </c>
      <c r="Q127" s="825">
        <v>0</v>
      </c>
      <c r="R127" s="825">
        <v>105420</v>
      </c>
      <c r="S127" s="825">
        <f t="shared" si="7"/>
        <v>175692</v>
      </c>
      <c r="T127" s="809">
        <v>0</v>
      </c>
      <c r="U127" s="809">
        <f t="shared" si="8"/>
        <v>175692</v>
      </c>
      <c r="V127" s="809">
        <v>0</v>
      </c>
      <c r="W127" s="825">
        <v>16872</v>
      </c>
      <c r="X127" s="825">
        <v>0</v>
      </c>
      <c r="Y127" s="825">
        <v>1320</v>
      </c>
      <c r="Z127" s="825">
        <v>0</v>
      </c>
      <c r="AA127" s="825">
        <v>0</v>
      </c>
      <c r="AB127" s="825">
        <v>0</v>
      </c>
      <c r="AC127" s="825">
        <v>0</v>
      </c>
      <c r="AD127" s="825">
        <f t="shared" si="9"/>
        <v>18192</v>
      </c>
      <c r="AE127" s="809">
        <f t="shared" si="10"/>
        <v>157500</v>
      </c>
      <c r="AF127" s="809">
        <v>0</v>
      </c>
      <c r="AG127" s="826" t="s">
        <v>107</v>
      </c>
      <c r="AH127" s="827">
        <v>610002010011180</v>
      </c>
      <c r="AI127" s="826" t="s">
        <v>143</v>
      </c>
    </row>
    <row r="128" spans="2:35" ht="13.5">
      <c r="B128" s="807">
        <v>42</v>
      </c>
      <c r="C128" s="782" t="s">
        <v>339</v>
      </c>
      <c r="D128" s="782" t="s">
        <v>340</v>
      </c>
      <c r="E128" s="783">
        <v>240088922141</v>
      </c>
      <c r="F128" s="784">
        <v>28896</v>
      </c>
      <c r="G128" s="782" t="s">
        <v>43</v>
      </c>
      <c r="H128" s="808" t="s">
        <v>104</v>
      </c>
      <c r="I128" s="782" t="s">
        <v>105</v>
      </c>
      <c r="J128" s="782" t="s">
        <v>142</v>
      </c>
      <c r="K128" s="784">
        <v>41215</v>
      </c>
      <c r="L128" s="808" t="s">
        <v>88</v>
      </c>
      <c r="M128" s="809">
        <v>0</v>
      </c>
      <c r="N128" s="825">
        <v>65160</v>
      </c>
      <c r="O128" s="825">
        <v>0</v>
      </c>
      <c r="P128" s="825">
        <v>0</v>
      </c>
      <c r="Q128" s="825">
        <v>0</v>
      </c>
      <c r="R128" s="825">
        <v>109752</v>
      </c>
      <c r="S128" s="825">
        <f t="shared" si="7"/>
        <v>174912</v>
      </c>
      <c r="T128" s="809">
        <v>0</v>
      </c>
      <c r="U128" s="809">
        <f t="shared" si="8"/>
        <v>174912</v>
      </c>
      <c r="V128" s="809">
        <v>0</v>
      </c>
      <c r="W128" s="825">
        <v>15648</v>
      </c>
      <c r="X128" s="825">
        <v>0</v>
      </c>
      <c r="Y128" s="825">
        <v>1224</v>
      </c>
      <c r="Z128" s="825">
        <v>0</v>
      </c>
      <c r="AA128" s="825">
        <v>0</v>
      </c>
      <c r="AB128" s="825">
        <v>0</v>
      </c>
      <c r="AC128" s="825">
        <v>0</v>
      </c>
      <c r="AD128" s="825">
        <f t="shared" si="9"/>
        <v>16872</v>
      </c>
      <c r="AE128" s="809">
        <f t="shared" si="10"/>
        <v>158040</v>
      </c>
      <c r="AF128" s="809">
        <v>0</v>
      </c>
      <c r="AG128" s="826" t="s">
        <v>107</v>
      </c>
      <c r="AH128" s="827">
        <v>610002010012438</v>
      </c>
      <c r="AI128" s="826" t="s">
        <v>143</v>
      </c>
    </row>
    <row r="129" spans="2:35" ht="13.5">
      <c r="B129" s="807">
        <v>43</v>
      </c>
      <c r="C129" s="782" t="s">
        <v>341</v>
      </c>
      <c r="D129" s="782" t="s">
        <v>342</v>
      </c>
      <c r="E129" s="783">
        <v>633204354682</v>
      </c>
      <c r="F129" s="784">
        <v>35307</v>
      </c>
      <c r="G129" s="782" t="s">
        <v>322</v>
      </c>
      <c r="H129" s="808" t="s">
        <v>104</v>
      </c>
      <c r="I129" s="782" t="s">
        <v>105</v>
      </c>
      <c r="J129" s="782" t="s">
        <v>323</v>
      </c>
      <c r="K129" s="784">
        <v>41671</v>
      </c>
      <c r="L129" s="808" t="s">
        <v>88</v>
      </c>
      <c r="M129" s="809">
        <v>0</v>
      </c>
      <c r="N129" s="825">
        <v>60695</v>
      </c>
      <c r="O129" s="825">
        <v>0</v>
      </c>
      <c r="P129" s="825">
        <v>0</v>
      </c>
      <c r="Q129" s="825">
        <v>0</v>
      </c>
      <c r="R129" s="825">
        <v>91056</v>
      </c>
      <c r="S129" s="825">
        <f t="shared" si="7"/>
        <v>151751</v>
      </c>
      <c r="T129" s="809">
        <v>0</v>
      </c>
      <c r="U129" s="809">
        <f t="shared" si="8"/>
        <v>151751</v>
      </c>
      <c r="V129" s="809">
        <v>0</v>
      </c>
      <c r="W129" s="825">
        <v>14568</v>
      </c>
      <c r="X129" s="825">
        <v>0</v>
      </c>
      <c r="Y129" s="825">
        <v>1143</v>
      </c>
      <c r="Z129" s="825">
        <v>0</v>
      </c>
      <c r="AA129" s="825">
        <v>0</v>
      </c>
      <c r="AB129" s="825">
        <v>0</v>
      </c>
      <c r="AC129" s="825">
        <v>0</v>
      </c>
      <c r="AD129" s="825">
        <f t="shared" si="9"/>
        <v>15711</v>
      </c>
      <c r="AE129" s="809">
        <f t="shared" si="10"/>
        <v>136040</v>
      </c>
      <c r="AF129" s="809">
        <v>0</v>
      </c>
      <c r="AG129" s="826" t="s">
        <v>107</v>
      </c>
      <c r="AH129" s="827">
        <v>328202120000699</v>
      </c>
      <c r="AI129" s="826" t="s">
        <v>156</v>
      </c>
    </row>
    <row r="130" spans="2:35" ht="13.5">
      <c r="B130" s="807">
        <v>44</v>
      </c>
      <c r="C130" s="782" t="s">
        <v>343</v>
      </c>
      <c r="D130" s="782" t="s">
        <v>344</v>
      </c>
      <c r="E130" s="783">
        <v>913090232296</v>
      </c>
      <c r="F130" s="784">
        <v>29504</v>
      </c>
      <c r="G130" s="782" t="s">
        <v>43</v>
      </c>
      <c r="H130" s="808" t="s">
        <v>104</v>
      </c>
      <c r="I130" s="782" t="s">
        <v>105</v>
      </c>
      <c r="J130" s="782" t="s">
        <v>142</v>
      </c>
      <c r="K130" s="784">
        <v>41493</v>
      </c>
      <c r="L130" s="808" t="s">
        <v>88</v>
      </c>
      <c r="M130" s="809">
        <v>0</v>
      </c>
      <c r="N130" s="825">
        <v>68640</v>
      </c>
      <c r="O130" s="825">
        <v>0</v>
      </c>
      <c r="P130" s="825">
        <v>0</v>
      </c>
      <c r="Q130" s="825">
        <v>0</v>
      </c>
      <c r="R130" s="825">
        <v>105004</v>
      </c>
      <c r="S130" s="825">
        <f t="shared" si="7"/>
        <v>173644</v>
      </c>
      <c r="T130" s="809">
        <v>0</v>
      </c>
      <c r="U130" s="809">
        <f t="shared" si="8"/>
        <v>173644</v>
      </c>
      <c r="V130" s="809">
        <v>0</v>
      </c>
      <c r="W130" s="825">
        <v>16464</v>
      </c>
      <c r="X130" s="825">
        <v>0</v>
      </c>
      <c r="Y130" s="825">
        <v>1284</v>
      </c>
      <c r="Z130" s="825">
        <v>0</v>
      </c>
      <c r="AA130" s="825">
        <v>150</v>
      </c>
      <c r="AB130" s="825">
        <v>0</v>
      </c>
      <c r="AC130" s="825">
        <v>0</v>
      </c>
      <c r="AD130" s="825">
        <f t="shared" si="9"/>
        <v>17898</v>
      </c>
      <c r="AE130" s="809">
        <f t="shared" si="10"/>
        <v>155746</v>
      </c>
      <c r="AF130" s="809">
        <v>0</v>
      </c>
      <c r="AG130" s="826" t="s">
        <v>107</v>
      </c>
      <c r="AH130" s="827">
        <v>328002011014822</v>
      </c>
      <c r="AI130" s="826" t="s">
        <v>108</v>
      </c>
    </row>
    <row r="131" spans="2:35" ht="13.5">
      <c r="B131" s="807">
        <v>45</v>
      </c>
      <c r="C131" s="782" t="s">
        <v>346</v>
      </c>
      <c r="D131" s="782"/>
      <c r="E131" s="783">
        <v>400981945889</v>
      </c>
      <c r="F131" s="784">
        <v>29009</v>
      </c>
      <c r="G131" s="782" t="s">
        <v>43</v>
      </c>
      <c r="H131" s="808" t="s">
        <v>104</v>
      </c>
      <c r="I131" s="782" t="s">
        <v>105</v>
      </c>
      <c r="J131" s="782" t="s">
        <v>142</v>
      </c>
      <c r="K131" s="784">
        <v>42917</v>
      </c>
      <c r="L131" s="808" t="s">
        <v>88</v>
      </c>
      <c r="M131" s="809">
        <v>0</v>
      </c>
      <c r="N131" s="825">
        <v>66792</v>
      </c>
      <c r="O131" s="825">
        <v>0</v>
      </c>
      <c r="P131" s="825">
        <v>0</v>
      </c>
      <c r="Q131" s="825">
        <v>0</v>
      </c>
      <c r="R131" s="825">
        <v>107086</v>
      </c>
      <c r="S131" s="825">
        <f t="shared" si="7"/>
        <v>173878</v>
      </c>
      <c r="T131" s="809">
        <v>0</v>
      </c>
      <c r="U131" s="809">
        <f t="shared" si="8"/>
        <v>173878</v>
      </c>
      <c r="V131" s="809">
        <v>0</v>
      </c>
      <c r="W131" s="825">
        <v>16032</v>
      </c>
      <c r="X131" s="825">
        <v>0</v>
      </c>
      <c r="Y131" s="825">
        <v>1248</v>
      </c>
      <c r="Z131" s="825">
        <v>0</v>
      </c>
      <c r="AA131" s="825">
        <v>0</v>
      </c>
      <c r="AB131" s="825">
        <v>0</v>
      </c>
      <c r="AC131" s="825">
        <v>0</v>
      </c>
      <c r="AD131" s="825">
        <f t="shared" si="9"/>
        <v>17280</v>
      </c>
      <c r="AE131" s="809">
        <f t="shared" si="10"/>
        <v>156598</v>
      </c>
      <c r="AF131" s="809">
        <v>0</v>
      </c>
      <c r="AG131" s="826" t="s">
        <v>107</v>
      </c>
      <c r="AH131" s="827">
        <v>610002010013207</v>
      </c>
      <c r="AI131" s="826" t="s">
        <v>143</v>
      </c>
    </row>
    <row r="132" spans="2:35" ht="13.5">
      <c r="B132" s="807">
        <v>46</v>
      </c>
      <c r="C132" s="782" t="s">
        <v>347</v>
      </c>
      <c r="D132" s="782"/>
      <c r="E132" s="783">
        <v>630147828874</v>
      </c>
      <c r="F132" s="784">
        <v>34488</v>
      </c>
      <c r="G132" s="782" t="s">
        <v>43</v>
      </c>
      <c r="H132" s="808" t="s">
        <v>104</v>
      </c>
      <c r="I132" s="782" t="s">
        <v>105</v>
      </c>
      <c r="J132" s="782" t="s">
        <v>142</v>
      </c>
      <c r="K132" s="784">
        <v>44163</v>
      </c>
      <c r="L132" s="808" t="s">
        <v>88</v>
      </c>
      <c r="M132" s="809">
        <v>0</v>
      </c>
      <c r="N132" s="825">
        <v>5720</v>
      </c>
      <c r="O132" s="825">
        <v>0</v>
      </c>
      <c r="P132" s="825">
        <v>0</v>
      </c>
      <c r="Q132" s="825">
        <v>0</v>
      </c>
      <c r="R132" s="825">
        <v>9580</v>
      </c>
      <c r="S132" s="825">
        <f t="shared" si="7"/>
        <v>15300</v>
      </c>
      <c r="T132" s="809">
        <v>0</v>
      </c>
      <c r="U132" s="809">
        <f t="shared" si="8"/>
        <v>15300</v>
      </c>
      <c r="V132" s="809">
        <v>0</v>
      </c>
      <c r="W132" s="825">
        <v>1372</v>
      </c>
      <c r="X132" s="825">
        <v>0</v>
      </c>
      <c r="Y132" s="825">
        <v>107</v>
      </c>
      <c r="Z132" s="825">
        <v>0</v>
      </c>
      <c r="AA132" s="825">
        <v>0</v>
      </c>
      <c r="AB132" s="825">
        <v>0</v>
      </c>
      <c r="AC132" s="825">
        <v>0</v>
      </c>
      <c r="AD132" s="825">
        <f t="shared" si="9"/>
        <v>1479</v>
      </c>
      <c r="AE132" s="809">
        <f t="shared" si="10"/>
        <v>13821</v>
      </c>
      <c r="AF132" s="809">
        <v>0</v>
      </c>
      <c r="AG132" s="826" t="s">
        <v>107</v>
      </c>
      <c r="AH132" s="827">
        <v>328002011022041</v>
      </c>
      <c r="AI132" s="826" t="s">
        <v>108</v>
      </c>
    </row>
    <row r="133" spans="2:35">
      <c r="B133" s="1100" t="s">
        <v>89</v>
      </c>
      <c r="C133" s="1100"/>
      <c r="D133" s="1100"/>
      <c r="E133" s="1100"/>
      <c r="F133" s="1100"/>
      <c r="G133" s="1100"/>
      <c r="H133" s="1100"/>
      <c r="I133" s="1100"/>
      <c r="J133" s="1100"/>
      <c r="K133" s="1100"/>
      <c r="L133" s="1100"/>
      <c r="M133" s="1100"/>
      <c r="N133" s="811">
        <f t="shared" ref="N133:AF133" si="11">SUM(N87:N132)</f>
        <v>5194982</v>
      </c>
      <c r="O133" s="811">
        <f t="shared" si="11"/>
        <v>0</v>
      </c>
      <c r="P133" s="811">
        <f t="shared" si="11"/>
        <v>0</v>
      </c>
      <c r="Q133" s="811">
        <f t="shared" si="11"/>
        <v>0</v>
      </c>
      <c r="R133" s="811">
        <f t="shared" si="11"/>
        <v>5675230</v>
      </c>
      <c r="S133" s="811">
        <f t="shared" si="11"/>
        <v>10870212</v>
      </c>
      <c r="T133" s="811">
        <f t="shared" si="11"/>
        <v>0</v>
      </c>
      <c r="U133" s="811">
        <f t="shared" si="11"/>
        <v>10870212</v>
      </c>
      <c r="V133" s="811">
        <f t="shared" si="11"/>
        <v>0</v>
      </c>
      <c r="W133" s="811">
        <f t="shared" si="11"/>
        <v>416430</v>
      </c>
      <c r="X133" s="811">
        <f t="shared" si="11"/>
        <v>0</v>
      </c>
      <c r="Y133" s="811">
        <f t="shared" si="11"/>
        <v>32542</v>
      </c>
      <c r="Z133" s="811">
        <f t="shared" si="11"/>
        <v>0</v>
      </c>
      <c r="AA133" s="811">
        <f t="shared" si="11"/>
        <v>46250</v>
      </c>
      <c r="AB133" s="811">
        <f t="shared" si="11"/>
        <v>56988</v>
      </c>
      <c r="AC133" s="811">
        <f t="shared" si="11"/>
        <v>31966.54</v>
      </c>
      <c r="AD133" s="811">
        <f t="shared" si="11"/>
        <v>584176.54</v>
      </c>
      <c r="AE133" s="811">
        <f t="shared" si="11"/>
        <v>10286035.460000001</v>
      </c>
      <c r="AF133" s="811">
        <f t="shared" si="11"/>
        <v>0</v>
      </c>
      <c r="AG133" s="812"/>
      <c r="AH133" s="812"/>
      <c r="AI133" s="813"/>
    </row>
    <row r="134" spans="2:35">
      <c r="B134" s="814"/>
      <c r="C134" s="814"/>
      <c r="D134" s="814"/>
      <c r="E134" s="814"/>
      <c r="F134" s="814"/>
      <c r="G134" s="814"/>
      <c r="H134" s="814"/>
      <c r="I134" s="814"/>
      <c r="J134" s="814"/>
      <c r="K134" s="814"/>
      <c r="L134" s="814"/>
      <c r="M134" s="815"/>
      <c r="N134" s="816"/>
      <c r="O134" s="816"/>
      <c r="P134" s="816"/>
      <c r="Q134" s="816"/>
      <c r="R134" s="816"/>
      <c r="S134" s="816"/>
      <c r="T134" s="816"/>
      <c r="U134" s="816"/>
      <c r="V134" s="816"/>
      <c r="W134" s="816"/>
      <c r="X134" s="816"/>
      <c r="Y134" s="816"/>
      <c r="Z134" s="816"/>
      <c r="AA134" s="816"/>
      <c r="AB134" s="816"/>
      <c r="AC134" s="816"/>
      <c r="AD134" s="816"/>
      <c r="AE134" s="816"/>
      <c r="AF134" s="816"/>
      <c r="AG134" s="817"/>
      <c r="AH134" s="817"/>
      <c r="AI134" s="818"/>
    </row>
    <row r="135" spans="2:35">
      <c r="B135" s="814"/>
      <c r="C135" s="814"/>
      <c r="D135" s="814"/>
      <c r="E135" s="814"/>
      <c r="F135" s="814"/>
      <c r="G135" s="814"/>
      <c r="H135" s="814"/>
      <c r="I135" s="814"/>
      <c r="J135" s="814"/>
      <c r="K135" s="814"/>
      <c r="L135" s="814"/>
      <c r="M135" s="815"/>
      <c r="N135" s="816"/>
      <c r="O135" s="816"/>
      <c r="P135" s="816"/>
      <c r="Q135" s="816"/>
      <c r="R135" s="816"/>
      <c r="S135" s="816"/>
      <c r="T135" s="816"/>
      <c r="U135" s="816"/>
      <c r="V135" s="816"/>
      <c r="W135" s="816"/>
      <c r="X135" s="819"/>
      <c r="Y135" s="819"/>
      <c r="Z135" s="819"/>
      <c r="AA135" s="819"/>
      <c r="AB135" s="816"/>
      <c r="AC135" s="816"/>
      <c r="AD135" s="816"/>
      <c r="AE135" s="816"/>
      <c r="AF135" s="816"/>
      <c r="AG135" s="817"/>
      <c r="AH135" s="817"/>
      <c r="AI135" s="818"/>
    </row>
    <row r="136" spans="2:35">
      <c r="B136" s="828"/>
      <c r="C136" s="828"/>
      <c r="D136" s="828"/>
      <c r="E136" s="828"/>
      <c r="F136" s="828"/>
      <c r="G136" s="828"/>
      <c r="H136" s="828"/>
      <c r="I136" s="828"/>
      <c r="J136" s="828"/>
      <c r="K136" s="828"/>
      <c r="L136" s="828"/>
      <c r="M136" s="829"/>
      <c r="N136" s="830"/>
      <c r="O136" s="830"/>
      <c r="P136" s="830"/>
      <c r="Q136" s="830"/>
      <c r="R136" s="830"/>
      <c r="S136" s="830"/>
      <c r="T136" s="830"/>
      <c r="U136" s="830"/>
      <c r="V136" s="830"/>
      <c r="W136" s="831"/>
      <c r="X136" s="831"/>
      <c r="Y136" s="831"/>
      <c r="Z136" s="830"/>
      <c r="AA136" s="830"/>
      <c r="AB136" s="830"/>
      <c r="AC136" s="830"/>
      <c r="AD136" s="832"/>
      <c r="AE136" s="832"/>
      <c r="AF136" s="831"/>
    </row>
    <row r="137" spans="2:35">
      <c r="B137" s="828"/>
      <c r="C137" s="828"/>
      <c r="D137" s="828"/>
      <c r="E137" s="828"/>
      <c r="F137" s="828"/>
      <c r="G137" s="828"/>
      <c r="H137" s="828"/>
      <c r="I137" s="828"/>
      <c r="J137" s="828"/>
      <c r="K137" s="828"/>
      <c r="L137" s="828"/>
      <c r="M137" s="829"/>
      <c r="N137" s="830"/>
      <c r="O137" s="830"/>
      <c r="P137" s="830"/>
      <c r="Q137" s="830"/>
      <c r="R137" s="830"/>
      <c r="S137" s="830"/>
      <c r="T137" s="830"/>
      <c r="U137" s="830"/>
      <c r="V137" s="830"/>
      <c r="W137" s="831"/>
      <c r="X137" s="831"/>
      <c r="Y137" s="831"/>
      <c r="Z137" s="830"/>
      <c r="AA137" s="830"/>
      <c r="AB137" s="830"/>
      <c r="AC137" s="830"/>
      <c r="AD137" s="832"/>
      <c r="AE137" s="832"/>
      <c r="AF137" s="831"/>
    </row>
    <row r="138" spans="2:35">
      <c r="B138" s="1101" t="s">
        <v>208</v>
      </c>
      <c r="C138" s="1101"/>
      <c r="D138" s="828"/>
      <c r="E138" s="828"/>
      <c r="F138" s="828"/>
      <c r="G138" s="828"/>
      <c r="H138" s="828"/>
      <c r="I138" s="828"/>
      <c r="J138" s="828"/>
      <c r="K138" s="828"/>
      <c r="L138" s="828"/>
      <c r="M138" s="829"/>
      <c r="N138" s="830"/>
      <c r="O138" s="830"/>
      <c r="P138" s="830"/>
      <c r="Q138" s="830"/>
      <c r="R138" s="830"/>
      <c r="S138" s="830"/>
      <c r="T138" s="830"/>
      <c r="U138" s="830"/>
      <c r="V138" s="830"/>
      <c r="W138" s="831"/>
      <c r="X138" s="831"/>
      <c r="Y138" s="831"/>
      <c r="Z138" s="830"/>
      <c r="AA138" s="830"/>
      <c r="AB138" s="830"/>
      <c r="AC138" s="830"/>
      <c r="AD138" s="832"/>
      <c r="AE138" s="832"/>
      <c r="AF138" s="831"/>
    </row>
    <row r="139" spans="2:35">
      <c r="B139" s="833"/>
      <c r="C139" s="1101" t="s">
        <v>217</v>
      </c>
      <c r="D139" s="1101"/>
      <c r="E139" s="1101"/>
      <c r="F139" s="1101"/>
      <c r="G139" s="1101"/>
      <c r="H139" s="1101"/>
      <c r="I139" s="1101"/>
      <c r="J139" s="1101"/>
      <c r="K139" s="1101"/>
      <c r="L139" s="1101"/>
      <c r="M139" s="1101"/>
      <c r="N139" s="1101"/>
      <c r="O139" s="1101"/>
      <c r="P139" s="1101"/>
      <c r="Q139" s="1101"/>
      <c r="R139" s="834"/>
      <c r="S139" s="834"/>
      <c r="T139" s="834"/>
      <c r="U139" s="834"/>
      <c r="V139" s="834"/>
      <c r="W139" s="835"/>
      <c r="X139" s="835"/>
      <c r="Y139" s="835"/>
      <c r="Z139" s="834"/>
      <c r="AA139" s="834"/>
      <c r="AB139" s="834"/>
      <c r="AC139" s="834"/>
      <c r="AD139" s="836"/>
      <c r="AE139" s="836"/>
      <c r="AF139" s="835"/>
      <c r="AG139" s="837"/>
      <c r="AH139" s="837"/>
      <c r="AI139" s="837"/>
    </row>
    <row r="140" spans="2:35">
      <c r="B140" s="833"/>
      <c r="C140" s="833"/>
      <c r="D140" s="833"/>
      <c r="E140" s="833"/>
      <c r="F140" s="833"/>
      <c r="G140" s="833"/>
      <c r="H140" s="833"/>
      <c r="I140" s="833"/>
      <c r="J140" s="833"/>
      <c r="K140" s="1095" t="s">
        <v>359</v>
      </c>
      <c r="L140" s="1095"/>
      <c r="M140" s="1095"/>
      <c r="N140" s="1095"/>
      <c r="O140" s="838"/>
      <c r="P140" s="838"/>
      <c r="Q140" s="839"/>
      <c r="R140" s="834"/>
      <c r="S140" s="834"/>
      <c r="T140" s="834"/>
      <c r="U140" s="834"/>
      <c r="V140" s="834"/>
      <c r="W140" s="835"/>
      <c r="X140" s="835"/>
      <c r="Y140" s="835"/>
      <c r="Z140" s="834"/>
      <c r="AA140" s="834"/>
      <c r="AB140" s="834"/>
      <c r="AC140" s="834"/>
      <c r="AD140" s="836"/>
      <c r="AE140" s="836"/>
      <c r="AF140" s="835"/>
      <c r="AG140" s="837"/>
      <c r="AH140" s="837"/>
      <c r="AI140" s="837"/>
    </row>
    <row r="141" spans="2:35">
      <c r="B141" s="833"/>
      <c r="C141" s="833"/>
      <c r="D141" s="833"/>
      <c r="E141" s="833"/>
      <c r="F141" s="833"/>
      <c r="G141" s="833"/>
      <c r="H141" s="833"/>
      <c r="I141" s="833"/>
      <c r="J141" s="833"/>
      <c r="K141" s="1096" t="s">
        <v>360</v>
      </c>
      <c r="L141" s="1096"/>
      <c r="M141" s="1096"/>
      <c r="N141" s="1096"/>
      <c r="O141" s="840"/>
      <c r="P141" s="840"/>
      <c r="Q141" s="839"/>
      <c r="R141" s="834"/>
      <c r="S141" s="834"/>
      <c r="T141" s="834"/>
      <c r="U141" s="834"/>
      <c r="V141" s="834"/>
      <c r="W141" s="835"/>
      <c r="X141" s="835"/>
      <c r="Y141" s="835"/>
      <c r="Z141" s="834"/>
      <c r="AA141" s="834"/>
      <c r="AB141" s="834"/>
      <c r="AC141" s="834"/>
      <c r="AD141" s="836"/>
      <c r="AE141" s="836"/>
      <c r="AF141" s="835"/>
      <c r="AG141" s="837"/>
      <c r="AH141" s="837"/>
      <c r="AI141" s="837"/>
    </row>
    <row r="142" spans="2:35" ht="15.75" customHeight="1">
      <c r="B142" s="833"/>
      <c r="C142" s="833"/>
      <c r="D142" s="833"/>
      <c r="E142" s="833"/>
      <c r="F142" s="833"/>
      <c r="G142" s="833"/>
      <c r="H142" s="833"/>
      <c r="I142" s="833"/>
      <c r="J142" s="833"/>
      <c r="K142" s="841" t="s">
        <v>361</v>
      </c>
      <c r="L142" s="841" t="s">
        <v>362</v>
      </c>
      <c r="M142" s="842" t="s">
        <v>363</v>
      </c>
      <c r="N142" s="842" t="s">
        <v>364</v>
      </c>
      <c r="O142" s="843"/>
      <c r="P142" s="843"/>
      <c r="Q142" s="839"/>
      <c r="R142" s="834"/>
      <c r="S142" s="834"/>
      <c r="T142" s="834"/>
      <c r="U142" s="834"/>
      <c r="V142" s="834"/>
      <c r="W142" s="835"/>
      <c r="X142" s="835"/>
      <c r="Y142" s="835"/>
      <c r="Z142" s="834"/>
      <c r="AA142" s="834"/>
      <c r="AB142" s="834"/>
      <c r="AC142" s="834"/>
      <c r="AD142" s="836"/>
      <c r="AE142" s="836"/>
      <c r="AF142" s="835"/>
      <c r="AG142" s="837"/>
      <c r="AH142" s="837"/>
      <c r="AI142" s="837"/>
    </row>
    <row r="143" spans="2:35">
      <c r="B143" s="833"/>
      <c r="C143" s="833"/>
      <c r="D143" s="833"/>
      <c r="E143" s="833"/>
      <c r="F143" s="833"/>
      <c r="G143" s="833"/>
      <c r="H143" s="833"/>
      <c r="I143" s="833"/>
      <c r="J143" s="833"/>
      <c r="K143" s="844">
        <v>1</v>
      </c>
      <c r="L143" s="844" t="s">
        <v>365</v>
      </c>
      <c r="M143" s="845">
        <f>'[1]SCH-4(Nursing)'!T53</f>
        <v>8919639</v>
      </c>
      <c r="N143" s="845">
        <f>'[1]SCH-4(Nursing)'!V103</f>
        <v>10371504</v>
      </c>
      <c r="O143" s="846"/>
      <c r="P143" s="846"/>
      <c r="Q143" s="839"/>
      <c r="R143" s="834"/>
      <c r="S143" s="834"/>
      <c r="T143" s="834"/>
      <c r="U143" s="834"/>
      <c r="V143" s="834"/>
      <c r="W143" s="835"/>
      <c r="X143" s="835"/>
      <c r="Y143" s="835"/>
      <c r="Z143" s="834"/>
      <c r="AA143" s="834"/>
      <c r="AB143" s="834"/>
      <c r="AC143" s="834"/>
      <c r="AD143" s="836"/>
      <c r="AE143" s="836"/>
      <c r="AF143" s="835"/>
      <c r="AG143" s="837"/>
      <c r="AH143" s="837"/>
      <c r="AI143" s="837"/>
    </row>
    <row r="144" spans="2:35">
      <c r="B144" s="833"/>
      <c r="C144" s="833"/>
      <c r="D144" s="833"/>
      <c r="E144" s="833"/>
      <c r="F144" s="833"/>
      <c r="G144" s="833"/>
      <c r="H144" s="833"/>
      <c r="I144" s="833"/>
      <c r="J144" s="833"/>
      <c r="K144" s="844">
        <v>1</v>
      </c>
      <c r="L144" s="844" t="s">
        <v>366</v>
      </c>
      <c r="M144" s="845">
        <f>'[1]SCH-5(Nursing)'!S19</f>
        <v>0</v>
      </c>
      <c r="N144" s="845">
        <f>'[1]SCH-5(Nursing)'!U31</f>
        <v>0</v>
      </c>
      <c r="O144" s="846"/>
      <c r="P144" s="846"/>
      <c r="Q144" s="839"/>
      <c r="R144" s="834"/>
      <c r="S144" s="834"/>
      <c r="T144" s="834"/>
      <c r="U144" s="834"/>
      <c r="V144" s="834"/>
      <c r="W144" s="835"/>
      <c r="X144" s="835"/>
      <c r="Y144" s="835"/>
      <c r="Z144" s="834"/>
      <c r="AA144" s="834"/>
      <c r="AB144" s="834"/>
      <c r="AC144" s="834"/>
      <c r="AD144" s="836"/>
      <c r="AE144" s="836"/>
      <c r="AF144" s="835"/>
      <c r="AG144" s="837"/>
      <c r="AH144" s="837"/>
      <c r="AI144" s="837"/>
    </row>
    <row r="145" spans="2:35">
      <c r="B145" s="833"/>
      <c r="C145" s="833"/>
      <c r="D145" s="833"/>
      <c r="E145" s="833"/>
      <c r="F145" s="833"/>
      <c r="G145" s="833"/>
      <c r="H145" s="833"/>
      <c r="I145" s="833"/>
      <c r="J145" s="833"/>
      <c r="K145" s="844">
        <v>2</v>
      </c>
      <c r="L145" s="847" t="s">
        <v>367</v>
      </c>
      <c r="M145" s="845">
        <f>U78</f>
        <v>10779098</v>
      </c>
      <c r="N145" s="845">
        <f>U133</f>
        <v>10870212</v>
      </c>
      <c r="O145" s="846"/>
      <c r="P145" s="846"/>
      <c r="Q145" s="839"/>
      <c r="R145" s="834"/>
      <c r="S145" s="834"/>
      <c r="T145" s="834"/>
      <c r="U145" s="834"/>
      <c r="V145" s="834"/>
      <c r="W145" s="835"/>
      <c r="X145" s="835"/>
      <c r="Y145" s="835"/>
      <c r="Z145" s="834"/>
      <c r="AA145" s="834"/>
      <c r="AB145" s="834"/>
      <c r="AC145" s="834"/>
      <c r="AD145" s="836"/>
      <c r="AE145" s="836"/>
      <c r="AF145" s="835"/>
      <c r="AG145" s="837"/>
      <c r="AH145" s="837"/>
      <c r="AI145" s="837"/>
    </row>
    <row r="146" spans="2:35">
      <c r="B146" s="833"/>
      <c r="C146" s="833"/>
      <c r="D146" s="833"/>
      <c r="E146" s="833"/>
      <c r="F146" s="833"/>
      <c r="G146" s="833"/>
      <c r="H146" s="833"/>
      <c r="I146" s="833"/>
      <c r="J146" s="833"/>
      <c r="K146" s="1095" t="s">
        <v>368</v>
      </c>
      <c r="L146" s="1095"/>
      <c r="M146" s="848">
        <f>SUM(M143:M145)</f>
        <v>19698737</v>
      </c>
      <c r="N146" s="848">
        <f>SUM(N143:N145)</f>
        <v>21241716</v>
      </c>
      <c r="O146" s="849"/>
      <c r="P146" s="849"/>
      <c r="Q146" s="839"/>
      <c r="R146" s="834"/>
      <c r="S146" s="834"/>
      <c r="T146" s="834"/>
      <c r="U146" s="834"/>
      <c r="V146" s="834"/>
      <c r="W146" s="835"/>
      <c r="X146" s="835"/>
      <c r="Y146" s="835"/>
      <c r="Z146" s="834"/>
      <c r="AA146" s="834"/>
      <c r="AB146" s="834"/>
      <c r="AC146" s="834"/>
      <c r="AD146" s="836"/>
      <c r="AE146" s="836"/>
      <c r="AF146" s="835"/>
      <c r="AG146" s="837"/>
      <c r="AH146" s="837"/>
      <c r="AI146" s="837"/>
    </row>
    <row r="147" spans="2:35">
      <c r="B147" s="833"/>
      <c r="C147" s="833"/>
      <c r="D147" s="833"/>
      <c r="E147" s="833"/>
      <c r="F147" s="833"/>
      <c r="G147" s="833"/>
      <c r="H147" s="833"/>
      <c r="I147" s="833"/>
      <c r="J147" s="833"/>
      <c r="Q147" s="839"/>
      <c r="R147" s="834"/>
      <c r="S147" s="834"/>
      <c r="T147" s="834"/>
      <c r="U147" s="834"/>
      <c r="V147" s="834"/>
      <c r="W147" s="835"/>
      <c r="X147" s="835"/>
      <c r="Y147" s="835"/>
      <c r="Z147" s="834"/>
      <c r="AA147" s="834"/>
      <c r="AB147" s="834"/>
      <c r="AC147" s="834"/>
      <c r="AD147" s="836"/>
      <c r="AE147" s="836"/>
      <c r="AF147" s="835"/>
      <c r="AG147" s="837"/>
      <c r="AH147" s="837"/>
      <c r="AI147" s="837"/>
    </row>
    <row r="148" spans="2:35">
      <c r="K148" s="1095" t="s">
        <v>359</v>
      </c>
      <c r="L148" s="1095"/>
      <c r="M148" s="1095"/>
      <c r="N148" s="1095"/>
      <c r="O148" s="1095"/>
      <c r="P148" s="1095"/>
    </row>
    <row r="149" spans="2:35">
      <c r="K149" s="1097" t="s">
        <v>369</v>
      </c>
      <c r="L149" s="1098"/>
      <c r="M149" s="1098"/>
      <c r="N149" s="1098"/>
      <c r="O149" s="1098"/>
      <c r="P149" s="1099"/>
    </row>
    <row r="150" spans="2:35">
      <c r="K150" s="841" t="s">
        <v>361</v>
      </c>
      <c r="L150" s="841" t="s">
        <v>362</v>
      </c>
      <c r="M150" s="842" t="s">
        <v>370</v>
      </c>
      <c r="N150" s="842" t="s">
        <v>371</v>
      </c>
      <c r="O150" s="842" t="s">
        <v>372</v>
      </c>
      <c r="P150" s="842" t="s">
        <v>43</v>
      </c>
    </row>
    <row r="151" spans="2:35">
      <c r="K151" s="844">
        <v>1</v>
      </c>
      <c r="L151" s="844" t="s">
        <v>363</v>
      </c>
      <c r="M151" s="845">
        <f>M146</f>
        <v>19698737</v>
      </c>
      <c r="N151" s="845">
        <f>SUM('[2]SCH-21 (Nursing College)'!$J$29:$J$33)</f>
        <v>15119471.48496994</v>
      </c>
      <c r="O151" s="845">
        <f>SUM('[2]SCH-21 (Nursing College)'!$M$29:$M$33)</f>
        <v>315811.41482965928</v>
      </c>
      <c r="P151" s="845">
        <f>SUM('[2]SCH-21 (Nursing College)'!$P$29:$P$33)</f>
        <v>4263454.1002004007</v>
      </c>
      <c r="Q151" s="795">
        <f>M151-SUM(N151:P151)</f>
        <v>0</v>
      </c>
    </row>
    <row r="152" spans="2:35">
      <c r="K152" s="844">
        <v>2</v>
      </c>
      <c r="L152" s="847" t="s">
        <v>364</v>
      </c>
      <c r="M152" s="845">
        <f>N146</f>
        <v>21241716</v>
      </c>
      <c r="N152" s="845">
        <f>SUM('[2]SCH-21 (Nursing College)'!$K$29:$K$33)</f>
        <v>16174512.75572519</v>
      </c>
      <c r="O152" s="845">
        <f>SUM('[2]SCH-21 (Nursing College)'!$N$29:$N$33)</f>
        <v>526989.13740458013</v>
      </c>
      <c r="P152" s="845">
        <f>SUM('[2]SCH-21 (Nursing College)'!$Q$29:$Q$33)</f>
        <v>4540214.1068702284</v>
      </c>
      <c r="Q152" s="795">
        <f>M152-SUM(N152:P152)</f>
        <v>0</v>
      </c>
    </row>
    <row r="153" spans="2:35">
      <c r="K153" s="1095" t="s">
        <v>368</v>
      </c>
      <c r="L153" s="1095"/>
      <c r="M153" s="848">
        <f>SUM(M151:M152)</f>
        <v>40940453</v>
      </c>
      <c r="N153" s="848">
        <f>SUM(N151:N152)</f>
        <v>31293984.24069513</v>
      </c>
      <c r="O153" s="848">
        <f>SUM(O151:O152)</f>
        <v>842800.55223423941</v>
      </c>
      <c r="P153" s="848">
        <f>SUM(P151:P152)</f>
        <v>8803668.20707063</v>
      </c>
    </row>
    <row r="154" spans="2:35" s="795" customFormat="1">
      <c r="B154" s="793"/>
      <c r="C154" s="793"/>
      <c r="D154" s="793"/>
      <c r="E154" s="793"/>
      <c r="F154" s="793"/>
      <c r="G154" s="793"/>
      <c r="H154" s="793"/>
      <c r="I154" s="793"/>
      <c r="J154" s="793"/>
      <c r="K154" s="850"/>
      <c r="L154" s="850"/>
      <c r="M154" s="849"/>
      <c r="N154" s="849"/>
      <c r="O154" s="849"/>
      <c r="P154" s="849"/>
      <c r="AG154" s="793"/>
      <c r="AH154" s="793"/>
      <c r="AI154" s="793"/>
    </row>
    <row r="155" spans="2:35" s="795" customFormat="1">
      <c r="B155" s="793"/>
      <c r="C155" s="793"/>
      <c r="D155" s="793"/>
      <c r="E155" s="793"/>
      <c r="F155" s="793"/>
      <c r="G155" s="793"/>
      <c r="H155" s="793"/>
      <c r="I155" s="793"/>
      <c r="J155" s="793"/>
      <c r="K155" s="851" t="s">
        <v>373</v>
      </c>
      <c r="L155" s="852"/>
      <c r="M155" s="853"/>
      <c r="N155" s="853"/>
      <c r="O155" s="853"/>
      <c r="P155" s="853"/>
      <c r="AG155" s="793"/>
      <c r="AH155" s="793"/>
      <c r="AI155" s="793"/>
    </row>
    <row r="156" spans="2:35" s="795" customFormat="1">
      <c r="B156" s="793"/>
      <c r="C156" s="793"/>
      <c r="D156" s="793"/>
      <c r="E156" s="793"/>
      <c r="F156" s="793"/>
      <c r="G156" s="793"/>
      <c r="H156" s="793"/>
      <c r="I156" s="793"/>
      <c r="J156" s="793"/>
      <c r="K156" s="852">
        <v>1</v>
      </c>
      <c r="L156" s="852" t="s">
        <v>374</v>
      </c>
      <c r="M156" s="853"/>
      <c r="N156" s="853"/>
      <c r="O156" s="853"/>
      <c r="P156" s="853"/>
      <c r="AG156" s="793"/>
      <c r="AH156" s="793"/>
      <c r="AI156" s="793"/>
    </row>
    <row r="158" spans="2:35" s="795" customFormat="1">
      <c r="B158" s="793"/>
      <c r="C158" s="793"/>
      <c r="D158" s="793"/>
      <c r="E158" s="793"/>
      <c r="F158" s="793"/>
      <c r="G158" s="793"/>
      <c r="H158" s="793"/>
      <c r="I158" s="793"/>
      <c r="J158" s="793"/>
      <c r="K158" s="793"/>
      <c r="L158" s="793"/>
      <c r="AG158" s="793"/>
      <c r="AH158" s="793"/>
      <c r="AI158" s="793"/>
    </row>
    <row r="159" spans="2:35" s="795" customFormat="1">
      <c r="B159" s="793"/>
      <c r="C159" s="793"/>
      <c r="D159" s="793"/>
      <c r="E159" s="793"/>
      <c r="F159" s="793"/>
      <c r="G159" s="793"/>
      <c r="H159" s="793"/>
      <c r="I159" s="793"/>
      <c r="J159" s="793"/>
      <c r="K159" s="793"/>
      <c r="L159" s="793"/>
      <c r="AG159" s="793"/>
      <c r="AH159" s="793"/>
      <c r="AI159" s="793"/>
    </row>
    <row r="160" spans="2:35" s="795" customFormat="1">
      <c r="B160" s="793"/>
      <c r="C160" s="793"/>
      <c r="D160" s="793"/>
      <c r="E160" s="793"/>
      <c r="F160" s="793"/>
      <c r="G160" s="793"/>
      <c r="H160" s="793"/>
      <c r="I160" s="793"/>
      <c r="J160" s="793"/>
      <c r="K160" s="793"/>
      <c r="L160" s="793"/>
      <c r="AG160" s="793"/>
      <c r="AH160" s="793"/>
      <c r="AI160" s="793"/>
    </row>
    <row r="161" spans="2:35" s="795" customFormat="1">
      <c r="B161" s="793"/>
      <c r="C161" s="793"/>
      <c r="D161" s="793"/>
      <c r="E161" s="793"/>
      <c r="F161" s="793"/>
      <c r="G161" s="793"/>
      <c r="H161" s="793"/>
      <c r="I161" s="793"/>
      <c r="J161" s="793"/>
      <c r="K161" s="793"/>
      <c r="L161" s="793"/>
      <c r="AG161" s="793"/>
      <c r="AH161" s="793"/>
      <c r="AI161" s="793"/>
    </row>
  </sheetData>
  <mergeCells count="62">
    <mergeCell ref="B78:M78"/>
    <mergeCell ref="N13:U13"/>
    <mergeCell ref="AG84:AI84"/>
    <mergeCell ref="W84:X84"/>
    <mergeCell ref="Y84:Z84"/>
    <mergeCell ref="AA84:AA85"/>
    <mergeCell ref="AB84:AB85"/>
    <mergeCell ref="AC84:AC85"/>
    <mergeCell ref="AD84:AD85"/>
    <mergeCell ref="J84:J85"/>
    <mergeCell ref="K84:K85"/>
    <mergeCell ref="L84:L85"/>
    <mergeCell ref="J13:J14"/>
    <mergeCell ref="K13:K14"/>
    <mergeCell ref="I13:I14"/>
    <mergeCell ref="AE13:AE14"/>
    <mergeCell ref="K153:L153"/>
    <mergeCell ref="AE84:AE85"/>
    <mergeCell ref="AF84:AF85"/>
    <mergeCell ref="K140:N140"/>
    <mergeCell ref="K141:N141"/>
    <mergeCell ref="K146:L146"/>
    <mergeCell ref="K148:P148"/>
    <mergeCell ref="K149:P149"/>
    <mergeCell ref="B133:M133"/>
    <mergeCell ref="B138:C138"/>
    <mergeCell ref="C139:Q139"/>
    <mergeCell ref="I84:I85"/>
    <mergeCell ref="M84:M85"/>
    <mergeCell ref="N84:U84"/>
    <mergeCell ref="V84:V85"/>
    <mergeCell ref="B81:S81"/>
    <mergeCell ref="B82:D82"/>
    <mergeCell ref="B84:B85"/>
    <mergeCell ref="C84:C85"/>
    <mergeCell ref="D84:D85"/>
    <mergeCell ref="E84:E85"/>
    <mergeCell ref="F84:F85"/>
    <mergeCell ref="G84:G85"/>
    <mergeCell ref="H84:H85"/>
    <mergeCell ref="L13:L14"/>
    <mergeCell ref="M13:M14"/>
    <mergeCell ref="AF13:AF14"/>
    <mergeCell ref="V13:V14"/>
    <mergeCell ref="AG13:AI13"/>
    <mergeCell ref="W13:X13"/>
    <mergeCell ref="AE4:AG4"/>
    <mergeCell ref="B9:S9"/>
    <mergeCell ref="B11:D11"/>
    <mergeCell ref="B13:B14"/>
    <mergeCell ref="C13:C14"/>
    <mergeCell ref="D13:D14"/>
    <mergeCell ref="E13:E14"/>
    <mergeCell ref="F13:F14"/>
    <mergeCell ref="G13:G14"/>
    <mergeCell ref="AA13:AA14"/>
    <mergeCell ref="AB13:AB14"/>
    <mergeCell ref="H13:H14"/>
    <mergeCell ref="Y13:Z13"/>
    <mergeCell ref="AD13:AD14"/>
    <mergeCell ref="AC13:AC14"/>
    <mergeCell ref="B4:S4"/>
  </mergeCells>
  <pageMargins left="0" right="0" top="0.31496062992125984" bottom="0.23622047244094491" header="0.31496062992125984" footer="0.19685039370078741"/>
  <pageSetup paperSize="5" scale="42" orientation="landscape" r:id="rId1"/>
  <headerFooter alignWithMargins="0"/>
  <rowBreaks count="1" manualBreakCount="1">
    <brk id="80" min="1" max="34" man="1"/>
  </rowBreaks>
  <legacyDrawing r:id="rId2"/>
</worksheet>
</file>

<file path=xl/worksheets/sheet10.xml><?xml version="1.0" encoding="utf-8"?>
<worksheet xmlns="http://schemas.openxmlformats.org/spreadsheetml/2006/main" xmlns:r="http://schemas.openxmlformats.org/officeDocument/2006/relationships">
  <dimension ref="E4:J13"/>
  <sheetViews>
    <sheetView view="pageBreakPreview" zoomScale="60" workbookViewId="0">
      <selection activeCell="G8" sqref="G8:J9"/>
    </sheetView>
  </sheetViews>
  <sheetFormatPr defaultRowHeight="16.5"/>
  <cols>
    <col min="1" max="4" width="9.140625" style="219"/>
    <col min="5" max="5" width="9.28515625" style="219" bestFit="1" customWidth="1"/>
    <col min="6" max="6" width="12.5703125" style="219" customWidth="1"/>
    <col min="7" max="7" width="17.5703125" style="219" bestFit="1" customWidth="1"/>
    <col min="8" max="8" width="17" style="219" bestFit="1" customWidth="1"/>
    <col min="9" max="9" width="13.42578125" style="219" bestFit="1" customWidth="1"/>
    <col min="10" max="10" width="15.42578125" style="219" bestFit="1" customWidth="1"/>
    <col min="11" max="16384" width="9.140625" style="219"/>
  </cols>
  <sheetData>
    <row r="4" spans="5:10">
      <c r="I4" s="866" t="s">
        <v>887</v>
      </c>
    </row>
    <row r="5" spans="5:10" ht="40.5" customHeight="1">
      <c r="E5" s="1103" t="s">
        <v>886</v>
      </c>
      <c r="F5" s="1104"/>
      <c r="G5" s="1104"/>
      <c r="H5" s="1104"/>
      <c r="I5" s="1104"/>
      <c r="J5" s="1105"/>
    </row>
    <row r="6" spans="5:10" ht="30.75" customHeight="1">
      <c r="E6" s="1103" t="s">
        <v>369</v>
      </c>
      <c r="F6" s="1104"/>
      <c r="G6" s="1104"/>
      <c r="H6" s="1104"/>
      <c r="I6" s="1104"/>
      <c r="J6" s="1105"/>
    </row>
    <row r="7" spans="5:10">
      <c r="E7" s="854" t="s">
        <v>361</v>
      </c>
      <c r="F7" s="854" t="s">
        <v>362</v>
      </c>
      <c r="G7" s="855" t="s">
        <v>370</v>
      </c>
      <c r="H7" s="855" t="s">
        <v>371</v>
      </c>
      <c r="I7" s="855" t="s">
        <v>372</v>
      </c>
      <c r="J7" s="855" t="s">
        <v>43</v>
      </c>
    </row>
    <row r="8" spans="5:10">
      <c r="E8" s="856">
        <v>1</v>
      </c>
      <c r="F8" s="856" t="s">
        <v>363</v>
      </c>
      <c r="G8" s="857">
        <v>19698737</v>
      </c>
      <c r="H8" s="857">
        <v>15119471.48496994</v>
      </c>
      <c r="I8" s="857">
        <v>315811.41482965928</v>
      </c>
      <c r="J8" s="857">
        <v>4263454.1002004007</v>
      </c>
    </row>
    <row r="9" spans="5:10">
      <c r="E9" s="856">
        <v>2</v>
      </c>
      <c r="F9" s="858" t="s">
        <v>364</v>
      </c>
      <c r="G9" s="857">
        <v>21241716</v>
      </c>
      <c r="H9" s="857">
        <v>16174512.75572519</v>
      </c>
      <c r="I9" s="857">
        <v>526989.13740458013</v>
      </c>
      <c r="J9" s="857">
        <v>4540214.1068702284</v>
      </c>
    </row>
    <row r="10" spans="5:10">
      <c r="E10" s="1106" t="s">
        <v>368</v>
      </c>
      <c r="F10" s="1106"/>
      <c r="G10" s="859">
        <f>SUM(G8:G9)</f>
        <v>40940453</v>
      </c>
      <c r="H10" s="859">
        <f>SUM(H8:H9)</f>
        <v>31293984.24069513</v>
      </c>
      <c r="I10" s="859">
        <f>SUM(I8:I9)</f>
        <v>842800.55223423941</v>
      </c>
      <c r="J10" s="859">
        <f>SUM(J8:J9)</f>
        <v>8803668.20707063</v>
      </c>
    </row>
    <row r="11" spans="5:10">
      <c r="E11" s="860"/>
      <c r="F11" s="860"/>
      <c r="G11" s="861"/>
      <c r="H11" s="861"/>
      <c r="I11" s="861"/>
      <c r="J11" s="861"/>
    </row>
    <row r="12" spans="5:10">
      <c r="E12" s="862" t="s">
        <v>373</v>
      </c>
      <c r="F12" s="863"/>
      <c r="G12" s="864"/>
      <c r="H12" s="864"/>
      <c r="I12" s="864"/>
      <c r="J12" s="864"/>
    </row>
    <row r="13" spans="5:10" ht="34.5" customHeight="1">
      <c r="E13" s="865">
        <v>1</v>
      </c>
      <c r="F13" s="1107" t="s">
        <v>374</v>
      </c>
      <c r="G13" s="1107"/>
      <c r="H13" s="1107"/>
      <c r="I13" s="1107"/>
      <c r="J13" s="1107"/>
    </row>
  </sheetData>
  <mergeCells count="4">
    <mergeCell ref="E5:J5"/>
    <mergeCell ref="E6:J6"/>
    <mergeCell ref="E10:F10"/>
    <mergeCell ref="F13:J13"/>
  </mergeCells>
  <pageMargins left="0.7" right="0.7" top="0.75" bottom="0.75" header="0.3" footer="0.3"/>
  <pageSetup paperSize="5" orientation="portrait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B1:P58"/>
  <sheetViews>
    <sheetView showGridLines="0" view="pageBreakPreview" topLeftCell="A22" zoomScale="60" workbookViewId="0">
      <selection activeCell="G20" sqref="G20"/>
    </sheetView>
  </sheetViews>
  <sheetFormatPr defaultRowHeight="12.75"/>
  <cols>
    <col min="1" max="2" width="3" style="182" customWidth="1"/>
    <col min="3" max="4" width="2.42578125" style="182" customWidth="1"/>
    <col min="5" max="5" width="23.7109375" style="182" customWidth="1"/>
    <col min="6" max="6" width="12.85546875" style="182" customWidth="1"/>
    <col min="7" max="7" width="13.140625" style="182" customWidth="1"/>
    <col min="8" max="8" width="13.28515625" style="182" customWidth="1"/>
    <col min="9" max="9" width="13.85546875" style="182" customWidth="1"/>
    <col min="10" max="10" width="13.7109375" style="182" customWidth="1"/>
    <col min="11" max="11" width="12.5703125" style="182" customWidth="1"/>
    <col min="12" max="12" width="2.28515625" style="182" customWidth="1"/>
    <col min="13" max="250" width="9.140625" style="182"/>
    <col min="251" max="252" width="3" style="182" customWidth="1"/>
    <col min="253" max="254" width="2.42578125" style="182" customWidth="1"/>
    <col min="255" max="255" width="32.140625" style="182" customWidth="1"/>
    <col min="256" max="256" width="16.7109375" style="182" customWidth="1"/>
    <col min="257" max="257" width="16" style="182" customWidth="1"/>
    <col min="258" max="258" width="17.85546875" style="182" customWidth="1"/>
    <col min="259" max="259" width="17" style="182" customWidth="1"/>
    <col min="260" max="260" width="16.7109375" style="182" customWidth="1"/>
    <col min="261" max="261" width="16" style="182" customWidth="1"/>
    <col min="262" max="262" width="17.85546875" style="182" customWidth="1"/>
    <col min="263" max="263" width="17" style="182" customWidth="1"/>
    <col min="264" max="264" width="16.28515625" style="182" customWidth="1"/>
    <col min="265" max="266" width="17.7109375" style="182" customWidth="1"/>
    <col min="267" max="267" width="14" style="182" customWidth="1"/>
    <col min="268" max="268" width="2.28515625" style="182" customWidth="1"/>
    <col min="269" max="506" width="9.140625" style="182"/>
    <col min="507" max="508" width="3" style="182" customWidth="1"/>
    <col min="509" max="510" width="2.42578125" style="182" customWidth="1"/>
    <col min="511" max="511" width="32.140625" style="182" customWidth="1"/>
    <col min="512" max="512" width="16.7109375" style="182" customWidth="1"/>
    <col min="513" max="513" width="16" style="182" customWidth="1"/>
    <col min="514" max="514" width="17.85546875" style="182" customWidth="1"/>
    <col min="515" max="515" width="17" style="182" customWidth="1"/>
    <col min="516" max="516" width="16.7109375" style="182" customWidth="1"/>
    <col min="517" max="517" width="16" style="182" customWidth="1"/>
    <col min="518" max="518" width="17.85546875" style="182" customWidth="1"/>
    <col min="519" max="519" width="17" style="182" customWidth="1"/>
    <col min="520" max="520" width="16.28515625" style="182" customWidth="1"/>
    <col min="521" max="522" width="17.7109375" style="182" customWidth="1"/>
    <col min="523" max="523" width="14" style="182" customWidth="1"/>
    <col min="524" max="524" width="2.28515625" style="182" customWidth="1"/>
    <col min="525" max="762" width="9.140625" style="182"/>
    <col min="763" max="764" width="3" style="182" customWidth="1"/>
    <col min="765" max="766" width="2.42578125" style="182" customWidth="1"/>
    <col min="767" max="767" width="32.140625" style="182" customWidth="1"/>
    <col min="768" max="768" width="16.7109375" style="182" customWidth="1"/>
    <col min="769" max="769" width="16" style="182" customWidth="1"/>
    <col min="770" max="770" width="17.85546875" style="182" customWidth="1"/>
    <col min="771" max="771" width="17" style="182" customWidth="1"/>
    <col min="772" max="772" width="16.7109375" style="182" customWidth="1"/>
    <col min="773" max="773" width="16" style="182" customWidth="1"/>
    <col min="774" max="774" width="17.85546875" style="182" customWidth="1"/>
    <col min="775" max="775" width="17" style="182" customWidth="1"/>
    <col min="776" max="776" width="16.28515625" style="182" customWidth="1"/>
    <col min="777" max="778" width="17.7109375" style="182" customWidth="1"/>
    <col min="779" max="779" width="14" style="182" customWidth="1"/>
    <col min="780" max="780" width="2.28515625" style="182" customWidth="1"/>
    <col min="781" max="1018" width="9.140625" style="182"/>
    <col min="1019" max="1020" width="3" style="182" customWidth="1"/>
    <col min="1021" max="1022" width="2.42578125" style="182" customWidth="1"/>
    <col min="1023" max="1023" width="32.140625" style="182" customWidth="1"/>
    <col min="1024" max="1024" width="16.7109375" style="182" customWidth="1"/>
    <col min="1025" max="1025" width="16" style="182" customWidth="1"/>
    <col min="1026" max="1026" width="17.85546875" style="182" customWidth="1"/>
    <col min="1027" max="1027" width="17" style="182" customWidth="1"/>
    <col min="1028" max="1028" width="16.7109375" style="182" customWidth="1"/>
    <col min="1029" max="1029" width="16" style="182" customWidth="1"/>
    <col min="1030" max="1030" width="17.85546875" style="182" customWidth="1"/>
    <col min="1031" max="1031" width="17" style="182" customWidth="1"/>
    <col min="1032" max="1032" width="16.28515625" style="182" customWidth="1"/>
    <col min="1033" max="1034" width="17.7109375" style="182" customWidth="1"/>
    <col min="1035" max="1035" width="14" style="182" customWidth="1"/>
    <col min="1036" max="1036" width="2.28515625" style="182" customWidth="1"/>
    <col min="1037" max="1274" width="9.140625" style="182"/>
    <col min="1275" max="1276" width="3" style="182" customWidth="1"/>
    <col min="1277" max="1278" width="2.42578125" style="182" customWidth="1"/>
    <col min="1279" max="1279" width="32.140625" style="182" customWidth="1"/>
    <col min="1280" max="1280" width="16.7109375" style="182" customWidth="1"/>
    <col min="1281" max="1281" width="16" style="182" customWidth="1"/>
    <col min="1282" max="1282" width="17.85546875" style="182" customWidth="1"/>
    <col min="1283" max="1283" width="17" style="182" customWidth="1"/>
    <col min="1284" max="1284" width="16.7109375" style="182" customWidth="1"/>
    <col min="1285" max="1285" width="16" style="182" customWidth="1"/>
    <col min="1286" max="1286" width="17.85546875" style="182" customWidth="1"/>
    <col min="1287" max="1287" width="17" style="182" customWidth="1"/>
    <col min="1288" max="1288" width="16.28515625" style="182" customWidth="1"/>
    <col min="1289" max="1290" width="17.7109375" style="182" customWidth="1"/>
    <col min="1291" max="1291" width="14" style="182" customWidth="1"/>
    <col min="1292" max="1292" width="2.28515625" style="182" customWidth="1"/>
    <col min="1293" max="1530" width="9.140625" style="182"/>
    <col min="1531" max="1532" width="3" style="182" customWidth="1"/>
    <col min="1533" max="1534" width="2.42578125" style="182" customWidth="1"/>
    <col min="1535" max="1535" width="32.140625" style="182" customWidth="1"/>
    <col min="1536" max="1536" width="16.7109375" style="182" customWidth="1"/>
    <col min="1537" max="1537" width="16" style="182" customWidth="1"/>
    <col min="1538" max="1538" width="17.85546875" style="182" customWidth="1"/>
    <col min="1539" max="1539" width="17" style="182" customWidth="1"/>
    <col min="1540" max="1540" width="16.7109375" style="182" customWidth="1"/>
    <col min="1541" max="1541" width="16" style="182" customWidth="1"/>
    <col min="1542" max="1542" width="17.85546875" style="182" customWidth="1"/>
    <col min="1543" max="1543" width="17" style="182" customWidth="1"/>
    <col min="1544" max="1544" width="16.28515625" style="182" customWidth="1"/>
    <col min="1545" max="1546" width="17.7109375" style="182" customWidth="1"/>
    <col min="1547" max="1547" width="14" style="182" customWidth="1"/>
    <col min="1548" max="1548" width="2.28515625" style="182" customWidth="1"/>
    <col min="1549" max="1786" width="9.140625" style="182"/>
    <col min="1787" max="1788" width="3" style="182" customWidth="1"/>
    <col min="1789" max="1790" width="2.42578125" style="182" customWidth="1"/>
    <col min="1791" max="1791" width="32.140625" style="182" customWidth="1"/>
    <col min="1792" max="1792" width="16.7109375" style="182" customWidth="1"/>
    <col min="1793" max="1793" width="16" style="182" customWidth="1"/>
    <col min="1794" max="1794" width="17.85546875" style="182" customWidth="1"/>
    <col min="1795" max="1795" width="17" style="182" customWidth="1"/>
    <col min="1796" max="1796" width="16.7109375" style="182" customWidth="1"/>
    <col min="1797" max="1797" width="16" style="182" customWidth="1"/>
    <col min="1798" max="1798" width="17.85546875" style="182" customWidth="1"/>
    <col min="1799" max="1799" width="17" style="182" customWidth="1"/>
    <col min="1800" max="1800" width="16.28515625" style="182" customWidth="1"/>
    <col min="1801" max="1802" width="17.7109375" style="182" customWidth="1"/>
    <col min="1803" max="1803" width="14" style="182" customWidth="1"/>
    <col min="1804" max="1804" width="2.28515625" style="182" customWidth="1"/>
    <col min="1805" max="2042" width="9.140625" style="182"/>
    <col min="2043" max="2044" width="3" style="182" customWidth="1"/>
    <col min="2045" max="2046" width="2.42578125" style="182" customWidth="1"/>
    <col min="2047" max="2047" width="32.140625" style="182" customWidth="1"/>
    <col min="2048" max="2048" width="16.7109375" style="182" customWidth="1"/>
    <col min="2049" max="2049" width="16" style="182" customWidth="1"/>
    <col min="2050" max="2050" width="17.85546875" style="182" customWidth="1"/>
    <col min="2051" max="2051" width="17" style="182" customWidth="1"/>
    <col min="2052" max="2052" width="16.7109375" style="182" customWidth="1"/>
    <col min="2053" max="2053" width="16" style="182" customWidth="1"/>
    <col min="2054" max="2054" width="17.85546875" style="182" customWidth="1"/>
    <col min="2055" max="2055" width="17" style="182" customWidth="1"/>
    <col min="2056" max="2056" width="16.28515625" style="182" customWidth="1"/>
    <col min="2057" max="2058" width="17.7109375" style="182" customWidth="1"/>
    <col min="2059" max="2059" width="14" style="182" customWidth="1"/>
    <col min="2060" max="2060" width="2.28515625" style="182" customWidth="1"/>
    <col min="2061" max="2298" width="9.140625" style="182"/>
    <col min="2299" max="2300" width="3" style="182" customWidth="1"/>
    <col min="2301" max="2302" width="2.42578125" style="182" customWidth="1"/>
    <col min="2303" max="2303" width="32.140625" style="182" customWidth="1"/>
    <col min="2304" max="2304" width="16.7109375" style="182" customWidth="1"/>
    <col min="2305" max="2305" width="16" style="182" customWidth="1"/>
    <col min="2306" max="2306" width="17.85546875" style="182" customWidth="1"/>
    <col min="2307" max="2307" width="17" style="182" customWidth="1"/>
    <col min="2308" max="2308" width="16.7109375" style="182" customWidth="1"/>
    <col min="2309" max="2309" width="16" style="182" customWidth="1"/>
    <col min="2310" max="2310" width="17.85546875" style="182" customWidth="1"/>
    <col min="2311" max="2311" width="17" style="182" customWidth="1"/>
    <col min="2312" max="2312" width="16.28515625" style="182" customWidth="1"/>
    <col min="2313" max="2314" width="17.7109375" style="182" customWidth="1"/>
    <col min="2315" max="2315" width="14" style="182" customWidth="1"/>
    <col min="2316" max="2316" width="2.28515625" style="182" customWidth="1"/>
    <col min="2317" max="2554" width="9.140625" style="182"/>
    <col min="2555" max="2556" width="3" style="182" customWidth="1"/>
    <col min="2557" max="2558" width="2.42578125" style="182" customWidth="1"/>
    <col min="2559" max="2559" width="32.140625" style="182" customWidth="1"/>
    <col min="2560" max="2560" width="16.7109375" style="182" customWidth="1"/>
    <col min="2561" max="2561" width="16" style="182" customWidth="1"/>
    <col min="2562" max="2562" width="17.85546875" style="182" customWidth="1"/>
    <col min="2563" max="2563" width="17" style="182" customWidth="1"/>
    <col min="2564" max="2564" width="16.7109375" style="182" customWidth="1"/>
    <col min="2565" max="2565" width="16" style="182" customWidth="1"/>
    <col min="2566" max="2566" width="17.85546875" style="182" customWidth="1"/>
    <col min="2567" max="2567" width="17" style="182" customWidth="1"/>
    <col min="2568" max="2568" width="16.28515625" style="182" customWidth="1"/>
    <col min="2569" max="2570" width="17.7109375" style="182" customWidth="1"/>
    <col min="2571" max="2571" width="14" style="182" customWidth="1"/>
    <col min="2572" max="2572" width="2.28515625" style="182" customWidth="1"/>
    <col min="2573" max="2810" width="9.140625" style="182"/>
    <col min="2811" max="2812" width="3" style="182" customWidth="1"/>
    <col min="2813" max="2814" width="2.42578125" style="182" customWidth="1"/>
    <col min="2815" max="2815" width="32.140625" style="182" customWidth="1"/>
    <col min="2816" max="2816" width="16.7109375" style="182" customWidth="1"/>
    <col min="2817" max="2817" width="16" style="182" customWidth="1"/>
    <col min="2818" max="2818" width="17.85546875" style="182" customWidth="1"/>
    <col min="2819" max="2819" width="17" style="182" customWidth="1"/>
    <col min="2820" max="2820" width="16.7109375" style="182" customWidth="1"/>
    <col min="2821" max="2821" width="16" style="182" customWidth="1"/>
    <col min="2822" max="2822" width="17.85546875" style="182" customWidth="1"/>
    <col min="2823" max="2823" width="17" style="182" customWidth="1"/>
    <col min="2824" max="2824" width="16.28515625" style="182" customWidth="1"/>
    <col min="2825" max="2826" width="17.7109375" style="182" customWidth="1"/>
    <col min="2827" max="2827" width="14" style="182" customWidth="1"/>
    <col min="2828" max="2828" width="2.28515625" style="182" customWidth="1"/>
    <col min="2829" max="3066" width="9.140625" style="182"/>
    <col min="3067" max="3068" width="3" style="182" customWidth="1"/>
    <col min="3069" max="3070" width="2.42578125" style="182" customWidth="1"/>
    <col min="3071" max="3071" width="32.140625" style="182" customWidth="1"/>
    <col min="3072" max="3072" width="16.7109375" style="182" customWidth="1"/>
    <col min="3073" max="3073" width="16" style="182" customWidth="1"/>
    <col min="3074" max="3074" width="17.85546875" style="182" customWidth="1"/>
    <col min="3075" max="3075" width="17" style="182" customWidth="1"/>
    <col min="3076" max="3076" width="16.7109375" style="182" customWidth="1"/>
    <col min="3077" max="3077" width="16" style="182" customWidth="1"/>
    <col min="3078" max="3078" width="17.85546875" style="182" customWidth="1"/>
    <col min="3079" max="3079" width="17" style="182" customWidth="1"/>
    <col min="3080" max="3080" width="16.28515625" style="182" customWidth="1"/>
    <col min="3081" max="3082" width="17.7109375" style="182" customWidth="1"/>
    <col min="3083" max="3083" width="14" style="182" customWidth="1"/>
    <col min="3084" max="3084" width="2.28515625" style="182" customWidth="1"/>
    <col min="3085" max="3322" width="9.140625" style="182"/>
    <col min="3323" max="3324" width="3" style="182" customWidth="1"/>
    <col min="3325" max="3326" width="2.42578125" style="182" customWidth="1"/>
    <col min="3327" max="3327" width="32.140625" style="182" customWidth="1"/>
    <col min="3328" max="3328" width="16.7109375" style="182" customWidth="1"/>
    <col min="3329" max="3329" width="16" style="182" customWidth="1"/>
    <col min="3330" max="3330" width="17.85546875" style="182" customWidth="1"/>
    <col min="3331" max="3331" width="17" style="182" customWidth="1"/>
    <col min="3332" max="3332" width="16.7109375" style="182" customWidth="1"/>
    <col min="3333" max="3333" width="16" style="182" customWidth="1"/>
    <col min="3334" max="3334" width="17.85546875" style="182" customWidth="1"/>
    <col min="3335" max="3335" width="17" style="182" customWidth="1"/>
    <col min="3336" max="3336" width="16.28515625" style="182" customWidth="1"/>
    <col min="3337" max="3338" width="17.7109375" style="182" customWidth="1"/>
    <col min="3339" max="3339" width="14" style="182" customWidth="1"/>
    <col min="3340" max="3340" width="2.28515625" style="182" customWidth="1"/>
    <col min="3341" max="3578" width="9.140625" style="182"/>
    <col min="3579" max="3580" width="3" style="182" customWidth="1"/>
    <col min="3581" max="3582" width="2.42578125" style="182" customWidth="1"/>
    <col min="3583" max="3583" width="32.140625" style="182" customWidth="1"/>
    <col min="3584" max="3584" width="16.7109375" style="182" customWidth="1"/>
    <col min="3585" max="3585" width="16" style="182" customWidth="1"/>
    <col min="3586" max="3586" width="17.85546875" style="182" customWidth="1"/>
    <col min="3587" max="3587" width="17" style="182" customWidth="1"/>
    <col min="3588" max="3588" width="16.7109375" style="182" customWidth="1"/>
    <col min="3589" max="3589" width="16" style="182" customWidth="1"/>
    <col min="3590" max="3590" width="17.85546875" style="182" customWidth="1"/>
    <col min="3591" max="3591" width="17" style="182" customWidth="1"/>
    <col min="3592" max="3592" width="16.28515625" style="182" customWidth="1"/>
    <col min="3593" max="3594" width="17.7109375" style="182" customWidth="1"/>
    <col min="3595" max="3595" width="14" style="182" customWidth="1"/>
    <col min="3596" max="3596" width="2.28515625" style="182" customWidth="1"/>
    <col min="3597" max="3834" width="9.140625" style="182"/>
    <col min="3835" max="3836" width="3" style="182" customWidth="1"/>
    <col min="3837" max="3838" width="2.42578125" style="182" customWidth="1"/>
    <col min="3839" max="3839" width="32.140625" style="182" customWidth="1"/>
    <col min="3840" max="3840" width="16.7109375" style="182" customWidth="1"/>
    <col min="3841" max="3841" width="16" style="182" customWidth="1"/>
    <col min="3842" max="3842" width="17.85546875" style="182" customWidth="1"/>
    <col min="3843" max="3843" width="17" style="182" customWidth="1"/>
    <col min="3844" max="3844" width="16.7109375" style="182" customWidth="1"/>
    <col min="3845" max="3845" width="16" style="182" customWidth="1"/>
    <col min="3846" max="3846" width="17.85546875" style="182" customWidth="1"/>
    <col min="3847" max="3847" width="17" style="182" customWidth="1"/>
    <col min="3848" max="3848" width="16.28515625" style="182" customWidth="1"/>
    <col min="3849" max="3850" width="17.7109375" style="182" customWidth="1"/>
    <col min="3851" max="3851" width="14" style="182" customWidth="1"/>
    <col min="3852" max="3852" width="2.28515625" style="182" customWidth="1"/>
    <col min="3853" max="4090" width="9.140625" style="182"/>
    <col min="4091" max="4092" width="3" style="182" customWidth="1"/>
    <col min="4093" max="4094" width="2.42578125" style="182" customWidth="1"/>
    <col min="4095" max="4095" width="32.140625" style="182" customWidth="1"/>
    <col min="4096" max="4096" width="16.7109375" style="182" customWidth="1"/>
    <col min="4097" max="4097" width="16" style="182" customWidth="1"/>
    <col min="4098" max="4098" width="17.85546875" style="182" customWidth="1"/>
    <col min="4099" max="4099" width="17" style="182" customWidth="1"/>
    <col min="4100" max="4100" width="16.7109375" style="182" customWidth="1"/>
    <col min="4101" max="4101" width="16" style="182" customWidth="1"/>
    <col min="4102" max="4102" width="17.85546875" style="182" customWidth="1"/>
    <col min="4103" max="4103" width="17" style="182" customWidth="1"/>
    <col min="4104" max="4104" width="16.28515625" style="182" customWidth="1"/>
    <col min="4105" max="4106" width="17.7109375" style="182" customWidth="1"/>
    <col min="4107" max="4107" width="14" style="182" customWidth="1"/>
    <col min="4108" max="4108" width="2.28515625" style="182" customWidth="1"/>
    <col min="4109" max="4346" width="9.140625" style="182"/>
    <col min="4347" max="4348" width="3" style="182" customWidth="1"/>
    <col min="4349" max="4350" width="2.42578125" style="182" customWidth="1"/>
    <col min="4351" max="4351" width="32.140625" style="182" customWidth="1"/>
    <col min="4352" max="4352" width="16.7109375" style="182" customWidth="1"/>
    <col min="4353" max="4353" width="16" style="182" customWidth="1"/>
    <col min="4354" max="4354" width="17.85546875" style="182" customWidth="1"/>
    <col min="4355" max="4355" width="17" style="182" customWidth="1"/>
    <col min="4356" max="4356" width="16.7109375" style="182" customWidth="1"/>
    <col min="4357" max="4357" width="16" style="182" customWidth="1"/>
    <col min="4358" max="4358" width="17.85546875" style="182" customWidth="1"/>
    <col min="4359" max="4359" width="17" style="182" customWidth="1"/>
    <col min="4360" max="4360" width="16.28515625" style="182" customWidth="1"/>
    <col min="4361" max="4362" width="17.7109375" style="182" customWidth="1"/>
    <col min="4363" max="4363" width="14" style="182" customWidth="1"/>
    <col min="4364" max="4364" width="2.28515625" style="182" customWidth="1"/>
    <col min="4365" max="4602" width="9.140625" style="182"/>
    <col min="4603" max="4604" width="3" style="182" customWidth="1"/>
    <col min="4605" max="4606" width="2.42578125" style="182" customWidth="1"/>
    <col min="4607" max="4607" width="32.140625" style="182" customWidth="1"/>
    <col min="4608" max="4608" width="16.7109375" style="182" customWidth="1"/>
    <col min="4609" max="4609" width="16" style="182" customWidth="1"/>
    <col min="4610" max="4610" width="17.85546875" style="182" customWidth="1"/>
    <col min="4611" max="4611" width="17" style="182" customWidth="1"/>
    <col min="4612" max="4612" width="16.7109375" style="182" customWidth="1"/>
    <col min="4613" max="4613" width="16" style="182" customWidth="1"/>
    <col min="4614" max="4614" width="17.85546875" style="182" customWidth="1"/>
    <col min="4615" max="4615" width="17" style="182" customWidth="1"/>
    <col min="4616" max="4616" width="16.28515625" style="182" customWidth="1"/>
    <col min="4617" max="4618" width="17.7109375" style="182" customWidth="1"/>
    <col min="4619" max="4619" width="14" style="182" customWidth="1"/>
    <col min="4620" max="4620" width="2.28515625" style="182" customWidth="1"/>
    <col min="4621" max="4858" width="9.140625" style="182"/>
    <col min="4859" max="4860" width="3" style="182" customWidth="1"/>
    <col min="4861" max="4862" width="2.42578125" style="182" customWidth="1"/>
    <col min="4863" max="4863" width="32.140625" style="182" customWidth="1"/>
    <col min="4864" max="4864" width="16.7109375" style="182" customWidth="1"/>
    <col min="4865" max="4865" width="16" style="182" customWidth="1"/>
    <col min="4866" max="4866" width="17.85546875" style="182" customWidth="1"/>
    <col min="4867" max="4867" width="17" style="182" customWidth="1"/>
    <col min="4868" max="4868" width="16.7109375" style="182" customWidth="1"/>
    <col min="4869" max="4869" width="16" style="182" customWidth="1"/>
    <col min="4870" max="4870" width="17.85546875" style="182" customWidth="1"/>
    <col min="4871" max="4871" width="17" style="182" customWidth="1"/>
    <col min="4872" max="4872" width="16.28515625" style="182" customWidth="1"/>
    <col min="4873" max="4874" width="17.7109375" style="182" customWidth="1"/>
    <col min="4875" max="4875" width="14" style="182" customWidth="1"/>
    <col min="4876" max="4876" width="2.28515625" style="182" customWidth="1"/>
    <col min="4877" max="5114" width="9.140625" style="182"/>
    <col min="5115" max="5116" width="3" style="182" customWidth="1"/>
    <col min="5117" max="5118" width="2.42578125" style="182" customWidth="1"/>
    <col min="5119" max="5119" width="32.140625" style="182" customWidth="1"/>
    <col min="5120" max="5120" width="16.7109375" style="182" customWidth="1"/>
    <col min="5121" max="5121" width="16" style="182" customWidth="1"/>
    <col min="5122" max="5122" width="17.85546875" style="182" customWidth="1"/>
    <col min="5123" max="5123" width="17" style="182" customWidth="1"/>
    <col min="5124" max="5124" width="16.7109375" style="182" customWidth="1"/>
    <col min="5125" max="5125" width="16" style="182" customWidth="1"/>
    <col min="5126" max="5126" width="17.85546875" style="182" customWidth="1"/>
    <col min="5127" max="5127" width="17" style="182" customWidth="1"/>
    <col min="5128" max="5128" width="16.28515625" style="182" customWidth="1"/>
    <col min="5129" max="5130" width="17.7109375" style="182" customWidth="1"/>
    <col min="5131" max="5131" width="14" style="182" customWidth="1"/>
    <col min="5132" max="5132" width="2.28515625" style="182" customWidth="1"/>
    <col min="5133" max="5370" width="9.140625" style="182"/>
    <col min="5371" max="5372" width="3" style="182" customWidth="1"/>
    <col min="5373" max="5374" width="2.42578125" style="182" customWidth="1"/>
    <col min="5375" max="5375" width="32.140625" style="182" customWidth="1"/>
    <col min="5376" max="5376" width="16.7109375" style="182" customWidth="1"/>
    <col min="5377" max="5377" width="16" style="182" customWidth="1"/>
    <col min="5378" max="5378" width="17.85546875" style="182" customWidth="1"/>
    <col min="5379" max="5379" width="17" style="182" customWidth="1"/>
    <col min="5380" max="5380" width="16.7109375" style="182" customWidth="1"/>
    <col min="5381" max="5381" width="16" style="182" customWidth="1"/>
    <col min="5382" max="5382" width="17.85546875" style="182" customWidth="1"/>
    <col min="5383" max="5383" width="17" style="182" customWidth="1"/>
    <col min="5384" max="5384" width="16.28515625" style="182" customWidth="1"/>
    <col min="5385" max="5386" width="17.7109375" style="182" customWidth="1"/>
    <col min="5387" max="5387" width="14" style="182" customWidth="1"/>
    <col min="5388" max="5388" width="2.28515625" style="182" customWidth="1"/>
    <col min="5389" max="5626" width="9.140625" style="182"/>
    <col min="5627" max="5628" width="3" style="182" customWidth="1"/>
    <col min="5629" max="5630" width="2.42578125" style="182" customWidth="1"/>
    <col min="5631" max="5631" width="32.140625" style="182" customWidth="1"/>
    <col min="5632" max="5632" width="16.7109375" style="182" customWidth="1"/>
    <col min="5633" max="5633" width="16" style="182" customWidth="1"/>
    <col min="5634" max="5634" width="17.85546875" style="182" customWidth="1"/>
    <col min="5635" max="5635" width="17" style="182" customWidth="1"/>
    <col min="5636" max="5636" width="16.7109375" style="182" customWidth="1"/>
    <col min="5637" max="5637" width="16" style="182" customWidth="1"/>
    <col min="5638" max="5638" width="17.85546875" style="182" customWidth="1"/>
    <col min="5639" max="5639" width="17" style="182" customWidth="1"/>
    <col min="5640" max="5640" width="16.28515625" style="182" customWidth="1"/>
    <col min="5641" max="5642" width="17.7109375" style="182" customWidth="1"/>
    <col min="5643" max="5643" width="14" style="182" customWidth="1"/>
    <col min="5644" max="5644" width="2.28515625" style="182" customWidth="1"/>
    <col min="5645" max="5882" width="9.140625" style="182"/>
    <col min="5883" max="5884" width="3" style="182" customWidth="1"/>
    <col min="5885" max="5886" width="2.42578125" style="182" customWidth="1"/>
    <col min="5887" max="5887" width="32.140625" style="182" customWidth="1"/>
    <col min="5888" max="5888" width="16.7109375" style="182" customWidth="1"/>
    <col min="5889" max="5889" width="16" style="182" customWidth="1"/>
    <col min="5890" max="5890" width="17.85546875" style="182" customWidth="1"/>
    <col min="5891" max="5891" width="17" style="182" customWidth="1"/>
    <col min="5892" max="5892" width="16.7109375" style="182" customWidth="1"/>
    <col min="5893" max="5893" width="16" style="182" customWidth="1"/>
    <col min="5894" max="5894" width="17.85546875" style="182" customWidth="1"/>
    <col min="5895" max="5895" width="17" style="182" customWidth="1"/>
    <col min="5896" max="5896" width="16.28515625" style="182" customWidth="1"/>
    <col min="5897" max="5898" width="17.7109375" style="182" customWidth="1"/>
    <col min="5899" max="5899" width="14" style="182" customWidth="1"/>
    <col min="5900" max="5900" width="2.28515625" style="182" customWidth="1"/>
    <col min="5901" max="6138" width="9.140625" style="182"/>
    <col min="6139" max="6140" width="3" style="182" customWidth="1"/>
    <col min="6141" max="6142" width="2.42578125" style="182" customWidth="1"/>
    <col min="6143" max="6143" width="32.140625" style="182" customWidth="1"/>
    <col min="6144" max="6144" width="16.7109375" style="182" customWidth="1"/>
    <col min="6145" max="6145" width="16" style="182" customWidth="1"/>
    <col min="6146" max="6146" width="17.85546875" style="182" customWidth="1"/>
    <col min="6147" max="6147" width="17" style="182" customWidth="1"/>
    <col min="6148" max="6148" width="16.7109375" style="182" customWidth="1"/>
    <col min="6149" max="6149" width="16" style="182" customWidth="1"/>
    <col min="6150" max="6150" width="17.85546875" style="182" customWidth="1"/>
    <col min="6151" max="6151" width="17" style="182" customWidth="1"/>
    <col min="6152" max="6152" width="16.28515625" style="182" customWidth="1"/>
    <col min="6153" max="6154" width="17.7109375" style="182" customWidth="1"/>
    <col min="6155" max="6155" width="14" style="182" customWidth="1"/>
    <col min="6156" max="6156" width="2.28515625" style="182" customWidth="1"/>
    <col min="6157" max="6394" width="9.140625" style="182"/>
    <col min="6395" max="6396" width="3" style="182" customWidth="1"/>
    <col min="6397" max="6398" width="2.42578125" style="182" customWidth="1"/>
    <col min="6399" max="6399" width="32.140625" style="182" customWidth="1"/>
    <col min="6400" max="6400" width="16.7109375" style="182" customWidth="1"/>
    <col min="6401" max="6401" width="16" style="182" customWidth="1"/>
    <col min="6402" max="6402" width="17.85546875" style="182" customWidth="1"/>
    <col min="6403" max="6403" width="17" style="182" customWidth="1"/>
    <col min="6404" max="6404" width="16.7109375" style="182" customWidth="1"/>
    <col min="6405" max="6405" width="16" style="182" customWidth="1"/>
    <col min="6406" max="6406" width="17.85546875" style="182" customWidth="1"/>
    <col min="6407" max="6407" width="17" style="182" customWidth="1"/>
    <col min="6408" max="6408" width="16.28515625" style="182" customWidth="1"/>
    <col min="6409" max="6410" width="17.7109375" style="182" customWidth="1"/>
    <col min="6411" max="6411" width="14" style="182" customWidth="1"/>
    <col min="6412" max="6412" width="2.28515625" style="182" customWidth="1"/>
    <col min="6413" max="6650" width="9.140625" style="182"/>
    <col min="6651" max="6652" width="3" style="182" customWidth="1"/>
    <col min="6653" max="6654" width="2.42578125" style="182" customWidth="1"/>
    <col min="6655" max="6655" width="32.140625" style="182" customWidth="1"/>
    <col min="6656" max="6656" width="16.7109375" style="182" customWidth="1"/>
    <col min="6657" max="6657" width="16" style="182" customWidth="1"/>
    <col min="6658" max="6658" width="17.85546875" style="182" customWidth="1"/>
    <col min="6659" max="6659" width="17" style="182" customWidth="1"/>
    <col min="6660" max="6660" width="16.7109375" style="182" customWidth="1"/>
    <col min="6661" max="6661" width="16" style="182" customWidth="1"/>
    <col min="6662" max="6662" width="17.85546875" style="182" customWidth="1"/>
    <col min="6663" max="6663" width="17" style="182" customWidth="1"/>
    <col min="6664" max="6664" width="16.28515625" style="182" customWidth="1"/>
    <col min="6665" max="6666" width="17.7109375" style="182" customWidth="1"/>
    <col min="6667" max="6667" width="14" style="182" customWidth="1"/>
    <col min="6668" max="6668" width="2.28515625" style="182" customWidth="1"/>
    <col min="6669" max="6906" width="9.140625" style="182"/>
    <col min="6907" max="6908" width="3" style="182" customWidth="1"/>
    <col min="6909" max="6910" width="2.42578125" style="182" customWidth="1"/>
    <col min="6911" max="6911" width="32.140625" style="182" customWidth="1"/>
    <col min="6912" max="6912" width="16.7109375" style="182" customWidth="1"/>
    <col min="6913" max="6913" width="16" style="182" customWidth="1"/>
    <col min="6914" max="6914" width="17.85546875" style="182" customWidth="1"/>
    <col min="6915" max="6915" width="17" style="182" customWidth="1"/>
    <col min="6916" max="6916" width="16.7109375" style="182" customWidth="1"/>
    <col min="6917" max="6917" width="16" style="182" customWidth="1"/>
    <col min="6918" max="6918" width="17.85546875" style="182" customWidth="1"/>
    <col min="6919" max="6919" width="17" style="182" customWidth="1"/>
    <col min="6920" max="6920" width="16.28515625" style="182" customWidth="1"/>
    <col min="6921" max="6922" width="17.7109375" style="182" customWidth="1"/>
    <col min="6923" max="6923" width="14" style="182" customWidth="1"/>
    <col min="6924" max="6924" width="2.28515625" style="182" customWidth="1"/>
    <col min="6925" max="7162" width="9.140625" style="182"/>
    <col min="7163" max="7164" width="3" style="182" customWidth="1"/>
    <col min="7165" max="7166" width="2.42578125" style="182" customWidth="1"/>
    <col min="7167" max="7167" width="32.140625" style="182" customWidth="1"/>
    <col min="7168" max="7168" width="16.7109375" style="182" customWidth="1"/>
    <col min="7169" max="7169" width="16" style="182" customWidth="1"/>
    <col min="7170" max="7170" width="17.85546875" style="182" customWidth="1"/>
    <col min="7171" max="7171" width="17" style="182" customWidth="1"/>
    <col min="7172" max="7172" width="16.7109375" style="182" customWidth="1"/>
    <col min="7173" max="7173" width="16" style="182" customWidth="1"/>
    <col min="7174" max="7174" width="17.85546875" style="182" customWidth="1"/>
    <col min="7175" max="7175" width="17" style="182" customWidth="1"/>
    <col min="7176" max="7176" width="16.28515625" style="182" customWidth="1"/>
    <col min="7177" max="7178" width="17.7109375" style="182" customWidth="1"/>
    <col min="7179" max="7179" width="14" style="182" customWidth="1"/>
    <col min="7180" max="7180" width="2.28515625" style="182" customWidth="1"/>
    <col min="7181" max="7418" width="9.140625" style="182"/>
    <col min="7419" max="7420" width="3" style="182" customWidth="1"/>
    <col min="7421" max="7422" width="2.42578125" style="182" customWidth="1"/>
    <col min="7423" max="7423" width="32.140625" style="182" customWidth="1"/>
    <col min="7424" max="7424" width="16.7109375" style="182" customWidth="1"/>
    <col min="7425" max="7425" width="16" style="182" customWidth="1"/>
    <col min="7426" max="7426" width="17.85546875" style="182" customWidth="1"/>
    <col min="7427" max="7427" width="17" style="182" customWidth="1"/>
    <col min="7428" max="7428" width="16.7109375" style="182" customWidth="1"/>
    <col min="7429" max="7429" width="16" style="182" customWidth="1"/>
    <col min="7430" max="7430" width="17.85546875" style="182" customWidth="1"/>
    <col min="7431" max="7431" width="17" style="182" customWidth="1"/>
    <col min="7432" max="7432" width="16.28515625" style="182" customWidth="1"/>
    <col min="7433" max="7434" width="17.7109375" style="182" customWidth="1"/>
    <col min="7435" max="7435" width="14" style="182" customWidth="1"/>
    <col min="7436" max="7436" width="2.28515625" style="182" customWidth="1"/>
    <col min="7437" max="7674" width="9.140625" style="182"/>
    <col min="7675" max="7676" width="3" style="182" customWidth="1"/>
    <col min="7677" max="7678" width="2.42578125" style="182" customWidth="1"/>
    <col min="7679" max="7679" width="32.140625" style="182" customWidth="1"/>
    <col min="7680" max="7680" width="16.7109375" style="182" customWidth="1"/>
    <col min="7681" max="7681" width="16" style="182" customWidth="1"/>
    <col min="7682" max="7682" width="17.85546875" style="182" customWidth="1"/>
    <col min="7683" max="7683" width="17" style="182" customWidth="1"/>
    <col min="7684" max="7684" width="16.7109375" style="182" customWidth="1"/>
    <col min="7685" max="7685" width="16" style="182" customWidth="1"/>
    <col min="7686" max="7686" width="17.85546875" style="182" customWidth="1"/>
    <col min="7687" max="7687" width="17" style="182" customWidth="1"/>
    <col min="7688" max="7688" width="16.28515625" style="182" customWidth="1"/>
    <col min="7689" max="7690" width="17.7109375" style="182" customWidth="1"/>
    <col min="7691" max="7691" width="14" style="182" customWidth="1"/>
    <col min="7692" max="7692" width="2.28515625" style="182" customWidth="1"/>
    <col min="7693" max="7930" width="9.140625" style="182"/>
    <col min="7931" max="7932" width="3" style="182" customWidth="1"/>
    <col min="7933" max="7934" width="2.42578125" style="182" customWidth="1"/>
    <col min="7935" max="7935" width="32.140625" style="182" customWidth="1"/>
    <col min="7936" max="7936" width="16.7109375" style="182" customWidth="1"/>
    <col min="7937" max="7937" width="16" style="182" customWidth="1"/>
    <col min="7938" max="7938" width="17.85546875" style="182" customWidth="1"/>
    <col min="7939" max="7939" width="17" style="182" customWidth="1"/>
    <col min="7940" max="7940" width="16.7109375" style="182" customWidth="1"/>
    <col min="7941" max="7941" width="16" style="182" customWidth="1"/>
    <col min="7942" max="7942" width="17.85546875" style="182" customWidth="1"/>
    <col min="7943" max="7943" width="17" style="182" customWidth="1"/>
    <col min="7944" max="7944" width="16.28515625" style="182" customWidth="1"/>
    <col min="7945" max="7946" width="17.7109375" style="182" customWidth="1"/>
    <col min="7947" max="7947" width="14" style="182" customWidth="1"/>
    <col min="7948" max="7948" width="2.28515625" style="182" customWidth="1"/>
    <col min="7949" max="8186" width="9.140625" style="182"/>
    <col min="8187" max="8188" width="3" style="182" customWidth="1"/>
    <col min="8189" max="8190" width="2.42578125" style="182" customWidth="1"/>
    <col min="8191" max="8191" width="32.140625" style="182" customWidth="1"/>
    <col min="8192" max="8192" width="16.7109375" style="182" customWidth="1"/>
    <col min="8193" max="8193" width="16" style="182" customWidth="1"/>
    <col min="8194" max="8194" width="17.85546875" style="182" customWidth="1"/>
    <col min="8195" max="8195" width="17" style="182" customWidth="1"/>
    <col min="8196" max="8196" width="16.7109375" style="182" customWidth="1"/>
    <col min="8197" max="8197" width="16" style="182" customWidth="1"/>
    <col min="8198" max="8198" width="17.85546875" style="182" customWidth="1"/>
    <col min="8199" max="8199" width="17" style="182" customWidth="1"/>
    <col min="8200" max="8200" width="16.28515625" style="182" customWidth="1"/>
    <col min="8201" max="8202" width="17.7109375" style="182" customWidth="1"/>
    <col min="8203" max="8203" width="14" style="182" customWidth="1"/>
    <col min="8204" max="8204" width="2.28515625" style="182" customWidth="1"/>
    <col min="8205" max="8442" width="9.140625" style="182"/>
    <col min="8443" max="8444" width="3" style="182" customWidth="1"/>
    <col min="8445" max="8446" width="2.42578125" style="182" customWidth="1"/>
    <col min="8447" max="8447" width="32.140625" style="182" customWidth="1"/>
    <col min="8448" max="8448" width="16.7109375" style="182" customWidth="1"/>
    <col min="8449" max="8449" width="16" style="182" customWidth="1"/>
    <col min="8450" max="8450" width="17.85546875" style="182" customWidth="1"/>
    <col min="8451" max="8451" width="17" style="182" customWidth="1"/>
    <col min="8452" max="8452" width="16.7109375" style="182" customWidth="1"/>
    <col min="8453" max="8453" width="16" style="182" customWidth="1"/>
    <col min="8454" max="8454" width="17.85546875" style="182" customWidth="1"/>
    <col min="8455" max="8455" width="17" style="182" customWidth="1"/>
    <col min="8456" max="8456" width="16.28515625" style="182" customWidth="1"/>
    <col min="8457" max="8458" width="17.7109375" style="182" customWidth="1"/>
    <col min="8459" max="8459" width="14" style="182" customWidth="1"/>
    <col min="8460" max="8460" width="2.28515625" style="182" customWidth="1"/>
    <col min="8461" max="8698" width="9.140625" style="182"/>
    <col min="8699" max="8700" width="3" style="182" customWidth="1"/>
    <col min="8701" max="8702" width="2.42578125" style="182" customWidth="1"/>
    <col min="8703" max="8703" width="32.140625" style="182" customWidth="1"/>
    <col min="8704" max="8704" width="16.7109375" style="182" customWidth="1"/>
    <col min="8705" max="8705" width="16" style="182" customWidth="1"/>
    <col min="8706" max="8706" width="17.85546875" style="182" customWidth="1"/>
    <col min="8707" max="8707" width="17" style="182" customWidth="1"/>
    <col min="8708" max="8708" width="16.7109375" style="182" customWidth="1"/>
    <col min="8709" max="8709" width="16" style="182" customWidth="1"/>
    <col min="8710" max="8710" width="17.85546875" style="182" customWidth="1"/>
    <col min="8711" max="8711" width="17" style="182" customWidth="1"/>
    <col min="8712" max="8712" width="16.28515625" style="182" customWidth="1"/>
    <col min="8713" max="8714" width="17.7109375" style="182" customWidth="1"/>
    <col min="8715" max="8715" width="14" style="182" customWidth="1"/>
    <col min="8716" max="8716" width="2.28515625" style="182" customWidth="1"/>
    <col min="8717" max="8954" width="9.140625" style="182"/>
    <col min="8955" max="8956" width="3" style="182" customWidth="1"/>
    <col min="8957" max="8958" width="2.42578125" style="182" customWidth="1"/>
    <col min="8959" max="8959" width="32.140625" style="182" customWidth="1"/>
    <col min="8960" max="8960" width="16.7109375" style="182" customWidth="1"/>
    <col min="8961" max="8961" width="16" style="182" customWidth="1"/>
    <col min="8962" max="8962" width="17.85546875" style="182" customWidth="1"/>
    <col min="8963" max="8963" width="17" style="182" customWidth="1"/>
    <col min="8964" max="8964" width="16.7109375" style="182" customWidth="1"/>
    <col min="8965" max="8965" width="16" style="182" customWidth="1"/>
    <col min="8966" max="8966" width="17.85546875" style="182" customWidth="1"/>
    <col min="8967" max="8967" width="17" style="182" customWidth="1"/>
    <col min="8968" max="8968" width="16.28515625" style="182" customWidth="1"/>
    <col min="8969" max="8970" width="17.7109375" style="182" customWidth="1"/>
    <col min="8971" max="8971" width="14" style="182" customWidth="1"/>
    <col min="8972" max="8972" width="2.28515625" style="182" customWidth="1"/>
    <col min="8973" max="9210" width="9.140625" style="182"/>
    <col min="9211" max="9212" width="3" style="182" customWidth="1"/>
    <col min="9213" max="9214" width="2.42578125" style="182" customWidth="1"/>
    <col min="9215" max="9215" width="32.140625" style="182" customWidth="1"/>
    <col min="9216" max="9216" width="16.7109375" style="182" customWidth="1"/>
    <col min="9217" max="9217" width="16" style="182" customWidth="1"/>
    <col min="9218" max="9218" width="17.85546875" style="182" customWidth="1"/>
    <col min="9219" max="9219" width="17" style="182" customWidth="1"/>
    <col min="9220" max="9220" width="16.7109375" style="182" customWidth="1"/>
    <col min="9221" max="9221" width="16" style="182" customWidth="1"/>
    <col min="9222" max="9222" width="17.85546875" style="182" customWidth="1"/>
    <col min="9223" max="9223" width="17" style="182" customWidth="1"/>
    <col min="9224" max="9224" width="16.28515625" style="182" customWidth="1"/>
    <col min="9225" max="9226" width="17.7109375" style="182" customWidth="1"/>
    <col min="9227" max="9227" width="14" style="182" customWidth="1"/>
    <col min="9228" max="9228" width="2.28515625" style="182" customWidth="1"/>
    <col min="9229" max="9466" width="9.140625" style="182"/>
    <col min="9467" max="9468" width="3" style="182" customWidth="1"/>
    <col min="9469" max="9470" width="2.42578125" style="182" customWidth="1"/>
    <col min="9471" max="9471" width="32.140625" style="182" customWidth="1"/>
    <col min="9472" max="9472" width="16.7109375" style="182" customWidth="1"/>
    <col min="9473" max="9473" width="16" style="182" customWidth="1"/>
    <col min="9474" max="9474" width="17.85546875" style="182" customWidth="1"/>
    <col min="9475" max="9475" width="17" style="182" customWidth="1"/>
    <col min="9476" max="9476" width="16.7109375" style="182" customWidth="1"/>
    <col min="9477" max="9477" width="16" style="182" customWidth="1"/>
    <col min="9478" max="9478" width="17.85546875" style="182" customWidth="1"/>
    <col min="9479" max="9479" width="17" style="182" customWidth="1"/>
    <col min="9480" max="9480" width="16.28515625" style="182" customWidth="1"/>
    <col min="9481" max="9482" width="17.7109375" style="182" customWidth="1"/>
    <col min="9483" max="9483" width="14" style="182" customWidth="1"/>
    <col min="9484" max="9484" width="2.28515625" style="182" customWidth="1"/>
    <col min="9485" max="9722" width="9.140625" style="182"/>
    <col min="9723" max="9724" width="3" style="182" customWidth="1"/>
    <col min="9725" max="9726" width="2.42578125" style="182" customWidth="1"/>
    <col min="9727" max="9727" width="32.140625" style="182" customWidth="1"/>
    <col min="9728" max="9728" width="16.7109375" style="182" customWidth="1"/>
    <col min="9729" max="9729" width="16" style="182" customWidth="1"/>
    <col min="9730" max="9730" width="17.85546875" style="182" customWidth="1"/>
    <col min="9731" max="9731" width="17" style="182" customWidth="1"/>
    <col min="9732" max="9732" width="16.7109375" style="182" customWidth="1"/>
    <col min="9733" max="9733" width="16" style="182" customWidth="1"/>
    <col min="9734" max="9734" width="17.85546875" style="182" customWidth="1"/>
    <col min="9735" max="9735" width="17" style="182" customWidth="1"/>
    <col min="9736" max="9736" width="16.28515625" style="182" customWidth="1"/>
    <col min="9737" max="9738" width="17.7109375" style="182" customWidth="1"/>
    <col min="9739" max="9739" width="14" style="182" customWidth="1"/>
    <col min="9740" max="9740" width="2.28515625" style="182" customWidth="1"/>
    <col min="9741" max="9978" width="9.140625" style="182"/>
    <col min="9979" max="9980" width="3" style="182" customWidth="1"/>
    <col min="9981" max="9982" width="2.42578125" style="182" customWidth="1"/>
    <col min="9983" max="9983" width="32.140625" style="182" customWidth="1"/>
    <col min="9984" max="9984" width="16.7109375" style="182" customWidth="1"/>
    <col min="9985" max="9985" width="16" style="182" customWidth="1"/>
    <col min="9986" max="9986" width="17.85546875" style="182" customWidth="1"/>
    <col min="9987" max="9987" width="17" style="182" customWidth="1"/>
    <col min="9988" max="9988" width="16.7109375" style="182" customWidth="1"/>
    <col min="9989" max="9989" width="16" style="182" customWidth="1"/>
    <col min="9990" max="9990" width="17.85546875" style="182" customWidth="1"/>
    <col min="9991" max="9991" width="17" style="182" customWidth="1"/>
    <col min="9992" max="9992" width="16.28515625" style="182" customWidth="1"/>
    <col min="9993" max="9994" width="17.7109375" style="182" customWidth="1"/>
    <col min="9995" max="9995" width="14" style="182" customWidth="1"/>
    <col min="9996" max="9996" width="2.28515625" style="182" customWidth="1"/>
    <col min="9997" max="10234" width="9.140625" style="182"/>
    <col min="10235" max="10236" width="3" style="182" customWidth="1"/>
    <col min="10237" max="10238" width="2.42578125" style="182" customWidth="1"/>
    <col min="10239" max="10239" width="32.140625" style="182" customWidth="1"/>
    <col min="10240" max="10240" width="16.7109375" style="182" customWidth="1"/>
    <col min="10241" max="10241" width="16" style="182" customWidth="1"/>
    <col min="10242" max="10242" width="17.85546875" style="182" customWidth="1"/>
    <col min="10243" max="10243" width="17" style="182" customWidth="1"/>
    <col min="10244" max="10244" width="16.7109375" style="182" customWidth="1"/>
    <col min="10245" max="10245" width="16" style="182" customWidth="1"/>
    <col min="10246" max="10246" width="17.85546875" style="182" customWidth="1"/>
    <col min="10247" max="10247" width="17" style="182" customWidth="1"/>
    <col min="10248" max="10248" width="16.28515625" style="182" customWidth="1"/>
    <col min="10249" max="10250" width="17.7109375" style="182" customWidth="1"/>
    <col min="10251" max="10251" width="14" style="182" customWidth="1"/>
    <col min="10252" max="10252" width="2.28515625" style="182" customWidth="1"/>
    <col min="10253" max="10490" width="9.140625" style="182"/>
    <col min="10491" max="10492" width="3" style="182" customWidth="1"/>
    <col min="10493" max="10494" width="2.42578125" style="182" customWidth="1"/>
    <col min="10495" max="10495" width="32.140625" style="182" customWidth="1"/>
    <col min="10496" max="10496" width="16.7109375" style="182" customWidth="1"/>
    <col min="10497" max="10497" width="16" style="182" customWidth="1"/>
    <col min="10498" max="10498" width="17.85546875" style="182" customWidth="1"/>
    <col min="10499" max="10499" width="17" style="182" customWidth="1"/>
    <col min="10500" max="10500" width="16.7109375" style="182" customWidth="1"/>
    <col min="10501" max="10501" width="16" style="182" customWidth="1"/>
    <col min="10502" max="10502" width="17.85546875" style="182" customWidth="1"/>
    <col min="10503" max="10503" width="17" style="182" customWidth="1"/>
    <col min="10504" max="10504" width="16.28515625" style="182" customWidth="1"/>
    <col min="10505" max="10506" width="17.7109375" style="182" customWidth="1"/>
    <col min="10507" max="10507" width="14" style="182" customWidth="1"/>
    <col min="10508" max="10508" width="2.28515625" style="182" customWidth="1"/>
    <col min="10509" max="10746" width="9.140625" style="182"/>
    <col min="10747" max="10748" width="3" style="182" customWidth="1"/>
    <col min="10749" max="10750" width="2.42578125" style="182" customWidth="1"/>
    <col min="10751" max="10751" width="32.140625" style="182" customWidth="1"/>
    <col min="10752" max="10752" width="16.7109375" style="182" customWidth="1"/>
    <col min="10753" max="10753" width="16" style="182" customWidth="1"/>
    <col min="10754" max="10754" width="17.85546875" style="182" customWidth="1"/>
    <col min="10755" max="10755" width="17" style="182" customWidth="1"/>
    <col min="10756" max="10756" width="16.7109375" style="182" customWidth="1"/>
    <col min="10757" max="10757" width="16" style="182" customWidth="1"/>
    <col min="10758" max="10758" width="17.85546875" style="182" customWidth="1"/>
    <col min="10759" max="10759" width="17" style="182" customWidth="1"/>
    <col min="10760" max="10760" width="16.28515625" style="182" customWidth="1"/>
    <col min="10761" max="10762" width="17.7109375" style="182" customWidth="1"/>
    <col min="10763" max="10763" width="14" style="182" customWidth="1"/>
    <col min="10764" max="10764" width="2.28515625" style="182" customWidth="1"/>
    <col min="10765" max="11002" width="9.140625" style="182"/>
    <col min="11003" max="11004" width="3" style="182" customWidth="1"/>
    <col min="11005" max="11006" width="2.42578125" style="182" customWidth="1"/>
    <col min="11007" max="11007" width="32.140625" style="182" customWidth="1"/>
    <col min="11008" max="11008" width="16.7109375" style="182" customWidth="1"/>
    <col min="11009" max="11009" width="16" style="182" customWidth="1"/>
    <col min="11010" max="11010" width="17.85546875" style="182" customWidth="1"/>
    <col min="11011" max="11011" width="17" style="182" customWidth="1"/>
    <col min="11012" max="11012" width="16.7109375" style="182" customWidth="1"/>
    <col min="11013" max="11013" width="16" style="182" customWidth="1"/>
    <col min="11014" max="11014" width="17.85546875" style="182" customWidth="1"/>
    <col min="11015" max="11015" width="17" style="182" customWidth="1"/>
    <col min="11016" max="11016" width="16.28515625" style="182" customWidth="1"/>
    <col min="11017" max="11018" width="17.7109375" style="182" customWidth="1"/>
    <col min="11019" max="11019" width="14" style="182" customWidth="1"/>
    <col min="11020" max="11020" width="2.28515625" style="182" customWidth="1"/>
    <col min="11021" max="11258" width="9.140625" style="182"/>
    <col min="11259" max="11260" width="3" style="182" customWidth="1"/>
    <col min="11261" max="11262" width="2.42578125" style="182" customWidth="1"/>
    <col min="11263" max="11263" width="32.140625" style="182" customWidth="1"/>
    <col min="11264" max="11264" width="16.7109375" style="182" customWidth="1"/>
    <col min="11265" max="11265" width="16" style="182" customWidth="1"/>
    <col min="11266" max="11266" width="17.85546875" style="182" customWidth="1"/>
    <col min="11267" max="11267" width="17" style="182" customWidth="1"/>
    <col min="11268" max="11268" width="16.7109375" style="182" customWidth="1"/>
    <col min="11269" max="11269" width="16" style="182" customWidth="1"/>
    <col min="11270" max="11270" width="17.85546875" style="182" customWidth="1"/>
    <col min="11271" max="11271" width="17" style="182" customWidth="1"/>
    <col min="11272" max="11272" width="16.28515625" style="182" customWidth="1"/>
    <col min="11273" max="11274" width="17.7109375" style="182" customWidth="1"/>
    <col min="11275" max="11275" width="14" style="182" customWidth="1"/>
    <col min="11276" max="11276" width="2.28515625" style="182" customWidth="1"/>
    <col min="11277" max="11514" width="9.140625" style="182"/>
    <col min="11515" max="11516" width="3" style="182" customWidth="1"/>
    <col min="11517" max="11518" width="2.42578125" style="182" customWidth="1"/>
    <col min="11519" max="11519" width="32.140625" style="182" customWidth="1"/>
    <col min="11520" max="11520" width="16.7109375" style="182" customWidth="1"/>
    <col min="11521" max="11521" width="16" style="182" customWidth="1"/>
    <col min="11522" max="11522" width="17.85546875" style="182" customWidth="1"/>
    <col min="11523" max="11523" width="17" style="182" customWidth="1"/>
    <col min="11524" max="11524" width="16.7109375" style="182" customWidth="1"/>
    <col min="11525" max="11525" width="16" style="182" customWidth="1"/>
    <col min="11526" max="11526" width="17.85546875" style="182" customWidth="1"/>
    <col min="11527" max="11527" width="17" style="182" customWidth="1"/>
    <col min="11528" max="11528" width="16.28515625" style="182" customWidth="1"/>
    <col min="11529" max="11530" width="17.7109375" style="182" customWidth="1"/>
    <col min="11531" max="11531" width="14" style="182" customWidth="1"/>
    <col min="11532" max="11532" width="2.28515625" style="182" customWidth="1"/>
    <col min="11533" max="11770" width="9.140625" style="182"/>
    <col min="11771" max="11772" width="3" style="182" customWidth="1"/>
    <col min="11773" max="11774" width="2.42578125" style="182" customWidth="1"/>
    <col min="11775" max="11775" width="32.140625" style="182" customWidth="1"/>
    <col min="11776" max="11776" width="16.7109375" style="182" customWidth="1"/>
    <col min="11777" max="11777" width="16" style="182" customWidth="1"/>
    <col min="11778" max="11778" width="17.85546875" style="182" customWidth="1"/>
    <col min="11779" max="11779" width="17" style="182" customWidth="1"/>
    <col min="11780" max="11780" width="16.7109375" style="182" customWidth="1"/>
    <col min="11781" max="11781" width="16" style="182" customWidth="1"/>
    <col min="11782" max="11782" width="17.85546875" style="182" customWidth="1"/>
    <col min="11783" max="11783" width="17" style="182" customWidth="1"/>
    <col min="11784" max="11784" width="16.28515625" style="182" customWidth="1"/>
    <col min="11785" max="11786" width="17.7109375" style="182" customWidth="1"/>
    <col min="11787" max="11787" width="14" style="182" customWidth="1"/>
    <col min="11788" max="11788" width="2.28515625" style="182" customWidth="1"/>
    <col min="11789" max="12026" width="9.140625" style="182"/>
    <col min="12027" max="12028" width="3" style="182" customWidth="1"/>
    <col min="12029" max="12030" width="2.42578125" style="182" customWidth="1"/>
    <col min="12031" max="12031" width="32.140625" style="182" customWidth="1"/>
    <col min="12032" max="12032" width="16.7109375" style="182" customWidth="1"/>
    <col min="12033" max="12033" width="16" style="182" customWidth="1"/>
    <col min="12034" max="12034" width="17.85546875" style="182" customWidth="1"/>
    <col min="12035" max="12035" width="17" style="182" customWidth="1"/>
    <col min="12036" max="12036" width="16.7109375" style="182" customWidth="1"/>
    <col min="12037" max="12037" width="16" style="182" customWidth="1"/>
    <col min="12038" max="12038" width="17.85546875" style="182" customWidth="1"/>
    <col min="12039" max="12039" width="17" style="182" customWidth="1"/>
    <col min="12040" max="12040" width="16.28515625" style="182" customWidth="1"/>
    <col min="12041" max="12042" width="17.7109375" style="182" customWidth="1"/>
    <col min="12043" max="12043" width="14" style="182" customWidth="1"/>
    <col min="12044" max="12044" width="2.28515625" style="182" customWidth="1"/>
    <col min="12045" max="12282" width="9.140625" style="182"/>
    <col min="12283" max="12284" width="3" style="182" customWidth="1"/>
    <col min="12285" max="12286" width="2.42578125" style="182" customWidth="1"/>
    <col min="12287" max="12287" width="32.140625" style="182" customWidth="1"/>
    <col min="12288" max="12288" width="16.7109375" style="182" customWidth="1"/>
    <col min="12289" max="12289" width="16" style="182" customWidth="1"/>
    <col min="12290" max="12290" width="17.85546875" style="182" customWidth="1"/>
    <col min="12291" max="12291" width="17" style="182" customWidth="1"/>
    <col min="12292" max="12292" width="16.7109375" style="182" customWidth="1"/>
    <col min="12293" max="12293" width="16" style="182" customWidth="1"/>
    <col min="12294" max="12294" width="17.85546875" style="182" customWidth="1"/>
    <col min="12295" max="12295" width="17" style="182" customWidth="1"/>
    <col min="12296" max="12296" width="16.28515625" style="182" customWidth="1"/>
    <col min="12297" max="12298" width="17.7109375" style="182" customWidth="1"/>
    <col min="12299" max="12299" width="14" style="182" customWidth="1"/>
    <col min="12300" max="12300" width="2.28515625" style="182" customWidth="1"/>
    <col min="12301" max="12538" width="9.140625" style="182"/>
    <col min="12539" max="12540" width="3" style="182" customWidth="1"/>
    <col min="12541" max="12542" width="2.42578125" style="182" customWidth="1"/>
    <col min="12543" max="12543" width="32.140625" style="182" customWidth="1"/>
    <col min="12544" max="12544" width="16.7109375" style="182" customWidth="1"/>
    <col min="12545" max="12545" width="16" style="182" customWidth="1"/>
    <col min="12546" max="12546" width="17.85546875" style="182" customWidth="1"/>
    <col min="12547" max="12547" width="17" style="182" customWidth="1"/>
    <col min="12548" max="12548" width="16.7109375" style="182" customWidth="1"/>
    <col min="12549" max="12549" width="16" style="182" customWidth="1"/>
    <col min="12550" max="12550" width="17.85546875" style="182" customWidth="1"/>
    <col min="12551" max="12551" width="17" style="182" customWidth="1"/>
    <col min="12552" max="12552" width="16.28515625" style="182" customWidth="1"/>
    <col min="12553" max="12554" width="17.7109375" style="182" customWidth="1"/>
    <col min="12555" max="12555" width="14" style="182" customWidth="1"/>
    <col min="12556" max="12556" width="2.28515625" style="182" customWidth="1"/>
    <col min="12557" max="12794" width="9.140625" style="182"/>
    <col min="12795" max="12796" width="3" style="182" customWidth="1"/>
    <col min="12797" max="12798" width="2.42578125" style="182" customWidth="1"/>
    <col min="12799" max="12799" width="32.140625" style="182" customWidth="1"/>
    <col min="12800" max="12800" width="16.7109375" style="182" customWidth="1"/>
    <col min="12801" max="12801" width="16" style="182" customWidth="1"/>
    <col min="12802" max="12802" width="17.85546875" style="182" customWidth="1"/>
    <col min="12803" max="12803" width="17" style="182" customWidth="1"/>
    <col min="12804" max="12804" width="16.7109375" style="182" customWidth="1"/>
    <col min="12805" max="12805" width="16" style="182" customWidth="1"/>
    <col min="12806" max="12806" width="17.85546875" style="182" customWidth="1"/>
    <col min="12807" max="12807" width="17" style="182" customWidth="1"/>
    <col min="12808" max="12808" width="16.28515625" style="182" customWidth="1"/>
    <col min="12809" max="12810" width="17.7109375" style="182" customWidth="1"/>
    <col min="12811" max="12811" width="14" style="182" customWidth="1"/>
    <col min="12812" max="12812" width="2.28515625" style="182" customWidth="1"/>
    <col min="12813" max="13050" width="9.140625" style="182"/>
    <col min="13051" max="13052" width="3" style="182" customWidth="1"/>
    <col min="13053" max="13054" width="2.42578125" style="182" customWidth="1"/>
    <col min="13055" max="13055" width="32.140625" style="182" customWidth="1"/>
    <col min="13056" max="13056" width="16.7109375" style="182" customWidth="1"/>
    <col min="13057" max="13057" width="16" style="182" customWidth="1"/>
    <col min="13058" max="13058" width="17.85546875" style="182" customWidth="1"/>
    <col min="13059" max="13059" width="17" style="182" customWidth="1"/>
    <col min="13060" max="13060" width="16.7109375" style="182" customWidth="1"/>
    <col min="13061" max="13061" width="16" style="182" customWidth="1"/>
    <col min="13062" max="13062" width="17.85546875" style="182" customWidth="1"/>
    <col min="13063" max="13063" width="17" style="182" customWidth="1"/>
    <col min="13064" max="13064" width="16.28515625" style="182" customWidth="1"/>
    <col min="13065" max="13066" width="17.7109375" style="182" customWidth="1"/>
    <col min="13067" max="13067" width="14" style="182" customWidth="1"/>
    <col min="13068" max="13068" width="2.28515625" style="182" customWidth="1"/>
    <col min="13069" max="13306" width="9.140625" style="182"/>
    <col min="13307" max="13308" width="3" style="182" customWidth="1"/>
    <col min="13309" max="13310" width="2.42578125" style="182" customWidth="1"/>
    <col min="13311" max="13311" width="32.140625" style="182" customWidth="1"/>
    <col min="13312" max="13312" width="16.7109375" style="182" customWidth="1"/>
    <col min="13313" max="13313" width="16" style="182" customWidth="1"/>
    <col min="13314" max="13314" width="17.85546875" style="182" customWidth="1"/>
    <col min="13315" max="13315" width="17" style="182" customWidth="1"/>
    <col min="13316" max="13316" width="16.7109375" style="182" customWidth="1"/>
    <col min="13317" max="13317" width="16" style="182" customWidth="1"/>
    <col min="13318" max="13318" width="17.85546875" style="182" customWidth="1"/>
    <col min="13319" max="13319" width="17" style="182" customWidth="1"/>
    <col min="13320" max="13320" width="16.28515625" style="182" customWidth="1"/>
    <col min="13321" max="13322" width="17.7109375" style="182" customWidth="1"/>
    <col min="13323" max="13323" width="14" style="182" customWidth="1"/>
    <col min="13324" max="13324" width="2.28515625" style="182" customWidth="1"/>
    <col min="13325" max="13562" width="9.140625" style="182"/>
    <col min="13563" max="13564" width="3" style="182" customWidth="1"/>
    <col min="13565" max="13566" width="2.42578125" style="182" customWidth="1"/>
    <col min="13567" max="13567" width="32.140625" style="182" customWidth="1"/>
    <col min="13568" max="13568" width="16.7109375" style="182" customWidth="1"/>
    <col min="13569" max="13569" width="16" style="182" customWidth="1"/>
    <col min="13570" max="13570" width="17.85546875" style="182" customWidth="1"/>
    <col min="13571" max="13571" width="17" style="182" customWidth="1"/>
    <col min="13572" max="13572" width="16.7109375" style="182" customWidth="1"/>
    <col min="13573" max="13573" width="16" style="182" customWidth="1"/>
    <col min="13574" max="13574" width="17.85546875" style="182" customWidth="1"/>
    <col min="13575" max="13575" width="17" style="182" customWidth="1"/>
    <col min="13576" max="13576" width="16.28515625" style="182" customWidth="1"/>
    <col min="13577" max="13578" width="17.7109375" style="182" customWidth="1"/>
    <col min="13579" max="13579" width="14" style="182" customWidth="1"/>
    <col min="13580" max="13580" width="2.28515625" style="182" customWidth="1"/>
    <col min="13581" max="13818" width="9.140625" style="182"/>
    <col min="13819" max="13820" width="3" style="182" customWidth="1"/>
    <col min="13821" max="13822" width="2.42578125" style="182" customWidth="1"/>
    <col min="13823" max="13823" width="32.140625" style="182" customWidth="1"/>
    <col min="13824" max="13824" width="16.7109375" style="182" customWidth="1"/>
    <col min="13825" max="13825" width="16" style="182" customWidth="1"/>
    <col min="13826" max="13826" width="17.85546875" style="182" customWidth="1"/>
    <col min="13827" max="13827" width="17" style="182" customWidth="1"/>
    <col min="13828" max="13828" width="16.7109375" style="182" customWidth="1"/>
    <col min="13829" max="13829" width="16" style="182" customWidth="1"/>
    <col min="13830" max="13830" width="17.85546875" style="182" customWidth="1"/>
    <col min="13831" max="13831" width="17" style="182" customWidth="1"/>
    <col min="13832" max="13832" width="16.28515625" style="182" customWidth="1"/>
    <col min="13833" max="13834" width="17.7109375" style="182" customWidth="1"/>
    <col min="13835" max="13835" width="14" style="182" customWidth="1"/>
    <col min="13836" max="13836" width="2.28515625" style="182" customWidth="1"/>
    <col min="13837" max="14074" width="9.140625" style="182"/>
    <col min="14075" max="14076" width="3" style="182" customWidth="1"/>
    <col min="14077" max="14078" width="2.42578125" style="182" customWidth="1"/>
    <col min="14079" max="14079" width="32.140625" style="182" customWidth="1"/>
    <col min="14080" max="14080" width="16.7109375" style="182" customWidth="1"/>
    <col min="14081" max="14081" width="16" style="182" customWidth="1"/>
    <col min="14082" max="14082" width="17.85546875" style="182" customWidth="1"/>
    <col min="14083" max="14083" width="17" style="182" customWidth="1"/>
    <col min="14084" max="14084" width="16.7109375" style="182" customWidth="1"/>
    <col min="14085" max="14085" width="16" style="182" customWidth="1"/>
    <col min="14086" max="14086" width="17.85546875" style="182" customWidth="1"/>
    <col min="14087" max="14087" width="17" style="182" customWidth="1"/>
    <col min="14088" max="14088" width="16.28515625" style="182" customWidth="1"/>
    <col min="14089" max="14090" width="17.7109375" style="182" customWidth="1"/>
    <col min="14091" max="14091" width="14" style="182" customWidth="1"/>
    <col min="14092" max="14092" width="2.28515625" style="182" customWidth="1"/>
    <col min="14093" max="14330" width="9.140625" style="182"/>
    <col min="14331" max="14332" width="3" style="182" customWidth="1"/>
    <col min="14333" max="14334" width="2.42578125" style="182" customWidth="1"/>
    <col min="14335" max="14335" width="32.140625" style="182" customWidth="1"/>
    <col min="14336" max="14336" width="16.7109375" style="182" customWidth="1"/>
    <col min="14337" max="14337" width="16" style="182" customWidth="1"/>
    <col min="14338" max="14338" width="17.85546875" style="182" customWidth="1"/>
    <col min="14339" max="14339" width="17" style="182" customWidth="1"/>
    <col min="14340" max="14340" width="16.7109375" style="182" customWidth="1"/>
    <col min="14341" max="14341" width="16" style="182" customWidth="1"/>
    <col min="14342" max="14342" width="17.85546875" style="182" customWidth="1"/>
    <col min="14343" max="14343" width="17" style="182" customWidth="1"/>
    <col min="14344" max="14344" width="16.28515625" style="182" customWidth="1"/>
    <col min="14345" max="14346" width="17.7109375" style="182" customWidth="1"/>
    <col min="14347" max="14347" width="14" style="182" customWidth="1"/>
    <col min="14348" max="14348" width="2.28515625" style="182" customWidth="1"/>
    <col min="14349" max="14586" width="9.140625" style="182"/>
    <col min="14587" max="14588" width="3" style="182" customWidth="1"/>
    <col min="14589" max="14590" width="2.42578125" style="182" customWidth="1"/>
    <col min="14591" max="14591" width="32.140625" style="182" customWidth="1"/>
    <col min="14592" max="14592" width="16.7109375" style="182" customWidth="1"/>
    <col min="14593" max="14593" width="16" style="182" customWidth="1"/>
    <col min="14594" max="14594" width="17.85546875" style="182" customWidth="1"/>
    <col min="14595" max="14595" width="17" style="182" customWidth="1"/>
    <col min="14596" max="14596" width="16.7109375" style="182" customWidth="1"/>
    <col min="14597" max="14597" width="16" style="182" customWidth="1"/>
    <col min="14598" max="14598" width="17.85546875" style="182" customWidth="1"/>
    <col min="14599" max="14599" width="17" style="182" customWidth="1"/>
    <col min="14600" max="14600" width="16.28515625" style="182" customWidth="1"/>
    <col min="14601" max="14602" width="17.7109375" style="182" customWidth="1"/>
    <col min="14603" max="14603" width="14" style="182" customWidth="1"/>
    <col min="14604" max="14604" width="2.28515625" style="182" customWidth="1"/>
    <col min="14605" max="14842" width="9.140625" style="182"/>
    <col min="14843" max="14844" width="3" style="182" customWidth="1"/>
    <col min="14845" max="14846" width="2.42578125" style="182" customWidth="1"/>
    <col min="14847" max="14847" width="32.140625" style="182" customWidth="1"/>
    <col min="14848" max="14848" width="16.7109375" style="182" customWidth="1"/>
    <col min="14849" max="14849" width="16" style="182" customWidth="1"/>
    <col min="14850" max="14850" width="17.85546875" style="182" customWidth="1"/>
    <col min="14851" max="14851" width="17" style="182" customWidth="1"/>
    <col min="14852" max="14852" width="16.7109375" style="182" customWidth="1"/>
    <col min="14853" max="14853" width="16" style="182" customWidth="1"/>
    <col min="14854" max="14854" width="17.85546875" style="182" customWidth="1"/>
    <col min="14855" max="14855" width="17" style="182" customWidth="1"/>
    <col min="14856" max="14856" width="16.28515625" style="182" customWidth="1"/>
    <col min="14857" max="14858" width="17.7109375" style="182" customWidth="1"/>
    <col min="14859" max="14859" width="14" style="182" customWidth="1"/>
    <col min="14860" max="14860" width="2.28515625" style="182" customWidth="1"/>
    <col min="14861" max="15098" width="9.140625" style="182"/>
    <col min="15099" max="15100" width="3" style="182" customWidth="1"/>
    <col min="15101" max="15102" width="2.42578125" style="182" customWidth="1"/>
    <col min="15103" max="15103" width="32.140625" style="182" customWidth="1"/>
    <col min="15104" max="15104" width="16.7109375" style="182" customWidth="1"/>
    <col min="15105" max="15105" width="16" style="182" customWidth="1"/>
    <col min="15106" max="15106" width="17.85546875" style="182" customWidth="1"/>
    <col min="15107" max="15107" width="17" style="182" customWidth="1"/>
    <col min="15108" max="15108" width="16.7109375" style="182" customWidth="1"/>
    <col min="15109" max="15109" width="16" style="182" customWidth="1"/>
    <col min="15110" max="15110" width="17.85546875" style="182" customWidth="1"/>
    <col min="15111" max="15111" width="17" style="182" customWidth="1"/>
    <col min="15112" max="15112" width="16.28515625" style="182" customWidth="1"/>
    <col min="15113" max="15114" width="17.7109375" style="182" customWidth="1"/>
    <col min="15115" max="15115" width="14" style="182" customWidth="1"/>
    <col min="15116" max="15116" width="2.28515625" style="182" customWidth="1"/>
    <col min="15117" max="15354" width="9.140625" style="182"/>
    <col min="15355" max="15356" width="3" style="182" customWidth="1"/>
    <col min="15357" max="15358" width="2.42578125" style="182" customWidth="1"/>
    <col min="15359" max="15359" width="32.140625" style="182" customWidth="1"/>
    <col min="15360" max="15360" width="16.7109375" style="182" customWidth="1"/>
    <col min="15361" max="15361" width="16" style="182" customWidth="1"/>
    <col min="15362" max="15362" width="17.85546875" style="182" customWidth="1"/>
    <col min="15363" max="15363" width="17" style="182" customWidth="1"/>
    <col min="15364" max="15364" width="16.7109375" style="182" customWidth="1"/>
    <col min="15365" max="15365" width="16" style="182" customWidth="1"/>
    <col min="15366" max="15366" width="17.85546875" style="182" customWidth="1"/>
    <col min="15367" max="15367" width="17" style="182" customWidth="1"/>
    <col min="15368" max="15368" width="16.28515625" style="182" customWidth="1"/>
    <col min="15369" max="15370" width="17.7109375" style="182" customWidth="1"/>
    <col min="15371" max="15371" width="14" style="182" customWidth="1"/>
    <col min="15372" max="15372" width="2.28515625" style="182" customWidth="1"/>
    <col min="15373" max="15610" width="9.140625" style="182"/>
    <col min="15611" max="15612" width="3" style="182" customWidth="1"/>
    <col min="15613" max="15614" width="2.42578125" style="182" customWidth="1"/>
    <col min="15615" max="15615" width="32.140625" style="182" customWidth="1"/>
    <col min="15616" max="15616" width="16.7109375" style="182" customWidth="1"/>
    <col min="15617" max="15617" width="16" style="182" customWidth="1"/>
    <col min="15618" max="15618" width="17.85546875" style="182" customWidth="1"/>
    <col min="15619" max="15619" width="17" style="182" customWidth="1"/>
    <col min="15620" max="15620" width="16.7109375" style="182" customWidth="1"/>
    <col min="15621" max="15621" width="16" style="182" customWidth="1"/>
    <col min="15622" max="15622" width="17.85546875" style="182" customWidth="1"/>
    <col min="15623" max="15623" width="17" style="182" customWidth="1"/>
    <col min="15624" max="15624" width="16.28515625" style="182" customWidth="1"/>
    <col min="15625" max="15626" width="17.7109375" style="182" customWidth="1"/>
    <col min="15627" max="15627" width="14" style="182" customWidth="1"/>
    <col min="15628" max="15628" width="2.28515625" style="182" customWidth="1"/>
    <col min="15629" max="15866" width="9.140625" style="182"/>
    <col min="15867" max="15868" width="3" style="182" customWidth="1"/>
    <col min="15869" max="15870" width="2.42578125" style="182" customWidth="1"/>
    <col min="15871" max="15871" width="32.140625" style="182" customWidth="1"/>
    <col min="15872" max="15872" width="16.7109375" style="182" customWidth="1"/>
    <col min="15873" max="15873" width="16" style="182" customWidth="1"/>
    <col min="15874" max="15874" width="17.85546875" style="182" customWidth="1"/>
    <col min="15875" max="15875" width="17" style="182" customWidth="1"/>
    <col min="15876" max="15876" width="16.7109375" style="182" customWidth="1"/>
    <col min="15877" max="15877" width="16" style="182" customWidth="1"/>
    <col min="15878" max="15878" width="17.85546875" style="182" customWidth="1"/>
    <col min="15879" max="15879" width="17" style="182" customWidth="1"/>
    <col min="15880" max="15880" width="16.28515625" style="182" customWidth="1"/>
    <col min="15881" max="15882" width="17.7109375" style="182" customWidth="1"/>
    <col min="15883" max="15883" width="14" style="182" customWidth="1"/>
    <col min="15884" max="15884" width="2.28515625" style="182" customWidth="1"/>
    <col min="15885" max="16122" width="9.140625" style="182"/>
    <col min="16123" max="16124" width="3" style="182" customWidth="1"/>
    <col min="16125" max="16126" width="2.42578125" style="182" customWidth="1"/>
    <col min="16127" max="16127" width="32.140625" style="182" customWidth="1"/>
    <col min="16128" max="16128" width="16.7109375" style="182" customWidth="1"/>
    <col min="16129" max="16129" width="16" style="182" customWidth="1"/>
    <col min="16130" max="16130" width="17.85546875" style="182" customWidth="1"/>
    <col min="16131" max="16131" width="17" style="182" customWidth="1"/>
    <col min="16132" max="16132" width="16.7109375" style="182" customWidth="1"/>
    <col min="16133" max="16133" width="16" style="182" customWidth="1"/>
    <col min="16134" max="16134" width="17.85546875" style="182" customWidth="1"/>
    <col min="16135" max="16135" width="17" style="182" customWidth="1"/>
    <col min="16136" max="16136" width="16.28515625" style="182" customWidth="1"/>
    <col min="16137" max="16138" width="17.7109375" style="182" customWidth="1"/>
    <col min="16139" max="16139" width="14" style="182" customWidth="1"/>
    <col min="16140" max="16140" width="2.28515625" style="182" customWidth="1"/>
    <col min="16141" max="16384" width="9.140625" style="182"/>
  </cols>
  <sheetData>
    <row r="1" spans="2:16" ht="15" customHeight="1">
      <c r="J1" s="458"/>
      <c r="K1" s="458"/>
    </row>
    <row r="2" spans="2:16" ht="15" customHeight="1">
      <c r="B2" s="457" t="s">
        <v>889</v>
      </c>
    </row>
    <row r="3" spans="2:16" ht="15" customHeight="1">
      <c r="J3" s="1114" t="s">
        <v>714</v>
      </c>
      <c r="K3" s="1114"/>
    </row>
    <row r="4" spans="2:16" ht="49.5" customHeight="1">
      <c r="B4" s="1115" t="s">
        <v>759</v>
      </c>
      <c r="C4" s="1115"/>
      <c r="D4" s="1115"/>
      <c r="E4" s="1115"/>
      <c r="F4" s="1115"/>
      <c r="G4" s="1115"/>
      <c r="H4" s="1115"/>
      <c r="I4" s="1115"/>
      <c r="J4" s="1115"/>
      <c r="K4" s="1115"/>
    </row>
    <row r="5" spans="2:16">
      <c r="B5" s="460"/>
      <c r="C5" s="461"/>
      <c r="D5" s="461"/>
      <c r="E5" s="461"/>
      <c r="F5" s="461"/>
      <c r="G5" s="461"/>
      <c r="H5" s="461"/>
      <c r="I5" s="461"/>
      <c r="J5" s="118" t="s">
        <v>60</v>
      </c>
    </row>
    <row r="6" spans="2:16" ht="13.5" thickBot="1">
      <c r="B6" s="460"/>
      <c r="C6" s="461"/>
      <c r="D6" s="461"/>
      <c r="E6" s="461"/>
      <c r="F6" s="461"/>
      <c r="G6" s="461"/>
      <c r="H6" s="461"/>
      <c r="I6" s="461"/>
    </row>
    <row r="7" spans="2:16" ht="33.75" customHeight="1" thickTop="1" thickBot="1">
      <c r="B7" s="1116" t="s">
        <v>680</v>
      </c>
      <c r="C7" s="1117"/>
      <c r="D7" s="1117"/>
      <c r="E7" s="1118"/>
      <c r="F7" s="1125" t="s">
        <v>760</v>
      </c>
      <c r="G7" s="1126"/>
      <c r="H7" s="1126"/>
      <c r="I7" s="1126"/>
      <c r="J7" s="1126"/>
      <c r="K7" s="1127"/>
      <c r="L7" s="462"/>
      <c r="M7" s="462"/>
      <c r="N7" s="462"/>
      <c r="O7" s="462"/>
      <c r="P7" s="462"/>
    </row>
    <row r="8" spans="2:16" ht="15" customHeight="1" thickTop="1" thickBot="1">
      <c r="B8" s="1119"/>
      <c r="C8" s="1120"/>
      <c r="D8" s="1120"/>
      <c r="E8" s="1121"/>
      <c r="F8" s="1128" t="s">
        <v>715</v>
      </c>
      <c r="G8" s="1129"/>
      <c r="H8" s="1129"/>
      <c r="I8" s="1129"/>
      <c r="J8" s="1129"/>
      <c r="K8" s="1130"/>
    </row>
    <row r="9" spans="2:16" ht="18" customHeight="1" thickTop="1">
      <c r="B9" s="1119"/>
      <c r="C9" s="1120"/>
      <c r="D9" s="1120"/>
      <c r="E9" s="1121"/>
      <c r="F9" s="1131" t="s">
        <v>567</v>
      </c>
      <c r="G9" s="1132"/>
      <c r="H9" s="1131" t="s">
        <v>580</v>
      </c>
      <c r="I9" s="1132"/>
      <c r="J9" s="1133" t="s">
        <v>43</v>
      </c>
      <c r="K9" s="1134"/>
    </row>
    <row r="10" spans="2:16" ht="81" customHeight="1">
      <c r="B10" s="1119"/>
      <c r="C10" s="1120"/>
      <c r="D10" s="1120"/>
      <c r="E10" s="1121"/>
      <c r="F10" s="520" t="s">
        <v>709</v>
      </c>
      <c r="G10" s="520" t="s">
        <v>708</v>
      </c>
      <c r="H10" s="520" t="s">
        <v>709</v>
      </c>
      <c r="I10" s="520" t="s">
        <v>708</v>
      </c>
      <c r="J10" s="520" t="s">
        <v>709</v>
      </c>
      <c r="K10" s="542" t="s">
        <v>708</v>
      </c>
    </row>
    <row r="11" spans="2:16" ht="14.25" customHeight="1" thickBot="1">
      <c r="B11" s="1122"/>
      <c r="C11" s="1123"/>
      <c r="D11" s="1123"/>
      <c r="E11" s="1124"/>
      <c r="F11" s="521">
        <v>1</v>
      </c>
      <c r="G11" s="521">
        <v>2</v>
      </c>
      <c r="H11" s="521">
        <v>3</v>
      </c>
      <c r="I11" s="521">
        <v>4</v>
      </c>
      <c r="J11" s="522">
        <v>5</v>
      </c>
      <c r="K11" s="523">
        <v>6</v>
      </c>
    </row>
    <row r="12" spans="2:16" ht="13.5" thickTop="1">
      <c r="B12" s="524"/>
      <c r="C12" s="525"/>
      <c r="D12" s="526"/>
      <c r="E12" s="527"/>
      <c r="F12" s="528"/>
      <c r="G12" s="528"/>
      <c r="H12" s="528"/>
      <c r="I12" s="528"/>
      <c r="J12" s="529"/>
      <c r="K12" s="530"/>
    </row>
    <row r="13" spans="2:16">
      <c r="B13" s="524"/>
      <c r="C13" s="526" t="s">
        <v>716</v>
      </c>
      <c r="D13" s="526"/>
      <c r="E13" s="461"/>
      <c r="F13" s="531">
        <v>0</v>
      </c>
      <c r="G13" s="531">
        <v>0</v>
      </c>
      <c r="H13" s="531">
        <v>0</v>
      </c>
      <c r="I13" s="531">
        <v>0</v>
      </c>
      <c r="J13" s="532">
        <v>0</v>
      </c>
      <c r="K13" s="533">
        <v>0</v>
      </c>
    </row>
    <row r="14" spans="2:16">
      <c r="B14" s="524"/>
      <c r="C14" s="526" t="s">
        <v>717</v>
      </c>
      <c r="D14" s="526"/>
      <c r="E14" s="461"/>
      <c r="F14" s="531">
        <v>0</v>
      </c>
      <c r="G14" s="531">
        <v>0</v>
      </c>
      <c r="H14" s="531">
        <v>0</v>
      </c>
      <c r="I14" s="531">
        <v>0</v>
      </c>
      <c r="J14" s="532">
        <v>0</v>
      </c>
      <c r="K14" s="533">
        <v>0</v>
      </c>
    </row>
    <row r="15" spans="2:16">
      <c r="B15" s="524"/>
      <c r="C15" s="526" t="s">
        <v>718</v>
      </c>
      <c r="D15" s="526"/>
      <c r="E15" s="461"/>
      <c r="F15" s="531">
        <v>0</v>
      </c>
      <c r="G15" s="531">
        <v>0</v>
      </c>
      <c r="H15" s="531">
        <v>0</v>
      </c>
      <c r="I15" s="531">
        <v>0</v>
      </c>
      <c r="J15" s="532">
        <v>0</v>
      </c>
      <c r="K15" s="533">
        <v>0</v>
      </c>
    </row>
    <row r="16" spans="2:16">
      <c r="B16" s="524"/>
      <c r="C16" s="461" t="s">
        <v>719</v>
      </c>
      <c r="D16" s="461"/>
      <c r="E16" s="461"/>
      <c r="F16" s="531">
        <v>0</v>
      </c>
      <c r="G16" s="531">
        <v>0</v>
      </c>
      <c r="H16" s="531">
        <v>0</v>
      </c>
      <c r="I16" s="531">
        <v>0</v>
      </c>
      <c r="J16" s="532">
        <v>0</v>
      </c>
      <c r="K16" s="533">
        <v>0</v>
      </c>
    </row>
    <row r="17" spans="2:11">
      <c r="B17" s="524"/>
      <c r="C17" s="461" t="s">
        <v>720</v>
      </c>
      <c r="D17" s="461"/>
      <c r="E17" s="461"/>
      <c r="F17" s="531">
        <v>0</v>
      </c>
      <c r="G17" s="531">
        <v>0</v>
      </c>
      <c r="H17" s="531">
        <v>0</v>
      </c>
      <c r="I17" s="531">
        <v>0</v>
      </c>
      <c r="J17" s="532">
        <v>0</v>
      </c>
      <c r="K17" s="533">
        <v>0</v>
      </c>
    </row>
    <row r="18" spans="2:11" ht="12.75" customHeight="1">
      <c r="B18" s="524"/>
      <c r="C18" s="1108" t="s">
        <v>721</v>
      </c>
      <c r="D18" s="1109"/>
      <c r="E18" s="1110"/>
      <c r="F18" s="531">
        <v>0</v>
      </c>
      <c r="G18" s="531">
        <v>0</v>
      </c>
      <c r="H18" s="531">
        <v>0</v>
      </c>
      <c r="I18" s="531">
        <v>0</v>
      </c>
      <c r="J18" s="532">
        <v>0</v>
      </c>
      <c r="K18" s="533">
        <v>0</v>
      </c>
    </row>
    <row r="19" spans="2:11">
      <c r="B19" s="524"/>
      <c r="C19" s="461" t="s">
        <v>722</v>
      </c>
      <c r="D19" s="461"/>
      <c r="E19" s="461"/>
      <c r="F19" s="531">
        <v>0</v>
      </c>
      <c r="G19" s="531">
        <v>0</v>
      </c>
      <c r="H19" s="531">
        <v>0</v>
      </c>
      <c r="I19" s="531">
        <v>0</v>
      </c>
      <c r="J19" s="532">
        <v>0</v>
      </c>
      <c r="K19" s="533">
        <v>0</v>
      </c>
    </row>
    <row r="20" spans="2:11">
      <c r="B20" s="524"/>
      <c r="C20" s="461" t="s">
        <v>723</v>
      </c>
      <c r="D20" s="461"/>
      <c r="E20" s="461"/>
      <c r="F20" s="531">
        <v>0</v>
      </c>
      <c r="G20" s="531">
        <v>0</v>
      </c>
      <c r="H20" s="531">
        <v>0</v>
      </c>
      <c r="I20" s="531">
        <v>0</v>
      </c>
      <c r="J20" s="532">
        <v>0</v>
      </c>
      <c r="K20" s="533">
        <v>0</v>
      </c>
    </row>
    <row r="21" spans="2:11">
      <c r="B21" s="524"/>
      <c r="C21" s="461" t="s">
        <v>724</v>
      </c>
      <c r="D21" s="461"/>
      <c r="E21" s="461"/>
      <c r="F21" s="531">
        <v>0</v>
      </c>
      <c r="G21" s="531">
        <v>0</v>
      </c>
      <c r="H21" s="531">
        <v>0</v>
      </c>
      <c r="I21" s="531">
        <v>0</v>
      </c>
      <c r="J21" s="532">
        <v>0</v>
      </c>
      <c r="K21" s="533">
        <v>0</v>
      </c>
    </row>
    <row r="22" spans="2:11">
      <c r="B22" s="524"/>
      <c r="C22" s="461" t="s">
        <v>725</v>
      </c>
      <c r="D22" s="461"/>
      <c r="E22" s="461"/>
      <c r="F22" s="531">
        <v>0</v>
      </c>
      <c r="G22" s="531">
        <v>0</v>
      </c>
      <c r="H22" s="531">
        <v>0</v>
      </c>
      <c r="I22" s="531">
        <v>0</v>
      </c>
      <c r="J22" s="532">
        <v>0</v>
      </c>
      <c r="K22" s="533">
        <v>0</v>
      </c>
    </row>
    <row r="23" spans="2:11">
      <c r="B23" s="524"/>
      <c r="C23" s="461"/>
      <c r="D23" s="461"/>
      <c r="E23" s="461" t="s">
        <v>726</v>
      </c>
      <c r="F23" s="531">
        <v>0</v>
      </c>
      <c r="G23" s="531">
        <v>0</v>
      </c>
      <c r="H23" s="531">
        <v>0</v>
      </c>
      <c r="I23" s="531">
        <v>0</v>
      </c>
      <c r="J23" s="532">
        <v>0</v>
      </c>
      <c r="K23" s="533">
        <v>0</v>
      </c>
    </row>
    <row r="24" spans="2:11">
      <c r="B24" s="524"/>
      <c r="C24" s="461"/>
      <c r="D24" s="461"/>
      <c r="E24" s="461" t="s">
        <v>727</v>
      </c>
      <c r="F24" s="531">
        <v>0</v>
      </c>
      <c r="G24" s="531">
        <v>0</v>
      </c>
      <c r="H24" s="531">
        <v>0</v>
      </c>
      <c r="I24" s="531">
        <v>0</v>
      </c>
      <c r="J24" s="532">
        <v>0</v>
      </c>
      <c r="K24" s="533">
        <v>0</v>
      </c>
    </row>
    <row r="25" spans="2:11">
      <c r="B25" s="524"/>
      <c r="C25" s="461"/>
      <c r="D25" s="461"/>
      <c r="E25" s="461" t="s">
        <v>728</v>
      </c>
      <c r="F25" s="531">
        <v>0</v>
      </c>
      <c r="G25" s="531">
        <v>0</v>
      </c>
      <c r="H25" s="531">
        <v>0</v>
      </c>
      <c r="I25" s="531">
        <v>0</v>
      </c>
      <c r="J25" s="532">
        <v>0</v>
      </c>
      <c r="K25" s="533">
        <v>0</v>
      </c>
    </row>
    <row r="26" spans="2:11">
      <c r="B26" s="524"/>
      <c r="C26" s="461"/>
      <c r="D26" s="461"/>
      <c r="E26" s="461" t="s">
        <v>729</v>
      </c>
      <c r="F26" s="531">
        <v>0</v>
      </c>
      <c r="G26" s="531">
        <v>0</v>
      </c>
      <c r="H26" s="531">
        <v>0</v>
      </c>
      <c r="I26" s="531">
        <v>0</v>
      </c>
      <c r="J26" s="532">
        <v>0</v>
      </c>
      <c r="K26" s="533">
        <v>0</v>
      </c>
    </row>
    <row r="27" spans="2:11">
      <c r="B27" s="524"/>
      <c r="C27" s="461"/>
      <c r="D27" s="461"/>
      <c r="E27" s="461" t="s">
        <v>730</v>
      </c>
      <c r="F27" s="531">
        <v>0</v>
      </c>
      <c r="G27" s="531">
        <v>0</v>
      </c>
      <c r="H27" s="531">
        <v>0</v>
      </c>
      <c r="I27" s="531">
        <v>0</v>
      </c>
      <c r="J27" s="532">
        <v>0</v>
      </c>
      <c r="K27" s="533">
        <v>0</v>
      </c>
    </row>
    <row r="28" spans="2:11">
      <c r="B28" s="524"/>
      <c r="C28" s="461"/>
      <c r="D28" s="461"/>
      <c r="E28" s="461" t="s">
        <v>731</v>
      </c>
      <c r="F28" s="531">
        <v>0</v>
      </c>
      <c r="G28" s="531">
        <v>0</v>
      </c>
      <c r="H28" s="531">
        <v>0</v>
      </c>
      <c r="I28" s="531">
        <v>0</v>
      </c>
      <c r="J28" s="532">
        <v>0</v>
      </c>
      <c r="K28" s="533">
        <v>0</v>
      </c>
    </row>
    <row r="29" spans="2:11">
      <c r="B29" s="524"/>
      <c r="C29" s="461" t="s">
        <v>732</v>
      </c>
      <c r="D29" s="461"/>
      <c r="E29" s="461"/>
      <c r="F29" s="531">
        <v>0</v>
      </c>
      <c r="G29" s="531">
        <v>0</v>
      </c>
      <c r="H29" s="531">
        <v>0</v>
      </c>
      <c r="I29" s="531">
        <v>0</v>
      </c>
      <c r="J29" s="532">
        <v>0</v>
      </c>
      <c r="K29" s="533">
        <v>0</v>
      </c>
    </row>
    <row r="30" spans="2:11">
      <c r="B30" s="524"/>
      <c r="C30" s="461" t="s">
        <v>733</v>
      </c>
      <c r="D30" s="461"/>
      <c r="E30" s="461"/>
      <c r="F30" s="531">
        <v>0</v>
      </c>
      <c r="G30" s="531">
        <v>0</v>
      </c>
      <c r="H30" s="531">
        <v>0</v>
      </c>
      <c r="I30" s="531">
        <v>0</v>
      </c>
      <c r="J30" s="532">
        <v>0</v>
      </c>
      <c r="K30" s="533">
        <v>0</v>
      </c>
    </row>
    <row r="31" spans="2:11">
      <c r="B31" s="524"/>
      <c r="C31" s="461" t="s">
        <v>734</v>
      </c>
      <c r="D31" s="461"/>
      <c r="E31" s="461"/>
      <c r="F31" s="531">
        <v>0</v>
      </c>
      <c r="G31" s="531">
        <v>0</v>
      </c>
      <c r="H31" s="531">
        <v>0</v>
      </c>
      <c r="I31" s="531">
        <v>0</v>
      </c>
      <c r="J31" s="532">
        <v>0</v>
      </c>
      <c r="K31" s="533">
        <v>0</v>
      </c>
    </row>
    <row r="32" spans="2:11">
      <c r="B32" s="524"/>
      <c r="C32" s="461" t="s">
        <v>735</v>
      </c>
      <c r="D32" s="461"/>
      <c r="E32" s="461"/>
      <c r="F32" s="531">
        <v>0</v>
      </c>
      <c r="G32" s="531">
        <v>0</v>
      </c>
      <c r="H32" s="531">
        <v>0</v>
      </c>
      <c r="I32" s="531">
        <v>0</v>
      </c>
      <c r="J32" s="532">
        <v>0</v>
      </c>
      <c r="K32" s="533">
        <v>0</v>
      </c>
    </row>
    <row r="33" spans="2:11">
      <c r="B33" s="524"/>
      <c r="C33" s="461" t="s">
        <v>736</v>
      </c>
      <c r="D33" s="461"/>
      <c r="E33" s="461"/>
      <c r="F33" s="531">
        <v>0</v>
      </c>
      <c r="G33" s="531">
        <v>0</v>
      </c>
      <c r="H33" s="531">
        <v>0</v>
      </c>
      <c r="I33" s="531">
        <v>0</v>
      </c>
      <c r="J33" s="532">
        <v>0</v>
      </c>
      <c r="K33" s="533">
        <v>0</v>
      </c>
    </row>
    <row r="34" spans="2:11">
      <c r="B34" s="524"/>
      <c r="C34" s="461" t="s">
        <v>737</v>
      </c>
      <c r="D34" s="461"/>
      <c r="E34" s="461"/>
      <c r="F34" s="531">
        <v>0</v>
      </c>
      <c r="G34" s="531">
        <v>0</v>
      </c>
      <c r="H34" s="531">
        <v>0</v>
      </c>
      <c r="I34" s="531">
        <v>0</v>
      </c>
      <c r="J34" s="532">
        <v>0</v>
      </c>
      <c r="K34" s="533">
        <v>0</v>
      </c>
    </row>
    <row r="35" spans="2:11">
      <c r="B35" s="524"/>
      <c r="C35" s="461" t="s">
        <v>738</v>
      </c>
      <c r="D35" s="461"/>
      <c r="E35" s="461"/>
      <c r="F35" s="531">
        <v>0</v>
      </c>
      <c r="G35" s="531">
        <v>0</v>
      </c>
      <c r="H35" s="531">
        <v>0</v>
      </c>
      <c r="I35" s="531">
        <v>0</v>
      </c>
      <c r="J35" s="532">
        <v>0</v>
      </c>
      <c r="K35" s="533">
        <v>0</v>
      </c>
    </row>
    <row r="36" spans="2:11">
      <c r="B36" s="524"/>
      <c r="C36" s="461" t="s">
        <v>739</v>
      </c>
      <c r="D36" s="461"/>
      <c r="E36" s="461"/>
      <c r="F36" s="531">
        <v>0</v>
      </c>
      <c r="G36" s="531">
        <v>0</v>
      </c>
      <c r="H36" s="531">
        <v>0</v>
      </c>
      <c r="I36" s="531">
        <v>0</v>
      </c>
      <c r="J36" s="532">
        <v>0</v>
      </c>
      <c r="K36" s="533">
        <v>0</v>
      </c>
    </row>
    <row r="37" spans="2:11">
      <c r="B37" s="524"/>
      <c r="C37" s="461" t="s">
        <v>740</v>
      </c>
      <c r="D37" s="461"/>
      <c r="E37" s="461"/>
      <c r="F37" s="531">
        <v>0</v>
      </c>
      <c r="G37" s="531">
        <v>0</v>
      </c>
      <c r="H37" s="531">
        <v>0</v>
      </c>
      <c r="I37" s="531">
        <v>0</v>
      </c>
      <c r="J37" s="532">
        <v>0</v>
      </c>
      <c r="K37" s="533">
        <v>0</v>
      </c>
    </row>
    <row r="38" spans="2:11">
      <c r="B38" s="524"/>
      <c r="C38" s="461" t="s">
        <v>741</v>
      </c>
      <c r="D38" s="461"/>
      <c r="E38" s="461"/>
      <c r="F38" s="531">
        <v>0</v>
      </c>
      <c r="G38" s="531">
        <v>0</v>
      </c>
      <c r="H38" s="531">
        <v>0</v>
      </c>
      <c r="I38" s="531">
        <v>0</v>
      </c>
      <c r="J38" s="532">
        <v>0</v>
      </c>
      <c r="K38" s="533">
        <v>0</v>
      </c>
    </row>
    <row r="39" spans="2:11">
      <c r="B39" s="524"/>
      <c r="C39" s="461" t="s">
        <v>742</v>
      </c>
      <c r="D39" s="461"/>
      <c r="E39" s="461"/>
      <c r="F39" s="531">
        <v>0</v>
      </c>
      <c r="G39" s="531">
        <v>0</v>
      </c>
      <c r="H39" s="531">
        <v>0</v>
      </c>
      <c r="I39" s="531">
        <v>0</v>
      </c>
      <c r="J39" s="532">
        <v>0</v>
      </c>
      <c r="K39" s="533">
        <v>0</v>
      </c>
    </row>
    <row r="40" spans="2:11">
      <c r="B40" s="524"/>
      <c r="C40" s="461" t="s">
        <v>743</v>
      </c>
      <c r="D40" s="461"/>
      <c r="E40" s="461"/>
      <c r="F40" s="531">
        <v>0</v>
      </c>
      <c r="G40" s="531">
        <v>0</v>
      </c>
      <c r="H40" s="531">
        <v>0</v>
      </c>
      <c r="I40" s="531">
        <v>0</v>
      </c>
      <c r="J40" s="532">
        <v>0</v>
      </c>
      <c r="K40" s="533">
        <v>0</v>
      </c>
    </row>
    <row r="41" spans="2:11">
      <c r="B41" s="524"/>
      <c r="C41" s="461" t="s">
        <v>744</v>
      </c>
      <c r="D41" s="461"/>
      <c r="E41" s="461"/>
      <c r="F41" s="531">
        <v>0</v>
      </c>
      <c r="G41" s="531">
        <v>0</v>
      </c>
      <c r="H41" s="531">
        <v>0</v>
      </c>
      <c r="I41" s="531">
        <v>0</v>
      </c>
      <c r="J41" s="532">
        <v>0</v>
      </c>
      <c r="K41" s="533">
        <v>0</v>
      </c>
    </row>
    <row r="42" spans="2:11">
      <c r="B42" s="524"/>
      <c r="C42" s="461"/>
      <c r="D42" s="461"/>
      <c r="E42" s="461" t="s">
        <v>726</v>
      </c>
      <c r="F42" s="531">
        <v>0</v>
      </c>
      <c r="G42" s="531">
        <v>0</v>
      </c>
      <c r="H42" s="531">
        <v>0</v>
      </c>
      <c r="I42" s="531">
        <v>0</v>
      </c>
      <c r="J42" s="532">
        <v>0</v>
      </c>
      <c r="K42" s="533">
        <v>0</v>
      </c>
    </row>
    <row r="43" spans="2:11">
      <c r="B43" s="524"/>
      <c r="C43" s="461"/>
      <c r="D43" s="461"/>
      <c r="E43" s="461" t="s">
        <v>727</v>
      </c>
      <c r="F43" s="531">
        <v>0</v>
      </c>
      <c r="G43" s="531">
        <v>0</v>
      </c>
      <c r="H43" s="531">
        <v>0</v>
      </c>
      <c r="I43" s="531">
        <v>0</v>
      </c>
      <c r="J43" s="532">
        <v>0</v>
      </c>
      <c r="K43" s="533">
        <v>0</v>
      </c>
    </row>
    <row r="44" spans="2:11">
      <c r="B44" s="524"/>
      <c r="C44" s="461"/>
      <c r="D44" s="461"/>
      <c r="E44" s="461" t="s">
        <v>731</v>
      </c>
      <c r="F44" s="531">
        <v>0</v>
      </c>
      <c r="G44" s="531">
        <v>0</v>
      </c>
      <c r="H44" s="531">
        <v>0</v>
      </c>
      <c r="I44" s="531">
        <v>0</v>
      </c>
      <c r="J44" s="532">
        <v>0</v>
      </c>
      <c r="K44" s="533">
        <v>0</v>
      </c>
    </row>
    <row r="45" spans="2:11">
      <c r="B45" s="524"/>
      <c r="C45" s="461" t="s">
        <v>745</v>
      </c>
      <c r="D45" s="461"/>
      <c r="E45" s="461"/>
      <c r="F45" s="531">
        <v>0</v>
      </c>
      <c r="G45" s="531">
        <v>0</v>
      </c>
      <c r="H45" s="531">
        <v>0</v>
      </c>
      <c r="I45" s="531">
        <v>0</v>
      </c>
      <c r="J45" s="532">
        <v>0</v>
      </c>
      <c r="K45" s="533">
        <v>0</v>
      </c>
    </row>
    <row r="46" spans="2:11">
      <c r="B46" s="524"/>
      <c r="C46" s="461" t="s">
        <v>746</v>
      </c>
      <c r="D46" s="461"/>
      <c r="E46" s="461"/>
      <c r="F46" s="531">
        <v>0</v>
      </c>
      <c r="G46" s="531">
        <v>0</v>
      </c>
      <c r="H46" s="531">
        <v>0</v>
      </c>
      <c r="I46" s="531">
        <v>0</v>
      </c>
      <c r="J46" s="532">
        <v>0</v>
      </c>
      <c r="K46" s="533">
        <v>0</v>
      </c>
    </row>
    <row r="47" spans="2:11">
      <c r="B47" s="524"/>
      <c r="C47" s="461" t="s">
        <v>747</v>
      </c>
      <c r="D47" s="461"/>
      <c r="E47" s="461"/>
      <c r="F47" s="531">
        <v>0</v>
      </c>
      <c r="G47" s="531">
        <v>0</v>
      </c>
      <c r="H47" s="531">
        <v>0</v>
      </c>
      <c r="I47" s="531">
        <v>0</v>
      </c>
      <c r="J47" s="532">
        <v>0</v>
      </c>
      <c r="K47" s="533">
        <v>0</v>
      </c>
    </row>
    <row r="48" spans="2:11">
      <c r="B48" s="524"/>
      <c r="C48" s="461" t="s">
        <v>748</v>
      </c>
      <c r="D48" s="461"/>
      <c r="E48" s="461"/>
      <c r="F48" s="531">
        <v>0</v>
      </c>
      <c r="G48" s="531">
        <v>0</v>
      </c>
      <c r="H48" s="531">
        <v>0</v>
      </c>
      <c r="I48" s="531">
        <v>0</v>
      </c>
      <c r="J48" s="532">
        <v>0</v>
      </c>
      <c r="K48" s="533">
        <v>0</v>
      </c>
    </row>
    <row r="49" spans="2:11">
      <c r="B49" s="524"/>
      <c r="C49" s="461" t="s">
        <v>749</v>
      </c>
      <c r="D49" s="461"/>
      <c r="E49" s="461"/>
      <c r="F49" s="531">
        <v>0</v>
      </c>
      <c r="G49" s="531">
        <v>0</v>
      </c>
      <c r="H49" s="531">
        <v>0</v>
      </c>
      <c r="I49" s="531">
        <v>0</v>
      </c>
      <c r="J49" s="532">
        <v>0</v>
      </c>
      <c r="K49" s="533">
        <v>0</v>
      </c>
    </row>
    <row r="50" spans="2:11">
      <c r="B50" s="524"/>
      <c r="C50" s="461" t="s">
        <v>750</v>
      </c>
      <c r="D50" s="461"/>
      <c r="E50" s="461"/>
      <c r="F50" s="531">
        <v>0</v>
      </c>
      <c r="G50" s="531">
        <v>0</v>
      </c>
      <c r="H50" s="531">
        <v>0</v>
      </c>
      <c r="I50" s="531">
        <v>0</v>
      </c>
      <c r="J50" s="532">
        <v>0</v>
      </c>
      <c r="K50" s="533">
        <v>0</v>
      </c>
    </row>
    <row r="51" spans="2:11">
      <c r="B51" s="524"/>
      <c r="C51" s="461" t="s">
        <v>751</v>
      </c>
      <c r="D51" s="461"/>
      <c r="E51" s="461"/>
      <c r="F51" s="531">
        <v>0</v>
      </c>
      <c r="G51" s="531">
        <v>0</v>
      </c>
      <c r="H51" s="531">
        <v>0</v>
      </c>
      <c r="I51" s="531">
        <v>0</v>
      </c>
      <c r="J51" s="532">
        <v>0</v>
      </c>
      <c r="K51" s="533">
        <v>0</v>
      </c>
    </row>
    <row r="52" spans="2:11">
      <c r="B52" s="524"/>
      <c r="C52" s="461" t="s">
        <v>752</v>
      </c>
      <c r="D52" s="461"/>
      <c r="E52" s="461"/>
      <c r="F52" s="531">
        <v>0</v>
      </c>
      <c r="G52" s="531">
        <v>0</v>
      </c>
      <c r="H52" s="531">
        <v>0</v>
      </c>
      <c r="I52" s="531">
        <v>0</v>
      </c>
      <c r="J52" s="532">
        <v>0</v>
      </c>
      <c r="K52" s="533">
        <v>0</v>
      </c>
    </row>
    <row r="53" spans="2:11">
      <c r="B53" s="524"/>
      <c r="C53" s="461" t="s">
        <v>753</v>
      </c>
      <c r="D53" s="461"/>
      <c r="E53" s="461"/>
      <c r="F53" s="531">
        <v>0</v>
      </c>
      <c r="G53" s="531">
        <v>0</v>
      </c>
      <c r="H53" s="531">
        <v>0</v>
      </c>
      <c r="I53" s="531">
        <v>0</v>
      </c>
      <c r="J53" s="532">
        <v>0</v>
      </c>
      <c r="K53" s="533">
        <v>0</v>
      </c>
    </row>
    <row r="54" spans="2:11">
      <c r="B54" s="524"/>
      <c r="C54" s="461"/>
      <c r="D54" s="461"/>
      <c r="E54" s="461"/>
      <c r="F54" s="531"/>
      <c r="G54" s="531"/>
      <c r="H54" s="531"/>
      <c r="I54" s="531"/>
      <c r="J54" s="532"/>
      <c r="K54" s="533"/>
    </row>
    <row r="55" spans="2:11" s="537" customFormat="1" ht="24.95" customHeight="1" thickBot="1">
      <c r="B55" s="1111" t="s">
        <v>89</v>
      </c>
      <c r="C55" s="1112"/>
      <c r="D55" s="1112"/>
      <c r="E55" s="1113"/>
      <c r="F55" s="534">
        <f>SUM(F13:F53)</f>
        <v>0</v>
      </c>
      <c r="G55" s="534">
        <f t="shared" ref="G55:K55" si="0">SUM(G13:G53)</f>
        <v>0</v>
      </c>
      <c r="H55" s="534">
        <f t="shared" si="0"/>
        <v>0</v>
      </c>
      <c r="I55" s="534">
        <f t="shared" si="0"/>
        <v>0</v>
      </c>
      <c r="J55" s="535">
        <f t="shared" si="0"/>
        <v>0</v>
      </c>
      <c r="K55" s="536">
        <f t="shared" si="0"/>
        <v>0</v>
      </c>
    </row>
    <row r="56" spans="2:11" ht="14.25" thickTop="1" thickBot="1">
      <c r="B56" s="538"/>
      <c r="C56" s="539"/>
      <c r="D56" s="540"/>
      <c r="E56" s="541"/>
      <c r="F56" s="538"/>
      <c r="G56" s="538"/>
      <c r="H56" s="538"/>
      <c r="I56" s="538"/>
      <c r="J56" s="538"/>
      <c r="K56" s="548"/>
    </row>
    <row r="57" spans="2:11" ht="13.5" thickTop="1">
      <c r="C57" s="187"/>
      <c r="D57" s="187"/>
    </row>
    <row r="58" spans="2:11">
      <c r="C58" s="187"/>
      <c r="D58" s="187"/>
    </row>
  </sheetData>
  <mergeCells count="10">
    <mergeCell ref="C18:E18"/>
    <mergeCell ref="B55:E55"/>
    <mergeCell ref="J3:K3"/>
    <mergeCell ref="B4:K4"/>
    <mergeCell ref="B7:E11"/>
    <mergeCell ref="F7:K7"/>
    <mergeCell ref="F8:K8"/>
    <mergeCell ref="F9:G9"/>
    <mergeCell ref="H9:I9"/>
    <mergeCell ref="J9:K9"/>
  </mergeCells>
  <pageMargins left="0.56999999999999995" right="0.34" top="0.74803149606299213" bottom="0.74803149606299213" header="0.31496062992125984" footer="0.31496062992125984"/>
  <pageSetup paperSize="5" scale="87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B1:P20"/>
  <sheetViews>
    <sheetView view="pageBreakPreview" zoomScale="60" workbookViewId="0">
      <selection activeCell="H14" sqref="H14"/>
    </sheetView>
  </sheetViews>
  <sheetFormatPr defaultRowHeight="12.75"/>
  <cols>
    <col min="1" max="1" width="3.28515625" style="182" customWidth="1"/>
    <col min="2" max="2" width="3" style="182" customWidth="1"/>
    <col min="3" max="4" width="2.42578125" style="182" customWidth="1"/>
    <col min="5" max="5" width="37.5703125" style="182" customWidth="1"/>
    <col min="6" max="6" width="15.7109375" style="182" customWidth="1"/>
    <col min="7" max="7" width="14.28515625" style="182" customWidth="1"/>
    <col min="8" max="8" width="15.7109375" style="182" customWidth="1"/>
    <col min="9" max="9" width="14.28515625" style="182" customWidth="1"/>
    <col min="10" max="10" width="16.7109375" style="182" customWidth="1"/>
    <col min="11" max="11" width="17.28515625" style="182" customWidth="1"/>
    <col min="12" max="12" width="4.42578125" style="182" customWidth="1"/>
    <col min="13" max="250" width="9.140625" style="182"/>
    <col min="251" max="251" width="3.28515625" style="182" customWidth="1"/>
    <col min="252" max="252" width="3" style="182" customWidth="1"/>
    <col min="253" max="254" width="2.42578125" style="182" customWidth="1"/>
    <col min="255" max="255" width="37.5703125" style="182" customWidth="1"/>
    <col min="256" max="256" width="15.7109375" style="182" customWidth="1"/>
    <col min="257" max="257" width="14.28515625" style="182" customWidth="1"/>
    <col min="258" max="258" width="17" style="182" customWidth="1"/>
    <col min="259" max="259" width="14.140625" style="182" customWidth="1"/>
    <col min="260" max="260" width="15.7109375" style="182" customWidth="1"/>
    <col min="261" max="261" width="14.28515625" style="182" customWidth="1"/>
    <col min="262" max="262" width="17" style="182" customWidth="1"/>
    <col min="263" max="263" width="14.140625" style="182" customWidth="1"/>
    <col min="264" max="264" width="16.7109375" style="182" customWidth="1"/>
    <col min="265" max="265" width="17.28515625" style="182" customWidth="1"/>
    <col min="266" max="266" width="18" style="182" customWidth="1"/>
    <col min="267" max="267" width="16.140625" style="182" customWidth="1"/>
    <col min="268" max="268" width="4.42578125" style="182" customWidth="1"/>
    <col min="269" max="506" width="9.140625" style="182"/>
    <col min="507" max="507" width="3.28515625" style="182" customWidth="1"/>
    <col min="508" max="508" width="3" style="182" customWidth="1"/>
    <col min="509" max="510" width="2.42578125" style="182" customWidth="1"/>
    <col min="511" max="511" width="37.5703125" style="182" customWidth="1"/>
    <col min="512" max="512" width="15.7109375" style="182" customWidth="1"/>
    <col min="513" max="513" width="14.28515625" style="182" customWidth="1"/>
    <col min="514" max="514" width="17" style="182" customWidth="1"/>
    <col min="515" max="515" width="14.140625" style="182" customWidth="1"/>
    <col min="516" max="516" width="15.7109375" style="182" customWidth="1"/>
    <col min="517" max="517" width="14.28515625" style="182" customWidth="1"/>
    <col min="518" max="518" width="17" style="182" customWidth="1"/>
    <col min="519" max="519" width="14.140625" style="182" customWidth="1"/>
    <col min="520" max="520" width="16.7109375" style="182" customWidth="1"/>
    <col min="521" max="521" width="17.28515625" style="182" customWidth="1"/>
    <col min="522" max="522" width="18" style="182" customWidth="1"/>
    <col min="523" max="523" width="16.140625" style="182" customWidth="1"/>
    <col min="524" max="524" width="4.42578125" style="182" customWidth="1"/>
    <col min="525" max="762" width="9.140625" style="182"/>
    <col min="763" max="763" width="3.28515625" style="182" customWidth="1"/>
    <col min="764" max="764" width="3" style="182" customWidth="1"/>
    <col min="765" max="766" width="2.42578125" style="182" customWidth="1"/>
    <col min="767" max="767" width="37.5703125" style="182" customWidth="1"/>
    <col min="768" max="768" width="15.7109375" style="182" customWidth="1"/>
    <col min="769" max="769" width="14.28515625" style="182" customWidth="1"/>
    <col min="770" max="770" width="17" style="182" customWidth="1"/>
    <col min="771" max="771" width="14.140625" style="182" customWidth="1"/>
    <col min="772" max="772" width="15.7109375" style="182" customWidth="1"/>
    <col min="773" max="773" width="14.28515625" style="182" customWidth="1"/>
    <col min="774" max="774" width="17" style="182" customWidth="1"/>
    <col min="775" max="775" width="14.140625" style="182" customWidth="1"/>
    <col min="776" max="776" width="16.7109375" style="182" customWidth="1"/>
    <col min="777" max="777" width="17.28515625" style="182" customWidth="1"/>
    <col min="778" max="778" width="18" style="182" customWidth="1"/>
    <col min="779" max="779" width="16.140625" style="182" customWidth="1"/>
    <col min="780" max="780" width="4.42578125" style="182" customWidth="1"/>
    <col min="781" max="1018" width="9.140625" style="182"/>
    <col min="1019" max="1019" width="3.28515625" style="182" customWidth="1"/>
    <col min="1020" max="1020" width="3" style="182" customWidth="1"/>
    <col min="1021" max="1022" width="2.42578125" style="182" customWidth="1"/>
    <col min="1023" max="1023" width="37.5703125" style="182" customWidth="1"/>
    <col min="1024" max="1024" width="15.7109375" style="182" customWidth="1"/>
    <col min="1025" max="1025" width="14.28515625" style="182" customWidth="1"/>
    <col min="1026" max="1026" width="17" style="182" customWidth="1"/>
    <col min="1027" max="1027" width="14.140625" style="182" customWidth="1"/>
    <col min="1028" max="1028" width="15.7109375" style="182" customWidth="1"/>
    <col min="1029" max="1029" width="14.28515625" style="182" customWidth="1"/>
    <col min="1030" max="1030" width="17" style="182" customWidth="1"/>
    <col min="1031" max="1031" width="14.140625" style="182" customWidth="1"/>
    <col min="1032" max="1032" width="16.7109375" style="182" customWidth="1"/>
    <col min="1033" max="1033" width="17.28515625" style="182" customWidth="1"/>
    <col min="1034" max="1034" width="18" style="182" customWidth="1"/>
    <col min="1035" max="1035" width="16.140625" style="182" customWidth="1"/>
    <col min="1036" max="1036" width="4.42578125" style="182" customWidth="1"/>
    <col min="1037" max="1274" width="9.140625" style="182"/>
    <col min="1275" max="1275" width="3.28515625" style="182" customWidth="1"/>
    <col min="1276" max="1276" width="3" style="182" customWidth="1"/>
    <col min="1277" max="1278" width="2.42578125" style="182" customWidth="1"/>
    <col min="1279" max="1279" width="37.5703125" style="182" customWidth="1"/>
    <col min="1280" max="1280" width="15.7109375" style="182" customWidth="1"/>
    <col min="1281" max="1281" width="14.28515625" style="182" customWidth="1"/>
    <col min="1282" max="1282" width="17" style="182" customWidth="1"/>
    <col min="1283" max="1283" width="14.140625" style="182" customWidth="1"/>
    <col min="1284" max="1284" width="15.7109375" style="182" customWidth="1"/>
    <col min="1285" max="1285" width="14.28515625" style="182" customWidth="1"/>
    <col min="1286" max="1286" width="17" style="182" customWidth="1"/>
    <col min="1287" max="1287" width="14.140625" style="182" customWidth="1"/>
    <col min="1288" max="1288" width="16.7109375" style="182" customWidth="1"/>
    <col min="1289" max="1289" width="17.28515625" style="182" customWidth="1"/>
    <col min="1290" max="1290" width="18" style="182" customWidth="1"/>
    <col min="1291" max="1291" width="16.140625" style="182" customWidth="1"/>
    <col min="1292" max="1292" width="4.42578125" style="182" customWidth="1"/>
    <col min="1293" max="1530" width="9.140625" style="182"/>
    <col min="1531" max="1531" width="3.28515625" style="182" customWidth="1"/>
    <col min="1532" max="1532" width="3" style="182" customWidth="1"/>
    <col min="1533" max="1534" width="2.42578125" style="182" customWidth="1"/>
    <col min="1535" max="1535" width="37.5703125" style="182" customWidth="1"/>
    <col min="1536" max="1536" width="15.7109375" style="182" customWidth="1"/>
    <col min="1537" max="1537" width="14.28515625" style="182" customWidth="1"/>
    <col min="1538" max="1538" width="17" style="182" customWidth="1"/>
    <col min="1539" max="1539" width="14.140625" style="182" customWidth="1"/>
    <col min="1540" max="1540" width="15.7109375" style="182" customWidth="1"/>
    <col min="1541" max="1541" width="14.28515625" style="182" customWidth="1"/>
    <col min="1542" max="1542" width="17" style="182" customWidth="1"/>
    <col min="1543" max="1543" width="14.140625" style="182" customWidth="1"/>
    <col min="1544" max="1544" width="16.7109375" style="182" customWidth="1"/>
    <col min="1545" max="1545" width="17.28515625" style="182" customWidth="1"/>
    <col min="1546" max="1546" width="18" style="182" customWidth="1"/>
    <col min="1547" max="1547" width="16.140625" style="182" customWidth="1"/>
    <col min="1548" max="1548" width="4.42578125" style="182" customWidth="1"/>
    <col min="1549" max="1786" width="9.140625" style="182"/>
    <col min="1787" max="1787" width="3.28515625" style="182" customWidth="1"/>
    <col min="1788" max="1788" width="3" style="182" customWidth="1"/>
    <col min="1789" max="1790" width="2.42578125" style="182" customWidth="1"/>
    <col min="1791" max="1791" width="37.5703125" style="182" customWidth="1"/>
    <col min="1792" max="1792" width="15.7109375" style="182" customWidth="1"/>
    <col min="1793" max="1793" width="14.28515625" style="182" customWidth="1"/>
    <col min="1794" max="1794" width="17" style="182" customWidth="1"/>
    <col min="1795" max="1795" width="14.140625" style="182" customWidth="1"/>
    <col min="1796" max="1796" width="15.7109375" style="182" customWidth="1"/>
    <col min="1797" max="1797" width="14.28515625" style="182" customWidth="1"/>
    <col min="1798" max="1798" width="17" style="182" customWidth="1"/>
    <col min="1799" max="1799" width="14.140625" style="182" customWidth="1"/>
    <col min="1800" max="1800" width="16.7109375" style="182" customWidth="1"/>
    <col min="1801" max="1801" width="17.28515625" style="182" customWidth="1"/>
    <col min="1802" max="1802" width="18" style="182" customWidth="1"/>
    <col min="1803" max="1803" width="16.140625" style="182" customWidth="1"/>
    <col min="1804" max="1804" width="4.42578125" style="182" customWidth="1"/>
    <col min="1805" max="2042" width="9.140625" style="182"/>
    <col min="2043" max="2043" width="3.28515625" style="182" customWidth="1"/>
    <col min="2044" max="2044" width="3" style="182" customWidth="1"/>
    <col min="2045" max="2046" width="2.42578125" style="182" customWidth="1"/>
    <col min="2047" max="2047" width="37.5703125" style="182" customWidth="1"/>
    <col min="2048" max="2048" width="15.7109375" style="182" customWidth="1"/>
    <col min="2049" max="2049" width="14.28515625" style="182" customWidth="1"/>
    <col min="2050" max="2050" width="17" style="182" customWidth="1"/>
    <col min="2051" max="2051" width="14.140625" style="182" customWidth="1"/>
    <col min="2052" max="2052" width="15.7109375" style="182" customWidth="1"/>
    <col min="2053" max="2053" width="14.28515625" style="182" customWidth="1"/>
    <col min="2054" max="2054" width="17" style="182" customWidth="1"/>
    <col min="2055" max="2055" width="14.140625" style="182" customWidth="1"/>
    <col min="2056" max="2056" width="16.7109375" style="182" customWidth="1"/>
    <col min="2057" max="2057" width="17.28515625" style="182" customWidth="1"/>
    <col min="2058" max="2058" width="18" style="182" customWidth="1"/>
    <col min="2059" max="2059" width="16.140625" style="182" customWidth="1"/>
    <col min="2060" max="2060" width="4.42578125" style="182" customWidth="1"/>
    <col min="2061" max="2298" width="9.140625" style="182"/>
    <col min="2299" max="2299" width="3.28515625" style="182" customWidth="1"/>
    <col min="2300" max="2300" width="3" style="182" customWidth="1"/>
    <col min="2301" max="2302" width="2.42578125" style="182" customWidth="1"/>
    <col min="2303" max="2303" width="37.5703125" style="182" customWidth="1"/>
    <col min="2304" max="2304" width="15.7109375" style="182" customWidth="1"/>
    <col min="2305" max="2305" width="14.28515625" style="182" customWidth="1"/>
    <col min="2306" max="2306" width="17" style="182" customWidth="1"/>
    <col min="2307" max="2307" width="14.140625" style="182" customWidth="1"/>
    <col min="2308" max="2308" width="15.7109375" style="182" customWidth="1"/>
    <col min="2309" max="2309" width="14.28515625" style="182" customWidth="1"/>
    <col min="2310" max="2310" width="17" style="182" customWidth="1"/>
    <col min="2311" max="2311" width="14.140625" style="182" customWidth="1"/>
    <col min="2312" max="2312" width="16.7109375" style="182" customWidth="1"/>
    <col min="2313" max="2313" width="17.28515625" style="182" customWidth="1"/>
    <col min="2314" max="2314" width="18" style="182" customWidth="1"/>
    <col min="2315" max="2315" width="16.140625" style="182" customWidth="1"/>
    <col min="2316" max="2316" width="4.42578125" style="182" customWidth="1"/>
    <col min="2317" max="2554" width="9.140625" style="182"/>
    <col min="2555" max="2555" width="3.28515625" style="182" customWidth="1"/>
    <col min="2556" max="2556" width="3" style="182" customWidth="1"/>
    <col min="2557" max="2558" width="2.42578125" style="182" customWidth="1"/>
    <col min="2559" max="2559" width="37.5703125" style="182" customWidth="1"/>
    <col min="2560" max="2560" width="15.7109375" style="182" customWidth="1"/>
    <col min="2561" max="2561" width="14.28515625" style="182" customWidth="1"/>
    <col min="2562" max="2562" width="17" style="182" customWidth="1"/>
    <col min="2563" max="2563" width="14.140625" style="182" customWidth="1"/>
    <col min="2564" max="2564" width="15.7109375" style="182" customWidth="1"/>
    <col min="2565" max="2565" width="14.28515625" style="182" customWidth="1"/>
    <col min="2566" max="2566" width="17" style="182" customWidth="1"/>
    <col min="2567" max="2567" width="14.140625" style="182" customWidth="1"/>
    <col min="2568" max="2568" width="16.7109375" style="182" customWidth="1"/>
    <col min="2569" max="2569" width="17.28515625" style="182" customWidth="1"/>
    <col min="2570" max="2570" width="18" style="182" customWidth="1"/>
    <col min="2571" max="2571" width="16.140625" style="182" customWidth="1"/>
    <col min="2572" max="2572" width="4.42578125" style="182" customWidth="1"/>
    <col min="2573" max="2810" width="9.140625" style="182"/>
    <col min="2811" max="2811" width="3.28515625" style="182" customWidth="1"/>
    <col min="2812" max="2812" width="3" style="182" customWidth="1"/>
    <col min="2813" max="2814" width="2.42578125" style="182" customWidth="1"/>
    <col min="2815" max="2815" width="37.5703125" style="182" customWidth="1"/>
    <col min="2816" max="2816" width="15.7109375" style="182" customWidth="1"/>
    <col min="2817" max="2817" width="14.28515625" style="182" customWidth="1"/>
    <col min="2818" max="2818" width="17" style="182" customWidth="1"/>
    <col min="2819" max="2819" width="14.140625" style="182" customWidth="1"/>
    <col min="2820" max="2820" width="15.7109375" style="182" customWidth="1"/>
    <col min="2821" max="2821" width="14.28515625" style="182" customWidth="1"/>
    <col min="2822" max="2822" width="17" style="182" customWidth="1"/>
    <col min="2823" max="2823" width="14.140625" style="182" customWidth="1"/>
    <col min="2824" max="2824" width="16.7109375" style="182" customWidth="1"/>
    <col min="2825" max="2825" width="17.28515625" style="182" customWidth="1"/>
    <col min="2826" max="2826" width="18" style="182" customWidth="1"/>
    <col min="2827" max="2827" width="16.140625" style="182" customWidth="1"/>
    <col min="2828" max="2828" width="4.42578125" style="182" customWidth="1"/>
    <col min="2829" max="3066" width="9.140625" style="182"/>
    <col min="3067" max="3067" width="3.28515625" style="182" customWidth="1"/>
    <col min="3068" max="3068" width="3" style="182" customWidth="1"/>
    <col min="3069" max="3070" width="2.42578125" style="182" customWidth="1"/>
    <col min="3071" max="3071" width="37.5703125" style="182" customWidth="1"/>
    <col min="3072" max="3072" width="15.7109375" style="182" customWidth="1"/>
    <col min="3073" max="3073" width="14.28515625" style="182" customWidth="1"/>
    <col min="3074" max="3074" width="17" style="182" customWidth="1"/>
    <col min="3075" max="3075" width="14.140625" style="182" customWidth="1"/>
    <col min="3076" max="3076" width="15.7109375" style="182" customWidth="1"/>
    <col min="3077" max="3077" width="14.28515625" style="182" customWidth="1"/>
    <col min="3078" max="3078" width="17" style="182" customWidth="1"/>
    <col min="3079" max="3079" width="14.140625" style="182" customWidth="1"/>
    <col min="3080" max="3080" width="16.7109375" style="182" customWidth="1"/>
    <col min="3081" max="3081" width="17.28515625" style="182" customWidth="1"/>
    <col min="3082" max="3082" width="18" style="182" customWidth="1"/>
    <col min="3083" max="3083" width="16.140625" style="182" customWidth="1"/>
    <col min="3084" max="3084" width="4.42578125" style="182" customWidth="1"/>
    <col min="3085" max="3322" width="9.140625" style="182"/>
    <col min="3323" max="3323" width="3.28515625" style="182" customWidth="1"/>
    <col min="3324" max="3324" width="3" style="182" customWidth="1"/>
    <col min="3325" max="3326" width="2.42578125" style="182" customWidth="1"/>
    <col min="3327" max="3327" width="37.5703125" style="182" customWidth="1"/>
    <col min="3328" max="3328" width="15.7109375" style="182" customWidth="1"/>
    <col min="3329" max="3329" width="14.28515625" style="182" customWidth="1"/>
    <col min="3330" max="3330" width="17" style="182" customWidth="1"/>
    <col min="3331" max="3331" width="14.140625" style="182" customWidth="1"/>
    <col min="3332" max="3332" width="15.7109375" style="182" customWidth="1"/>
    <col min="3333" max="3333" width="14.28515625" style="182" customWidth="1"/>
    <col min="3334" max="3334" width="17" style="182" customWidth="1"/>
    <col min="3335" max="3335" width="14.140625" style="182" customWidth="1"/>
    <col min="3336" max="3336" width="16.7109375" style="182" customWidth="1"/>
    <col min="3337" max="3337" width="17.28515625" style="182" customWidth="1"/>
    <col min="3338" max="3338" width="18" style="182" customWidth="1"/>
    <col min="3339" max="3339" width="16.140625" style="182" customWidth="1"/>
    <col min="3340" max="3340" width="4.42578125" style="182" customWidth="1"/>
    <col min="3341" max="3578" width="9.140625" style="182"/>
    <col min="3579" max="3579" width="3.28515625" style="182" customWidth="1"/>
    <col min="3580" max="3580" width="3" style="182" customWidth="1"/>
    <col min="3581" max="3582" width="2.42578125" style="182" customWidth="1"/>
    <col min="3583" max="3583" width="37.5703125" style="182" customWidth="1"/>
    <col min="3584" max="3584" width="15.7109375" style="182" customWidth="1"/>
    <col min="3585" max="3585" width="14.28515625" style="182" customWidth="1"/>
    <col min="3586" max="3586" width="17" style="182" customWidth="1"/>
    <col min="3587" max="3587" width="14.140625" style="182" customWidth="1"/>
    <col min="3588" max="3588" width="15.7109375" style="182" customWidth="1"/>
    <col min="3589" max="3589" width="14.28515625" style="182" customWidth="1"/>
    <col min="3590" max="3590" width="17" style="182" customWidth="1"/>
    <col min="3591" max="3591" width="14.140625" style="182" customWidth="1"/>
    <col min="3592" max="3592" width="16.7109375" style="182" customWidth="1"/>
    <col min="3593" max="3593" width="17.28515625" style="182" customWidth="1"/>
    <col min="3594" max="3594" width="18" style="182" customWidth="1"/>
    <col min="3595" max="3595" width="16.140625" style="182" customWidth="1"/>
    <col min="3596" max="3596" width="4.42578125" style="182" customWidth="1"/>
    <col min="3597" max="3834" width="9.140625" style="182"/>
    <col min="3835" max="3835" width="3.28515625" style="182" customWidth="1"/>
    <col min="3836" max="3836" width="3" style="182" customWidth="1"/>
    <col min="3837" max="3838" width="2.42578125" style="182" customWidth="1"/>
    <col min="3839" max="3839" width="37.5703125" style="182" customWidth="1"/>
    <col min="3840" max="3840" width="15.7109375" style="182" customWidth="1"/>
    <col min="3841" max="3841" width="14.28515625" style="182" customWidth="1"/>
    <col min="3842" max="3842" width="17" style="182" customWidth="1"/>
    <col min="3843" max="3843" width="14.140625" style="182" customWidth="1"/>
    <col min="3844" max="3844" width="15.7109375" style="182" customWidth="1"/>
    <col min="3845" max="3845" width="14.28515625" style="182" customWidth="1"/>
    <col min="3846" max="3846" width="17" style="182" customWidth="1"/>
    <col min="3847" max="3847" width="14.140625" style="182" customWidth="1"/>
    <col min="3848" max="3848" width="16.7109375" style="182" customWidth="1"/>
    <col min="3849" max="3849" width="17.28515625" style="182" customWidth="1"/>
    <col min="3850" max="3850" width="18" style="182" customWidth="1"/>
    <col min="3851" max="3851" width="16.140625" style="182" customWidth="1"/>
    <col min="3852" max="3852" width="4.42578125" style="182" customWidth="1"/>
    <col min="3853" max="4090" width="9.140625" style="182"/>
    <col min="4091" max="4091" width="3.28515625" style="182" customWidth="1"/>
    <col min="4092" max="4092" width="3" style="182" customWidth="1"/>
    <col min="4093" max="4094" width="2.42578125" style="182" customWidth="1"/>
    <col min="4095" max="4095" width="37.5703125" style="182" customWidth="1"/>
    <col min="4096" max="4096" width="15.7109375" style="182" customWidth="1"/>
    <col min="4097" max="4097" width="14.28515625" style="182" customWidth="1"/>
    <col min="4098" max="4098" width="17" style="182" customWidth="1"/>
    <col min="4099" max="4099" width="14.140625" style="182" customWidth="1"/>
    <col min="4100" max="4100" width="15.7109375" style="182" customWidth="1"/>
    <col min="4101" max="4101" width="14.28515625" style="182" customWidth="1"/>
    <col min="4102" max="4102" width="17" style="182" customWidth="1"/>
    <col min="4103" max="4103" width="14.140625" style="182" customWidth="1"/>
    <col min="4104" max="4104" width="16.7109375" style="182" customWidth="1"/>
    <col min="4105" max="4105" width="17.28515625" style="182" customWidth="1"/>
    <col min="4106" max="4106" width="18" style="182" customWidth="1"/>
    <col min="4107" max="4107" width="16.140625" style="182" customWidth="1"/>
    <col min="4108" max="4108" width="4.42578125" style="182" customWidth="1"/>
    <col min="4109" max="4346" width="9.140625" style="182"/>
    <col min="4347" max="4347" width="3.28515625" style="182" customWidth="1"/>
    <col min="4348" max="4348" width="3" style="182" customWidth="1"/>
    <col min="4349" max="4350" width="2.42578125" style="182" customWidth="1"/>
    <col min="4351" max="4351" width="37.5703125" style="182" customWidth="1"/>
    <col min="4352" max="4352" width="15.7109375" style="182" customWidth="1"/>
    <col min="4353" max="4353" width="14.28515625" style="182" customWidth="1"/>
    <col min="4354" max="4354" width="17" style="182" customWidth="1"/>
    <col min="4355" max="4355" width="14.140625" style="182" customWidth="1"/>
    <col min="4356" max="4356" width="15.7109375" style="182" customWidth="1"/>
    <col min="4357" max="4357" width="14.28515625" style="182" customWidth="1"/>
    <col min="4358" max="4358" width="17" style="182" customWidth="1"/>
    <col min="4359" max="4359" width="14.140625" style="182" customWidth="1"/>
    <col min="4360" max="4360" width="16.7109375" style="182" customWidth="1"/>
    <col min="4361" max="4361" width="17.28515625" style="182" customWidth="1"/>
    <col min="4362" max="4362" width="18" style="182" customWidth="1"/>
    <col min="4363" max="4363" width="16.140625" style="182" customWidth="1"/>
    <col min="4364" max="4364" width="4.42578125" style="182" customWidth="1"/>
    <col min="4365" max="4602" width="9.140625" style="182"/>
    <col min="4603" max="4603" width="3.28515625" style="182" customWidth="1"/>
    <col min="4604" max="4604" width="3" style="182" customWidth="1"/>
    <col min="4605" max="4606" width="2.42578125" style="182" customWidth="1"/>
    <col min="4607" max="4607" width="37.5703125" style="182" customWidth="1"/>
    <col min="4608" max="4608" width="15.7109375" style="182" customWidth="1"/>
    <col min="4609" max="4609" width="14.28515625" style="182" customWidth="1"/>
    <col min="4610" max="4610" width="17" style="182" customWidth="1"/>
    <col min="4611" max="4611" width="14.140625" style="182" customWidth="1"/>
    <col min="4612" max="4612" width="15.7109375" style="182" customWidth="1"/>
    <col min="4613" max="4613" width="14.28515625" style="182" customWidth="1"/>
    <col min="4614" max="4614" width="17" style="182" customWidth="1"/>
    <col min="4615" max="4615" width="14.140625" style="182" customWidth="1"/>
    <col min="4616" max="4616" width="16.7109375" style="182" customWidth="1"/>
    <col min="4617" max="4617" width="17.28515625" style="182" customWidth="1"/>
    <col min="4618" max="4618" width="18" style="182" customWidth="1"/>
    <col min="4619" max="4619" width="16.140625" style="182" customWidth="1"/>
    <col min="4620" max="4620" width="4.42578125" style="182" customWidth="1"/>
    <col min="4621" max="4858" width="9.140625" style="182"/>
    <col min="4859" max="4859" width="3.28515625" style="182" customWidth="1"/>
    <col min="4860" max="4860" width="3" style="182" customWidth="1"/>
    <col min="4861" max="4862" width="2.42578125" style="182" customWidth="1"/>
    <col min="4863" max="4863" width="37.5703125" style="182" customWidth="1"/>
    <col min="4864" max="4864" width="15.7109375" style="182" customWidth="1"/>
    <col min="4865" max="4865" width="14.28515625" style="182" customWidth="1"/>
    <col min="4866" max="4866" width="17" style="182" customWidth="1"/>
    <col min="4867" max="4867" width="14.140625" style="182" customWidth="1"/>
    <col min="4868" max="4868" width="15.7109375" style="182" customWidth="1"/>
    <col min="4869" max="4869" width="14.28515625" style="182" customWidth="1"/>
    <col min="4870" max="4870" width="17" style="182" customWidth="1"/>
    <col min="4871" max="4871" width="14.140625" style="182" customWidth="1"/>
    <col min="4872" max="4872" width="16.7109375" style="182" customWidth="1"/>
    <col min="4873" max="4873" width="17.28515625" style="182" customWidth="1"/>
    <col min="4874" max="4874" width="18" style="182" customWidth="1"/>
    <col min="4875" max="4875" width="16.140625" style="182" customWidth="1"/>
    <col min="4876" max="4876" width="4.42578125" style="182" customWidth="1"/>
    <col min="4877" max="5114" width="9.140625" style="182"/>
    <col min="5115" max="5115" width="3.28515625" style="182" customWidth="1"/>
    <col min="5116" max="5116" width="3" style="182" customWidth="1"/>
    <col min="5117" max="5118" width="2.42578125" style="182" customWidth="1"/>
    <col min="5119" max="5119" width="37.5703125" style="182" customWidth="1"/>
    <col min="5120" max="5120" width="15.7109375" style="182" customWidth="1"/>
    <col min="5121" max="5121" width="14.28515625" style="182" customWidth="1"/>
    <col min="5122" max="5122" width="17" style="182" customWidth="1"/>
    <col min="5123" max="5123" width="14.140625" style="182" customWidth="1"/>
    <col min="5124" max="5124" width="15.7109375" style="182" customWidth="1"/>
    <col min="5125" max="5125" width="14.28515625" style="182" customWidth="1"/>
    <col min="5126" max="5126" width="17" style="182" customWidth="1"/>
    <col min="5127" max="5127" width="14.140625" style="182" customWidth="1"/>
    <col min="5128" max="5128" width="16.7109375" style="182" customWidth="1"/>
    <col min="5129" max="5129" width="17.28515625" style="182" customWidth="1"/>
    <col min="5130" max="5130" width="18" style="182" customWidth="1"/>
    <col min="5131" max="5131" width="16.140625" style="182" customWidth="1"/>
    <col min="5132" max="5132" width="4.42578125" style="182" customWidth="1"/>
    <col min="5133" max="5370" width="9.140625" style="182"/>
    <col min="5371" max="5371" width="3.28515625" style="182" customWidth="1"/>
    <col min="5372" max="5372" width="3" style="182" customWidth="1"/>
    <col min="5373" max="5374" width="2.42578125" style="182" customWidth="1"/>
    <col min="5375" max="5375" width="37.5703125" style="182" customWidth="1"/>
    <col min="5376" max="5376" width="15.7109375" style="182" customWidth="1"/>
    <col min="5377" max="5377" width="14.28515625" style="182" customWidth="1"/>
    <col min="5378" max="5378" width="17" style="182" customWidth="1"/>
    <col min="5379" max="5379" width="14.140625" style="182" customWidth="1"/>
    <col min="5380" max="5380" width="15.7109375" style="182" customWidth="1"/>
    <col min="5381" max="5381" width="14.28515625" style="182" customWidth="1"/>
    <col min="5382" max="5382" width="17" style="182" customWidth="1"/>
    <col min="5383" max="5383" width="14.140625" style="182" customWidth="1"/>
    <col min="5384" max="5384" width="16.7109375" style="182" customWidth="1"/>
    <col min="5385" max="5385" width="17.28515625" style="182" customWidth="1"/>
    <col min="5386" max="5386" width="18" style="182" customWidth="1"/>
    <col min="5387" max="5387" width="16.140625" style="182" customWidth="1"/>
    <col min="5388" max="5388" width="4.42578125" style="182" customWidth="1"/>
    <col min="5389" max="5626" width="9.140625" style="182"/>
    <col min="5627" max="5627" width="3.28515625" style="182" customWidth="1"/>
    <col min="5628" max="5628" width="3" style="182" customWidth="1"/>
    <col min="5629" max="5630" width="2.42578125" style="182" customWidth="1"/>
    <col min="5631" max="5631" width="37.5703125" style="182" customWidth="1"/>
    <col min="5632" max="5632" width="15.7109375" style="182" customWidth="1"/>
    <col min="5633" max="5633" width="14.28515625" style="182" customWidth="1"/>
    <col min="5634" max="5634" width="17" style="182" customWidth="1"/>
    <col min="5635" max="5635" width="14.140625" style="182" customWidth="1"/>
    <col min="5636" max="5636" width="15.7109375" style="182" customWidth="1"/>
    <col min="5637" max="5637" width="14.28515625" style="182" customWidth="1"/>
    <col min="5638" max="5638" width="17" style="182" customWidth="1"/>
    <col min="5639" max="5639" width="14.140625" style="182" customWidth="1"/>
    <col min="5640" max="5640" width="16.7109375" style="182" customWidth="1"/>
    <col min="5641" max="5641" width="17.28515625" style="182" customWidth="1"/>
    <col min="5642" max="5642" width="18" style="182" customWidth="1"/>
    <col min="5643" max="5643" width="16.140625" style="182" customWidth="1"/>
    <col min="5644" max="5644" width="4.42578125" style="182" customWidth="1"/>
    <col min="5645" max="5882" width="9.140625" style="182"/>
    <col min="5883" max="5883" width="3.28515625" style="182" customWidth="1"/>
    <col min="5884" max="5884" width="3" style="182" customWidth="1"/>
    <col min="5885" max="5886" width="2.42578125" style="182" customWidth="1"/>
    <col min="5887" max="5887" width="37.5703125" style="182" customWidth="1"/>
    <col min="5888" max="5888" width="15.7109375" style="182" customWidth="1"/>
    <col min="5889" max="5889" width="14.28515625" style="182" customWidth="1"/>
    <col min="5890" max="5890" width="17" style="182" customWidth="1"/>
    <col min="5891" max="5891" width="14.140625" style="182" customWidth="1"/>
    <col min="5892" max="5892" width="15.7109375" style="182" customWidth="1"/>
    <col min="5893" max="5893" width="14.28515625" style="182" customWidth="1"/>
    <col min="5894" max="5894" width="17" style="182" customWidth="1"/>
    <col min="5895" max="5895" width="14.140625" style="182" customWidth="1"/>
    <col min="5896" max="5896" width="16.7109375" style="182" customWidth="1"/>
    <col min="5897" max="5897" width="17.28515625" style="182" customWidth="1"/>
    <col min="5898" max="5898" width="18" style="182" customWidth="1"/>
    <col min="5899" max="5899" width="16.140625" style="182" customWidth="1"/>
    <col min="5900" max="5900" width="4.42578125" style="182" customWidth="1"/>
    <col min="5901" max="6138" width="9.140625" style="182"/>
    <col min="6139" max="6139" width="3.28515625" style="182" customWidth="1"/>
    <col min="6140" max="6140" width="3" style="182" customWidth="1"/>
    <col min="6141" max="6142" width="2.42578125" style="182" customWidth="1"/>
    <col min="6143" max="6143" width="37.5703125" style="182" customWidth="1"/>
    <col min="6144" max="6144" width="15.7109375" style="182" customWidth="1"/>
    <col min="6145" max="6145" width="14.28515625" style="182" customWidth="1"/>
    <col min="6146" max="6146" width="17" style="182" customWidth="1"/>
    <col min="6147" max="6147" width="14.140625" style="182" customWidth="1"/>
    <col min="6148" max="6148" width="15.7109375" style="182" customWidth="1"/>
    <col min="6149" max="6149" width="14.28515625" style="182" customWidth="1"/>
    <col min="6150" max="6150" width="17" style="182" customWidth="1"/>
    <col min="6151" max="6151" width="14.140625" style="182" customWidth="1"/>
    <col min="6152" max="6152" width="16.7109375" style="182" customWidth="1"/>
    <col min="6153" max="6153" width="17.28515625" style="182" customWidth="1"/>
    <col min="6154" max="6154" width="18" style="182" customWidth="1"/>
    <col min="6155" max="6155" width="16.140625" style="182" customWidth="1"/>
    <col min="6156" max="6156" width="4.42578125" style="182" customWidth="1"/>
    <col min="6157" max="6394" width="9.140625" style="182"/>
    <col min="6395" max="6395" width="3.28515625" style="182" customWidth="1"/>
    <col min="6396" max="6396" width="3" style="182" customWidth="1"/>
    <col min="6397" max="6398" width="2.42578125" style="182" customWidth="1"/>
    <col min="6399" max="6399" width="37.5703125" style="182" customWidth="1"/>
    <col min="6400" max="6400" width="15.7109375" style="182" customWidth="1"/>
    <col min="6401" max="6401" width="14.28515625" style="182" customWidth="1"/>
    <col min="6402" max="6402" width="17" style="182" customWidth="1"/>
    <col min="6403" max="6403" width="14.140625" style="182" customWidth="1"/>
    <col min="6404" max="6404" width="15.7109375" style="182" customWidth="1"/>
    <col min="6405" max="6405" width="14.28515625" style="182" customWidth="1"/>
    <col min="6406" max="6406" width="17" style="182" customWidth="1"/>
    <col min="6407" max="6407" width="14.140625" style="182" customWidth="1"/>
    <col min="6408" max="6408" width="16.7109375" style="182" customWidth="1"/>
    <col min="6409" max="6409" width="17.28515625" style="182" customWidth="1"/>
    <col min="6410" max="6410" width="18" style="182" customWidth="1"/>
    <col min="6411" max="6411" width="16.140625" style="182" customWidth="1"/>
    <col min="6412" max="6412" width="4.42578125" style="182" customWidth="1"/>
    <col min="6413" max="6650" width="9.140625" style="182"/>
    <col min="6651" max="6651" width="3.28515625" style="182" customWidth="1"/>
    <col min="6652" max="6652" width="3" style="182" customWidth="1"/>
    <col min="6653" max="6654" width="2.42578125" style="182" customWidth="1"/>
    <col min="6655" max="6655" width="37.5703125" style="182" customWidth="1"/>
    <col min="6656" max="6656" width="15.7109375" style="182" customWidth="1"/>
    <col min="6657" max="6657" width="14.28515625" style="182" customWidth="1"/>
    <col min="6658" max="6658" width="17" style="182" customWidth="1"/>
    <col min="6659" max="6659" width="14.140625" style="182" customWidth="1"/>
    <col min="6660" max="6660" width="15.7109375" style="182" customWidth="1"/>
    <col min="6661" max="6661" width="14.28515625" style="182" customWidth="1"/>
    <col min="6662" max="6662" width="17" style="182" customWidth="1"/>
    <col min="6663" max="6663" width="14.140625" style="182" customWidth="1"/>
    <col min="6664" max="6664" width="16.7109375" style="182" customWidth="1"/>
    <col min="6665" max="6665" width="17.28515625" style="182" customWidth="1"/>
    <col min="6666" max="6666" width="18" style="182" customWidth="1"/>
    <col min="6667" max="6667" width="16.140625" style="182" customWidth="1"/>
    <col min="6668" max="6668" width="4.42578125" style="182" customWidth="1"/>
    <col min="6669" max="6906" width="9.140625" style="182"/>
    <col min="6907" max="6907" width="3.28515625" style="182" customWidth="1"/>
    <col min="6908" max="6908" width="3" style="182" customWidth="1"/>
    <col min="6909" max="6910" width="2.42578125" style="182" customWidth="1"/>
    <col min="6911" max="6911" width="37.5703125" style="182" customWidth="1"/>
    <col min="6912" max="6912" width="15.7109375" style="182" customWidth="1"/>
    <col min="6913" max="6913" width="14.28515625" style="182" customWidth="1"/>
    <col min="6914" max="6914" width="17" style="182" customWidth="1"/>
    <col min="6915" max="6915" width="14.140625" style="182" customWidth="1"/>
    <col min="6916" max="6916" width="15.7109375" style="182" customWidth="1"/>
    <col min="6917" max="6917" width="14.28515625" style="182" customWidth="1"/>
    <col min="6918" max="6918" width="17" style="182" customWidth="1"/>
    <col min="6919" max="6919" width="14.140625" style="182" customWidth="1"/>
    <col min="6920" max="6920" width="16.7109375" style="182" customWidth="1"/>
    <col min="6921" max="6921" width="17.28515625" style="182" customWidth="1"/>
    <col min="6922" max="6922" width="18" style="182" customWidth="1"/>
    <col min="6923" max="6923" width="16.140625" style="182" customWidth="1"/>
    <col min="6924" max="6924" width="4.42578125" style="182" customWidth="1"/>
    <col min="6925" max="7162" width="9.140625" style="182"/>
    <col min="7163" max="7163" width="3.28515625" style="182" customWidth="1"/>
    <col min="7164" max="7164" width="3" style="182" customWidth="1"/>
    <col min="7165" max="7166" width="2.42578125" style="182" customWidth="1"/>
    <col min="7167" max="7167" width="37.5703125" style="182" customWidth="1"/>
    <col min="7168" max="7168" width="15.7109375" style="182" customWidth="1"/>
    <col min="7169" max="7169" width="14.28515625" style="182" customWidth="1"/>
    <col min="7170" max="7170" width="17" style="182" customWidth="1"/>
    <col min="7171" max="7171" width="14.140625" style="182" customWidth="1"/>
    <col min="7172" max="7172" width="15.7109375" style="182" customWidth="1"/>
    <col min="7173" max="7173" width="14.28515625" style="182" customWidth="1"/>
    <col min="7174" max="7174" width="17" style="182" customWidth="1"/>
    <col min="7175" max="7175" width="14.140625" style="182" customWidth="1"/>
    <col min="7176" max="7176" width="16.7109375" style="182" customWidth="1"/>
    <col min="7177" max="7177" width="17.28515625" style="182" customWidth="1"/>
    <col min="7178" max="7178" width="18" style="182" customWidth="1"/>
    <col min="7179" max="7179" width="16.140625" style="182" customWidth="1"/>
    <col min="7180" max="7180" width="4.42578125" style="182" customWidth="1"/>
    <col min="7181" max="7418" width="9.140625" style="182"/>
    <col min="7419" max="7419" width="3.28515625" style="182" customWidth="1"/>
    <col min="7420" max="7420" width="3" style="182" customWidth="1"/>
    <col min="7421" max="7422" width="2.42578125" style="182" customWidth="1"/>
    <col min="7423" max="7423" width="37.5703125" style="182" customWidth="1"/>
    <col min="7424" max="7424" width="15.7109375" style="182" customWidth="1"/>
    <col min="7425" max="7425" width="14.28515625" style="182" customWidth="1"/>
    <col min="7426" max="7426" width="17" style="182" customWidth="1"/>
    <col min="7427" max="7427" width="14.140625" style="182" customWidth="1"/>
    <col min="7428" max="7428" width="15.7109375" style="182" customWidth="1"/>
    <col min="7429" max="7429" width="14.28515625" style="182" customWidth="1"/>
    <col min="7430" max="7430" width="17" style="182" customWidth="1"/>
    <col min="7431" max="7431" width="14.140625" style="182" customWidth="1"/>
    <col min="7432" max="7432" width="16.7109375" style="182" customWidth="1"/>
    <col min="7433" max="7433" width="17.28515625" style="182" customWidth="1"/>
    <col min="7434" max="7434" width="18" style="182" customWidth="1"/>
    <col min="7435" max="7435" width="16.140625" style="182" customWidth="1"/>
    <col min="7436" max="7436" width="4.42578125" style="182" customWidth="1"/>
    <col min="7437" max="7674" width="9.140625" style="182"/>
    <col min="7675" max="7675" width="3.28515625" style="182" customWidth="1"/>
    <col min="7676" max="7676" width="3" style="182" customWidth="1"/>
    <col min="7677" max="7678" width="2.42578125" style="182" customWidth="1"/>
    <col min="7679" max="7679" width="37.5703125" style="182" customWidth="1"/>
    <col min="7680" max="7680" width="15.7109375" style="182" customWidth="1"/>
    <col min="7681" max="7681" width="14.28515625" style="182" customWidth="1"/>
    <col min="7682" max="7682" width="17" style="182" customWidth="1"/>
    <col min="7683" max="7683" width="14.140625" style="182" customWidth="1"/>
    <col min="7684" max="7684" width="15.7109375" style="182" customWidth="1"/>
    <col min="7685" max="7685" width="14.28515625" style="182" customWidth="1"/>
    <col min="7686" max="7686" width="17" style="182" customWidth="1"/>
    <col min="7687" max="7687" width="14.140625" style="182" customWidth="1"/>
    <col min="7688" max="7688" width="16.7109375" style="182" customWidth="1"/>
    <col min="7689" max="7689" width="17.28515625" style="182" customWidth="1"/>
    <col min="7690" max="7690" width="18" style="182" customWidth="1"/>
    <col min="7691" max="7691" width="16.140625" style="182" customWidth="1"/>
    <col min="7692" max="7692" width="4.42578125" style="182" customWidth="1"/>
    <col min="7693" max="7930" width="9.140625" style="182"/>
    <col min="7931" max="7931" width="3.28515625" style="182" customWidth="1"/>
    <col min="7932" max="7932" width="3" style="182" customWidth="1"/>
    <col min="7933" max="7934" width="2.42578125" style="182" customWidth="1"/>
    <col min="7935" max="7935" width="37.5703125" style="182" customWidth="1"/>
    <col min="7936" max="7936" width="15.7109375" style="182" customWidth="1"/>
    <col min="7937" max="7937" width="14.28515625" style="182" customWidth="1"/>
    <col min="7938" max="7938" width="17" style="182" customWidth="1"/>
    <col min="7939" max="7939" width="14.140625" style="182" customWidth="1"/>
    <col min="7940" max="7940" width="15.7109375" style="182" customWidth="1"/>
    <col min="7941" max="7941" width="14.28515625" style="182" customWidth="1"/>
    <col min="7942" max="7942" width="17" style="182" customWidth="1"/>
    <col min="7943" max="7943" width="14.140625" style="182" customWidth="1"/>
    <col min="7944" max="7944" width="16.7109375" style="182" customWidth="1"/>
    <col min="7945" max="7945" width="17.28515625" style="182" customWidth="1"/>
    <col min="7946" max="7946" width="18" style="182" customWidth="1"/>
    <col min="7947" max="7947" width="16.140625" style="182" customWidth="1"/>
    <col min="7948" max="7948" width="4.42578125" style="182" customWidth="1"/>
    <col min="7949" max="8186" width="9.140625" style="182"/>
    <col min="8187" max="8187" width="3.28515625" style="182" customWidth="1"/>
    <col min="8188" max="8188" width="3" style="182" customWidth="1"/>
    <col min="8189" max="8190" width="2.42578125" style="182" customWidth="1"/>
    <col min="8191" max="8191" width="37.5703125" style="182" customWidth="1"/>
    <col min="8192" max="8192" width="15.7109375" style="182" customWidth="1"/>
    <col min="8193" max="8193" width="14.28515625" style="182" customWidth="1"/>
    <col min="8194" max="8194" width="17" style="182" customWidth="1"/>
    <col min="8195" max="8195" width="14.140625" style="182" customWidth="1"/>
    <col min="8196" max="8196" width="15.7109375" style="182" customWidth="1"/>
    <col min="8197" max="8197" width="14.28515625" style="182" customWidth="1"/>
    <col min="8198" max="8198" width="17" style="182" customWidth="1"/>
    <col min="8199" max="8199" width="14.140625" style="182" customWidth="1"/>
    <col min="8200" max="8200" width="16.7109375" style="182" customWidth="1"/>
    <col min="8201" max="8201" width="17.28515625" style="182" customWidth="1"/>
    <col min="8202" max="8202" width="18" style="182" customWidth="1"/>
    <col min="8203" max="8203" width="16.140625" style="182" customWidth="1"/>
    <col min="8204" max="8204" width="4.42578125" style="182" customWidth="1"/>
    <col min="8205" max="8442" width="9.140625" style="182"/>
    <col min="8443" max="8443" width="3.28515625" style="182" customWidth="1"/>
    <col min="8444" max="8444" width="3" style="182" customWidth="1"/>
    <col min="8445" max="8446" width="2.42578125" style="182" customWidth="1"/>
    <col min="8447" max="8447" width="37.5703125" style="182" customWidth="1"/>
    <col min="8448" max="8448" width="15.7109375" style="182" customWidth="1"/>
    <col min="8449" max="8449" width="14.28515625" style="182" customWidth="1"/>
    <col min="8450" max="8450" width="17" style="182" customWidth="1"/>
    <col min="8451" max="8451" width="14.140625" style="182" customWidth="1"/>
    <col min="8452" max="8452" width="15.7109375" style="182" customWidth="1"/>
    <col min="8453" max="8453" width="14.28515625" style="182" customWidth="1"/>
    <col min="8454" max="8454" width="17" style="182" customWidth="1"/>
    <col min="8455" max="8455" width="14.140625" style="182" customWidth="1"/>
    <col min="8456" max="8456" width="16.7109375" style="182" customWidth="1"/>
    <col min="8457" max="8457" width="17.28515625" style="182" customWidth="1"/>
    <col min="8458" max="8458" width="18" style="182" customWidth="1"/>
    <col min="8459" max="8459" width="16.140625" style="182" customWidth="1"/>
    <col min="8460" max="8460" width="4.42578125" style="182" customWidth="1"/>
    <col min="8461" max="8698" width="9.140625" style="182"/>
    <col min="8699" max="8699" width="3.28515625" style="182" customWidth="1"/>
    <col min="8700" max="8700" width="3" style="182" customWidth="1"/>
    <col min="8701" max="8702" width="2.42578125" style="182" customWidth="1"/>
    <col min="8703" max="8703" width="37.5703125" style="182" customWidth="1"/>
    <col min="8704" max="8704" width="15.7109375" style="182" customWidth="1"/>
    <col min="8705" max="8705" width="14.28515625" style="182" customWidth="1"/>
    <col min="8706" max="8706" width="17" style="182" customWidth="1"/>
    <col min="8707" max="8707" width="14.140625" style="182" customWidth="1"/>
    <col min="8708" max="8708" width="15.7109375" style="182" customWidth="1"/>
    <col min="8709" max="8709" width="14.28515625" style="182" customWidth="1"/>
    <col min="8710" max="8710" width="17" style="182" customWidth="1"/>
    <col min="8711" max="8711" width="14.140625" style="182" customWidth="1"/>
    <col min="8712" max="8712" width="16.7109375" style="182" customWidth="1"/>
    <col min="8713" max="8713" width="17.28515625" style="182" customWidth="1"/>
    <col min="8714" max="8714" width="18" style="182" customWidth="1"/>
    <col min="8715" max="8715" width="16.140625" style="182" customWidth="1"/>
    <col min="8716" max="8716" width="4.42578125" style="182" customWidth="1"/>
    <col min="8717" max="8954" width="9.140625" style="182"/>
    <col min="8955" max="8955" width="3.28515625" style="182" customWidth="1"/>
    <col min="8956" max="8956" width="3" style="182" customWidth="1"/>
    <col min="8957" max="8958" width="2.42578125" style="182" customWidth="1"/>
    <col min="8959" max="8959" width="37.5703125" style="182" customWidth="1"/>
    <col min="8960" max="8960" width="15.7109375" style="182" customWidth="1"/>
    <col min="8961" max="8961" width="14.28515625" style="182" customWidth="1"/>
    <col min="8962" max="8962" width="17" style="182" customWidth="1"/>
    <col min="8963" max="8963" width="14.140625" style="182" customWidth="1"/>
    <col min="8964" max="8964" width="15.7109375" style="182" customWidth="1"/>
    <col min="8965" max="8965" width="14.28515625" style="182" customWidth="1"/>
    <col min="8966" max="8966" width="17" style="182" customWidth="1"/>
    <col min="8967" max="8967" width="14.140625" style="182" customWidth="1"/>
    <col min="8968" max="8968" width="16.7109375" style="182" customWidth="1"/>
    <col min="8969" max="8969" width="17.28515625" style="182" customWidth="1"/>
    <col min="8970" max="8970" width="18" style="182" customWidth="1"/>
    <col min="8971" max="8971" width="16.140625" style="182" customWidth="1"/>
    <col min="8972" max="8972" width="4.42578125" style="182" customWidth="1"/>
    <col min="8973" max="9210" width="9.140625" style="182"/>
    <col min="9211" max="9211" width="3.28515625" style="182" customWidth="1"/>
    <col min="9212" max="9212" width="3" style="182" customWidth="1"/>
    <col min="9213" max="9214" width="2.42578125" style="182" customWidth="1"/>
    <col min="9215" max="9215" width="37.5703125" style="182" customWidth="1"/>
    <col min="9216" max="9216" width="15.7109375" style="182" customWidth="1"/>
    <col min="9217" max="9217" width="14.28515625" style="182" customWidth="1"/>
    <col min="9218" max="9218" width="17" style="182" customWidth="1"/>
    <col min="9219" max="9219" width="14.140625" style="182" customWidth="1"/>
    <col min="9220" max="9220" width="15.7109375" style="182" customWidth="1"/>
    <col min="9221" max="9221" width="14.28515625" style="182" customWidth="1"/>
    <col min="9222" max="9222" width="17" style="182" customWidth="1"/>
    <col min="9223" max="9223" width="14.140625" style="182" customWidth="1"/>
    <col min="9224" max="9224" width="16.7109375" style="182" customWidth="1"/>
    <col min="9225" max="9225" width="17.28515625" style="182" customWidth="1"/>
    <col min="9226" max="9226" width="18" style="182" customWidth="1"/>
    <col min="9227" max="9227" width="16.140625" style="182" customWidth="1"/>
    <col min="9228" max="9228" width="4.42578125" style="182" customWidth="1"/>
    <col min="9229" max="9466" width="9.140625" style="182"/>
    <col min="9467" max="9467" width="3.28515625" style="182" customWidth="1"/>
    <col min="9468" max="9468" width="3" style="182" customWidth="1"/>
    <col min="9469" max="9470" width="2.42578125" style="182" customWidth="1"/>
    <col min="9471" max="9471" width="37.5703125" style="182" customWidth="1"/>
    <col min="9472" max="9472" width="15.7109375" style="182" customWidth="1"/>
    <col min="9473" max="9473" width="14.28515625" style="182" customWidth="1"/>
    <col min="9474" max="9474" width="17" style="182" customWidth="1"/>
    <col min="9475" max="9475" width="14.140625" style="182" customWidth="1"/>
    <col min="9476" max="9476" width="15.7109375" style="182" customWidth="1"/>
    <col min="9477" max="9477" width="14.28515625" style="182" customWidth="1"/>
    <col min="9478" max="9478" width="17" style="182" customWidth="1"/>
    <col min="9479" max="9479" width="14.140625" style="182" customWidth="1"/>
    <col min="9480" max="9480" width="16.7109375" style="182" customWidth="1"/>
    <col min="9481" max="9481" width="17.28515625" style="182" customWidth="1"/>
    <col min="9482" max="9482" width="18" style="182" customWidth="1"/>
    <col min="9483" max="9483" width="16.140625" style="182" customWidth="1"/>
    <col min="9484" max="9484" width="4.42578125" style="182" customWidth="1"/>
    <col min="9485" max="9722" width="9.140625" style="182"/>
    <col min="9723" max="9723" width="3.28515625" style="182" customWidth="1"/>
    <col min="9724" max="9724" width="3" style="182" customWidth="1"/>
    <col min="9725" max="9726" width="2.42578125" style="182" customWidth="1"/>
    <col min="9727" max="9727" width="37.5703125" style="182" customWidth="1"/>
    <col min="9728" max="9728" width="15.7109375" style="182" customWidth="1"/>
    <col min="9729" max="9729" width="14.28515625" style="182" customWidth="1"/>
    <col min="9730" max="9730" width="17" style="182" customWidth="1"/>
    <col min="9731" max="9731" width="14.140625" style="182" customWidth="1"/>
    <col min="9732" max="9732" width="15.7109375" style="182" customWidth="1"/>
    <col min="9733" max="9733" width="14.28515625" style="182" customWidth="1"/>
    <col min="9734" max="9734" width="17" style="182" customWidth="1"/>
    <col min="9735" max="9735" width="14.140625" style="182" customWidth="1"/>
    <col min="9736" max="9736" width="16.7109375" style="182" customWidth="1"/>
    <col min="9737" max="9737" width="17.28515625" style="182" customWidth="1"/>
    <col min="9738" max="9738" width="18" style="182" customWidth="1"/>
    <col min="9739" max="9739" width="16.140625" style="182" customWidth="1"/>
    <col min="9740" max="9740" width="4.42578125" style="182" customWidth="1"/>
    <col min="9741" max="9978" width="9.140625" style="182"/>
    <col min="9979" max="9979" width="3.28515625" style="182" customWidth="1"/>
    <col min="9980" max="9980" width="3" style="182" customWidth="1"/>
    <col min="9981" max="9982" width="2.42578125" style="182" customWidth="1"/>
    <col min="9983" max="9983" width="37.5703125" style="182" customWidth="1"/>
    <col min="9984" max="9984" width="15.7109375" style="182" customWidth="1"/>
    <col min="9985" max="9985" width="14.28515625" style="182" customWidth="1"/>
    <col min="9986" max="9986" width="17" style="182" customWidth="1"/>
    <col min="9987" max="9987" width="14.140625" style="182" customWidth="1"/>
    <col min="9988" max="9988" width="15.7109375" style="182" customWidth="1"/>
    <col min="9989" max="9989" width="14.28515625" style="182" customWidth="1"/>
    <col min="9990" max="9990" width="17" style="182" customWidth="1"/>
    <col min="9991" max="9991" width="14.140625" style="182" customWidth="1"/>
    <col min="9992" max="9992" width="16.7109375" style="182" customWidth="1"/>
    <col min="9993" max="9993" width="17.28515625" style="182" customWidth="1"/>
    <col min="9994" max="9994" width="18" style="182" customWidth="1"/>
    <col min="9995" max="9995" width="16.140625" style="182" customWidth="1"/>
    <col min="9996" max="9996" width="4.42578125" style="182" customWidth="1"/>
    <col min="9997" max="10234" width="9.140625" style="182"/>
    <col min="10235" max="10235" width="3.28515625" style="182" customWidth="1"/>
    <col min="10236" max="10236" width="3" style="182" customWidth="1"/>
    <col min="10237" max="10238" width="2.42578125" style="182" customWidth="1"/>
    <col min="10239" max="10239" width="37.5703125" style="182" customWidth="1"/>
    <col min="10240" max="10240" width="15.7109375" style="182" customWidth="1"/>
    <col min="10241" max="10241" width="14.28515625" style="182" customWidth="1"/>
    <col min="10242" max="10242" width="17" style="182" customWidth="1"/>
    <col min="10243" max="10243" width="14.140625" style="182" customWidth="1"/>
    <col min="10244" max="10244" width="15.7109375" style="182" customWidth="1"/>
    <col min="10245" max="10245" width="14.28515625" style="182" customWidth="1"/>
    <col min="10246" max="10246" width="17" style="182" customWidth="1"/>
    <col min="10247" max="10247" width="14.140625" style="182" customWidth="1"/>
    <col min="10248" max="10248" width="16.7109375" style="182" customWidth="1"/>
    <col min="10249" max="10249" width="17.28515625" style="182" customWidth="1"/>
    <col min="10250" max="10250" width="18" style="182" customWidth="1"/>
    <col min="10251" max="10251" width="16.140625" style="182" customWidth="1"/>
    <col min="10252" max="10252" width="4.42578125" style="182" customWidth="1"/>
    <col min="10253" max="10490" width="9.140625" style="182"/>
    <col min="10491" max="10491" width="3.28515625" style="182" customWidth="1"/>
    <col min="10492" max="10492" width="3" style="182" customWidth="1"/>
    <col min="10493" max="10494" width="2.42578125" style="182" customWidth="1"/>
    <col min="10495" max="10495" width="37.5703125" style="182" customWidth="1"/>
    <col min="10496" max="10496" width="15.7109375" style="182" customWidth="1"/>
    <col min="10497" max="10497" width="14.28515625" style="182" customWidth="1"/>
    <col min="10498" max="10498" width="17" style="182" customWidth="1"/>
    <col min="10499" max="10499" width="14.140625" style="182" customWidth="1"/>
    <col min="10500" max="10500" width="15.7109375" style="182" customWidth="1"/>
    <col min="10501" max="10501" width="14.28515625" style="182" customWidth="1"/>
    <col min="10502" max="10502" width="17" style="182" customWidth="1"/>
    <col min="10503" max="10503" width="14.140625" style="182" customWidth="1"/>
    <col min="10504" max="10504" width="16.7109375" style="182" customWidth="1"/>
    <col min="10505" max="10505" width="17.28515625" style="182" customWidth="1"/>
    <col min="10506" max="10506" width="18" style="182" customWidth="1"/>
    <col min="10507" max="10507" width="16.140625" style="182" customWidth="1"/>
    <col min="10508" max="10508" width="4.42578125" style="182" customWidth="1"/>
    <col min="10509" max="10746" width="9.140625" style="182"/>
    <col min="10747" max="10747" width="3.28515625" style="182" customWidth="1"/>
    <col min="10748" max="10748" width="3" style="182" customWidth="1"/>
    <col min="10749" max="10750" width="2.42578125" style="182" customWidth="1"/>
    <col min="10751" max="10751" width="37.5703125" style="182" customWidth="1"/>
    <col min="10752" max="10752" width="15.7109375" style="182" customWidth="1"/>
    <col min="10753" max="10753" width="14.28515625" style="182" customWidth="1"/>
    <col min="10754" max="10754" width="17" style="182" customWidth="1"/>
    <col min="10755" max="10755" width="14.140625" style="182" customWidth="1"/>
    <col min="10756" max="10756" width="15.7109375" style="182" customWidth="1"/>
    <col min="10757" max="10757" width="14.28515625" style="182" customWidth="1"/>
    <col min="10758" max="10758" width="17" style="182" customWidth="1"/>
    <col min="10759" max="10759" width="14.140625" style="182" customWidth="1"/>
    <col min="10760" max="10760" width="16.7109375" style="182" customWidth="1"/>
    <col min="10761" max="10761" width="17.28515625" style="182" customWidth="1"/>
    <col min="10762" max="10762" width="18" style="182" customWidth="1"/>
    <col min="10763" max="10763" width="16.140625" style="182" customWidth="1"/>
    <col min="10764" max="10764" width="4.42578125" style="182" customWidth="1"/>
    <col min="10765" max="11002" width="9.140625" style="182"/>
    <col min="11003" max="11003" width="3.28515625" style="182" customWidth="1"/>
    <col min="11004" max="11004" width="3" style="182" customWidth="1"/>
    <col min="11005" max="11006" width="2.42578125" style="182" customWidth="1"/>
    <col min="11007" max="11007" width="37.5703125" style="182" customWidth="1"/>
    <col min="11008" max="11008" width="15.7109375" style="182" customWidth="1"/>
    <col min="11009" max="11009" width="14.28515625" style="182" customWidth="1"/>
    <col min="11010" max="11010" width="17" style="182" customWidth="1"/>
    <col min="11011" max="11011" width="14.140625" style="182" customWidth="1"/>
    <col min="11012" max="11012" width="15.7109375" style="182" customWidth="1"/>
    <col min="11013" max="11013" width="14.28515625" style="182" customWidth="1"/>
    <col min="11014" max="11014" width="17" style="182" customWidth="1"/>
    <col min="11015" max="11015" width="14.140625" style="182" customWidth="1"/>
    <col min="11016" max="11016" width="16.7109375" style="182" customWidth="1"/>
    <col min="11017" max="11017" width="17.28515625" style="182" customWidth="1"/>
    <col min="11018" max="11018" width="18" style="182" customWidth="1"/>
    <col min="11019" max="11019" width="16.140625" style="182" customWidth="1"/>
    <col min="11020" max="11020" width="4.42578125" style="182" customWidth="1"/>
    <col min="11021" max="11258" width="9.140625" style="182"/>
    <col min="11259" max="11259" width="3.28515625" style="182" customWidth="1"/>
    <col min="11260" max="11260" width="3" style="182" customWidth="1"/>
    <col min="11261" max="11262" width="2.42578125" style="182" customWidth="1"/>
    <col min="11263" max="11263" width="37.5703125" style="182" customWidth="1"/>
    <col min="11264" max="11264" width="15.7109375" style="182" customWidth="1"/>
    <col min="11265" max="11265" width="14.28515625" style="182" customWidth="1"/>
    <col min="11266" max="11266" width="17" style="182" customWidth="1"/>
    <col min="11267" max="11267" width="14.140625" style="182" customWidth="1"/>
    <col min="11268" max="11268" width="15.7109375" style="182" customWidth="1"/>
    <col min="11269" max="11269" width="14.28515625" style="182" customWidth="1"/>
    <col min="11270" max="11270" width="17" style="182" customWidth="1"/>
    <col min="11271" max="11271" width="14.140625" style="182" customWidth="1"/>
    <col min="11272" max="11272" width="16.7109375" style="182" customWidth="1"/>
    <col min="11273" max="11273" width="17.28515625" style="182" customWidth="1"/>
    <col min="11274" max="11274" width="18" style="182" customWidth="1"/>
    <col min="11275" max="11275" width="16.140625" style="182" customWidth="1"/>
    <col min="11276" max="11276" width="4.42578125" style="182" customWidth="1"/>
    <col min="11277" max="11514" width="9.140625" style="182"/>
    <col min="11515" max="11515" width="3.28515625" style="182" customWidth="1"/>
    <col min="11516" max="11516" width="3" style="182" customWidth="1"/>
    <col min="11517" max="11518" width="2.42578125" style="182" customWidth="1"/>
    <col min="11519" max="11519" width="37.5703125" style="182" customWidth="1"/>
    <col min="11520" max="11520" width="15.7109375" style="182" customWidth="1"/>
    <col min="11521" max="11521" width="14.28515625" style="182" customWidth="1"/>
    <col min="11522" max="11522" width="17" style="182" customWidth="1"/>
    <col min="11523" max="11523" width="14.140625" style="182" customWidth="1"/>
    <col min="11524" max="11524" width="15.7109375" style="182" customWidth="1"/>
    <col min="11525" max="11525" width="14.28515625" style="182" customWidth="1"/>
    <col min="11526" max="11526" width="17" style="182" customWidth="1"/>
    <col min="11527" max="11527" width="14.140625" style="182" customWidth="1"/>
    <col min="11528" max="11528" width="16.7109375" style="182" customWidth="1"/>
    <col min="11529" max="11529" width="17.28515625" style="182" customWidth="1"/>
    <col min="11530" max="11530" width="18" style="182" customWidth="1"/>
    <col min="11531" max="11531" width="16.140625" style="182" customWidth="1"/>
    <col min="11532" max="11532" width="4.42578125" style="182" customWidth="1"/>
    <col min="11533" max="11770" width="9.140625" style="182"/>
    <col min="11771" max="11771" width="3.28515625" style="182" customWidth="1"/>
    <col min="11772" max="11772" width="3" style="182" customWidth="1"/>
    <col min="11773" max="11774" width="2.42578125" style="182" customWidth="1"/>
    <col min="11775" max="11775" width="37.5703125" style="182" customWidth="1"/>
    <col min="11776" max="11776" width="15.7109375" style="182" customWidth="1"/>
    <col min="11777" max="11777" width="14.28515625" style="182" customWidth="1"/>
    <col min="11778" max="11778" width="17" style="182" customWidth="1"/>
    <col min="11779" max="11779" width="14.140625" style="182" customWidth="1"/>
    <col min="11780" max="11780" width="15.7109375" style="182" customWidth="1"/>
    <col min="11781" max="11781" width="14.28515625" style="182" customWidth="1"/>
    <col min="11782" max="11782" width="17" style="182" customWidth="1"/>
    <col min="11783" max="11783" width="14.140625" style="182" customWidth="1"/>
    <col min="11784" max="11784" width="16.7109375" style="182" customWidth="1"/>
    <col min="11785" max="11785" width="17.28515625" style="182" customWidth="1"/>
    <col min="11786" max="11786" width="18" style="182" customWidth="1"/>
    <col min="11787" max="11787" width="16.140625" style="182" customWidth="1"/>
    <col min="11788" max="11788" width="4.42578125" style="182" customWidth="1"/>
    <col min="11789" max="12026" width="9.140625" style="182"/>
    <col min="12027" max="12027" width="3.28515625" style="182" customWidth="1"/>
    <col min="12028" max="12028" width="3" style="182" customWidth="1"/>
    <col min="12029" max="12030" width="2.42578125" style="182" customWidth="1"/>
    <col min="12031" max="12031" width="37.5703125" style="182" customWidth="1"/>
    <col min="12032" max="12032" width="15.7109375" style="182" customWidth="1"/>
    <col min="12033" max="12033" width="14.28515625" style="182" customWidth="1"/>
    <col min="12034" max="12034" width="17" style="182" customWidth="1"/>
    <col min="12035" max="12035" width="14.140625" style="182" customWidth="1"/>
    <col min="12036" max="12036" width="15.7109375" style="182" customWidth="1"/>
    <col min="12037" max="12037" width="14.28515625" style="182" customWidth="1"/>
    <col min="12038" max="12038" width="17" style="182" customWidth="1"/>
    <col min="12039" max="12039" width="14.140625" style="182" customWidth="1"/>
    <col min="12040" max="12040" width="16.7109375" style="182" customWidth="1"/>
    <col min="12041" max="12041" width="17.28515625" style="182" customWidth="1"/>
    <col min="12042" max="12042" width="18" style="182" customWidth="1"/>
    <col min="12043" max="12043" width="16.140625" style="182" customWidth="1"/>
    <col min="12044" max="12044" width="4.42578125" style="182" customWidth="1"/>
    <col min="12045" max="12282" width="9.140625" style="182"/>
    <col min="12283" max="12283" width="3.28515625" style="182" customWidth="1"/>
    <col min="12284" max="12284" width="3" style="182" customWidth="1"/>
    <col min="12285" max="12286" width="2.42578125" style="182" customWidth="1"/>
    <col min="12287" max="12287" width="37.5703125" style="182" customWidth="1"/>
    <col min="12288" max="12288" width="15.7109375" style="182" customWidth="1"/>
    <col min="12289" max="12289" width="14.28515625" style="182" customWidth="1"/>
    <col min="12290" max="12290" width="17" style="182" customWidth="1"/>
    <col min="12291" max="12291" width="14.140625" style="182" customWidth="1"/>
    <col min="12292" max="12292" width="15.7109375" style="182" customWidth="1"/>
    <col min="12293" max="12293" width="14.28515625" style="182" customWidth="1"/>
    <col min="12294" max="12294" width="17" style="182" customWidth="1"/>
    <col min="12295" max="12295" width="14.140625" style="182" customWidth="1"/>
    <col min="12296" max="12296" width="16.7109375" style="182" customWidth="1"/>
    <col min="12297" max="12297" width="17.28515625" style="182" customWidth="1"/>
    <col min="12298" max="12298" width="18" style="182" customWidth="1"/>
    <col min="12299" max="12299" width="16.140625" style="182" customWidth="1"/>
    <col min="12300" max="12300" width="4.42578125" style="182" customWidth="1"/>
    <col min="12301" max="12538" width="9.140625" style="182"/>
    <col min="12539" max="12539" width="3.28515625" style="182" customWidth="1"/>
    <col min="12540" max="12540" width="3" style="182" customWidth="1"/>
    <col min="12541" max="12542" width="2.42578125" style="182" customWidth="1"/>
    <col min="12543" max="12543" width="37.5703125" style="182" customWidth="1"/>
    <col min="12544" max="12544" width="15.7109375" style="182" customWidth="1"/>
    <col min="12545" max="12545" width="14.28515625" style="182" customWidth="1"/>
    <col min="12546" max="12546" width="17" style="182" customWidth="1"/>
    <col min="12547" max="12547" width="14.140625" style="182" customWidth="1"/>
    <col min="12548" max="12548" width="15.7109375" style="182" customWidth="1"/>
    <col min="12549" max="12549" width="14.28515625" style="182" customWidth="1"/>
    <col min="12550" max="12550" width="17" style="182" customWidth="1"/>
    <col min="12551" max="12551" width="14.140625" style="182" customWidth="1"/>
    <col min="12552" max="12552" width="16.7109375" style="182" customWidth="1"/>
    <col min="12553" max="12553" width="17.28515625" style="182" customWidth="1"/>
    <col min="12554" max="12554" width="18" style="182" customWidth="1"/>
    <col min="12555" max="12555" width="16.140625" style="182" customWidth="1"/>
    <col min="12556" max="12556" width="4.42578125" style="182" customWidth="1"/>
    <col min="12557" max="12794" width="9.140625" style="182"/>
    <col min="12795" max="12795" width="3.28515625" style="182" customWidth="1"/>
    <col min="12796" max="12796" width="3" style="182" customWidth="1"/>
    <col min="12797" max="12798" width="2.42578125" style="182" customWidth="1"/>
    <col min="12799" max="12799" width="37.5703125" style="182" customWidth="1"/>
    <col min="12800" max="12800" width="15.7109375" style="182" customWidth="1"/>
    <col min="12801" max="12801" width="14.28515625" style="182" customWidth="1"/>
    <col min="12802" max="12802" width="17" style="182" customWidth="1"/>
    <col min="12803" max="12803" width="14.140625" style="182" customWidth="1"/>
    <col min="12804" max="12804" width="15.7109375" style="182" customWidth="1"/>
    <col min="12805" max="12805" width="14.28515625" style="182" customWidth="1"/>
    <col min="12806" max="12806" width="17" style="182" customWidth="1"/>
    <col min="12807" max="12807" width="14.140625" style="182" customWidth="1"/>
    <col min="12808" max="12808" width="16.7109375" style="182" customWidth="1"/>
    <col min="12809" max="12809" width="17.28515625" style="182" customWidth="1"/>
    <col min="12810" max="12810" width="18" style="182" customWidth="1"/>
    <col min="12811" max="12811" width="16.140625" style="182" customWidth="1"/>
    <col min="12812" max="12812" width="4.42578125" style="182" customWidth="1"/>
    <col min="12813" max="13050" width="9.140625" style="182"/>
    <col min="13051" max="13051" width="3.28515625" style="182" customWidth="1"/>
    <col min="13052" max="13052" width="3" style="182" customWidth="1"/>
    <col min="13053" max="13054" width="2.42578125" style="182" customWidth="1"/>
    <col min="13055" max="13055" width="37.5703125" style="182" customWidth="1"/>
    <col min="13056" max="13056" width="15.7109375" style="182" customWidth="1"/>
    <col min="13057" max="13057" width="14.28515625" style="182" customWidth="1"/>
    <col min="13058" max="13058" width="17" style="182" customWidth="1"/>
    <col min="13059" max="13059" width="14.140625" style="182" customWidth="1"/>
    <col min="13060" max="13060" width="15.7109375" style="182" customWidth="1"/>
    <col min="13061" max="13061" width="14.28515625" style="182" customWidth="1"/>
    <col min="13062" max="13062" width="17" style="182" customWidth="1"/>
    <col min="13063" max="13063" width="14.140625" style="182" customWidth="1"/>
    <col min="13064" max="13064" width="16.7109375" style="182" customWidth="1"/>
    <col min="13065" max="13065" width="17.28515625" style="182" customWidth="1"/>
    <col min="13066" max="13066" width="18" style="182" customWidth="1"/>
    <col min="13067" max="13067" width="16.140625" style="182" customWidth="1"/>
    <col min="13068" max="13068" width="4.42578125" style="182" customWidth="1"/>
    <col min="13069" max="13306" width="9.140625" style="182"/>
    <col min="13307" max="13307" width="3.28515625" style="182" customWidth="1"/>
    <col min="13308" max="13308" width="3" style="182" customWidth="1"/>
    <col min="13309" max="13310" width="2.42578125" style="182" customWidth="1"/>
    <col min="13311" max="13311" width="37.5703125" style="182" customWidth="1"/>
    <col min="13312" max="13312" width="15.7109375" style="182" customWidth="1"/>
    <col min="13313" max="13313" width="14.28515625" style="182" customWidth="1"/>
    <col min="13314" max="13314" width="17" style="182" customWidth="1"/>
    <col min="13315" max="13315" width="14.140625" style="182" customWidth="1"/>
    <col min="13316" max="13316" width="15.7109375" style="182" customWidth="1"/>
    <col min="13317" max="13317" width="14.28515625" style="182" customWidth="1"/>
    <col min="13318" max="13318" width="17" style="182" customWidth="1"/>
    <col min="13319" max="13319" width="14.140625" style="182" customWidth="1"/>
    <col min="13320" max="13320" width="16.7109375" style="182" customWidth="1"/>
    <col min="13321" max="13321" width="17.28515625" style="182" customWidth="1"/>
    <col min="13322" max="13322" width="18" style="182" customWidth="1"/>
    <col min="13323" max="13323" width="16.140625" style="182" customWidth="1"/>
    <col min="13324" max="13324" width="4.42578125" style="182" customWidth="1"/>
    <col min="13325" max="13562" width="9.140625" style="182"/>
    <col min="13563" max="13563" width="3.28515625" style="182" customWidth="1"/>
    <col min="13564" max="13564" width="3" style="182" customWidth="1"/>
    <col min="13565" max="13566" width="2.42578125" style="182" customWidth="1"/>
    <col min="13567" max="13567" width="37.5703125" style="182" customWidth="1"/>
    <col min="13568" max="13568" width="15.7109375" style="182" customWidth="1"/>
    <col min="13569" max="13569" width="14.28515625" style="182" customWidth="1"/>
    <col min="13570" max="13570" width="17" style="182" customWidth="1"/>
    <col min="13571" max="13571" width="14.140625" style="182" customWidth="1"/>
    <col min="13572" max="13572" width="15.7109375" style="182" customWidth="1"/>
    <col min="13573" max="13573" width="14.28515625" style="182" customWidth="1"/>
    <col min="13574" max="13574" width="17" style="182" customWidth="1"/>
    <col min="13575" max="13575" width="14.140625" style="182" customWidth="1"/>
    <col min="13576" max="13576" width="16.7109375" style="182" customWidth="1"/>
    <col min="13577" max="13577" width="17.28515625" style="182" customWidth="1"/>
    <col min="13578" max="13578" width="18" style="182" customWidth="1"/>
    <col min="13579" max="13579" width="16.140625" style="182" customWidth="1"/>
    <col min="13580" max="13580" width="4.42578125" style="182" customWidth="1"/>
    <col min="13581" max="13818" width="9.140625" style="182"/>
    <col min="13819" max="13819" width="3.28515625" style="182" customWidth="1"/>
    <col min="13820" max="13820" width="3" style="182" customWidth="1"/>
    <col min="13821" max="13822" width="2.42578125" style="182" customWidth="1"/>
    <col min="13823" max="13823" width="37.5703125" style="182" customWidth="1"/>
    <col min="13824" max="13824" width="15.7109375" style="182" customWidth="1"/>
    <col min="13825" max="13825" width="14.28515625" style="182" customWidth="1"/>
    <col min="13826" max="13826" width="17" style="182" customWidth="1"/>
    <col min="13827" max="13827" width="14.140625" style="182" customWidth="1"/>
    <col min="13828" max="13828" width="15.7109375" style="182" customWidth="1"/>
    <col min="13829" max="13829" width="14.28515625" style="182" customWidth="1"/>
    <col min="13830" max="13830" width="17" style="182" customWidth="1"/>
    <col min="13831" max="13831" width="14.140625" style="182" customWidth="1"/>
    <col min="13832" max="13832" width="16.7109375" style="182" customWidth="1"/>
    <col min="13833" max="13833" width="17.28515625" style="182" customWidth="1"/>
    <col min="13834" max="13834" width="18" style="182" customWidth="1"/>
    <col min="13835" max="13835" width="16.140625" style="182" customWidth="1"/>
    <col min="13836" max="13836" width="4.42578125" style="182" customWidth="1"/>
    <col min="13837" max="14074" width="9.140625" style="182"/>
    <col min="14075" max="14075" width="3.28515625" style="182" customWidth="1"/>
    <col min="14076" max="14076" width="3" style="182" customWidth="1"/>
    <col min="14077" max="14078" width="2.42578125" style="182" customWidth="1"/>
    <col min="14079" max="14079" width="37.5703125" style="182" customWidth="1"/>
    <col min="14080" max="14080" width="15.7109375" style="182" customWidth="1"/>
    <col min="14081" max="14081" width="14.28515625" style="182" customWidth="1"/>
    <col min="14082" max="14082" width="17" style="182" customWidth="1"/>
    <col min="14083" max="14083" width="14.140625" style="182" customWidth="1"/>
    <col min="14084" max="14084" width="15.7109375" style="182" customWidth="1"/>
    <col min="14085" max="14085" width="14.28515625" style="182" customWidth="1"/>
    <col min="14086" max="14086" width="17" style="182" customWidth="1"/>
    <col min="14087" max="14087" width="14.140625" style="182" customWidth="1"/>
    <col min="14088" max="14088" width="16.7109375" style="182" customWidth="1"/>
    <col min="14089" max="14089" width="17.28515625" style="182" customWidth="1"/>
    <col min="14090" max="14090" width="18" style="182" customWidth="1"/>
    <col min="14091" max="14091" width="16.140625" style="182" customWidth="1"/>
    <col min="14092" max="14092" width="4.42578125" style="182" customWidth="1"/>
    <col min="14093" max="14330" width="9.140625" style="182"/>
    <col min="14331" max="14331" width="3.28515625" style="182" customWidth="1"/>
    <col min="14332" max="14332" width="3" style="182" customWidth="1"/>
    <col min="14333" max="14334" width="2.42578125" style="182" customWidth="1"/>
    <col min="14335" max="14335" width="37.5703125" style="182" customWidth="1"/>
    <col min="14336" max="14336" width="15.7109375" style="182" customWidth="1"/>
    <col min="14337" max="14337" width="14.28515625" style="182" customWidth="1"/>
    <col min="14338" max="14338" width="17" style="182" customWidth="1"/>
    <col min="14339" max="14339" width="14.140625" style="182" customWidth="1"/>
    <col min="14340" max="14340" width="15.7109375" style="182" customWidth="1"/>
    <col min="14341" max="14341" width="14.28515625" style="182" customWidth="1"/>
    <col min="14342" max="14342" width="17" style="182" customWidth="1"/>
    <col min="14343" max="14343" width="14.140625" style="182" customWidth="1"/>
    <col min="14344" max="14344" width="16.7109375" style="182" customWidth="1"/>
    <col min="14345" max="14345" width="17.28515625" style="182" customWidth="1"/>
    <col min="14346" max="14346" width="18" style="182" customWidth="1"/>
    <col min="14347" max="14347" width="16.140625" style="182" customWidth="1"/>
    <col min="14348" max="14348" width="4.42578125" style="182" customWidth="1"/>
    <col min="14349" max="14586" width="9.140625" style="182"/>
    <col min="14587" max="14587" width="3.28515625" style="182" customWidth="1"/>
    <col min="14588" max="14588" width="3" style="182" customWidth="1"/>
    <col min="14589" max="14590" width="2.42578125" style="182" customWidth="1"/>
    <col min="14591" max="14591" width="37.5703125" style="182" customWidth="1"/>
    <col min="14592" max="14592" width="15.7109375" style="182" customWidth="1"/>
    <col min="14593" max="14593" width="14.28515625" style="182" customWidth="1"/>
    <col min="14594" max="14594" width="17" style="182" customWidth="1"/>
    <col min="14595" max="14595" width="14.140625" style="182" customWidth="1"/>
    <col min="14596" max="14596" width="15.7109375" style="182" customWidth="1"/>
    <col min="14597" max="14597" width="14.28515625" style="182" customWidth="1"/>
    <col min="14598" max="14598" width="17" style="182" customWidth="1"/>
    <col min="14599" max="14599" width="14.140625" style="182" customWidth="1"/>
    <col min="14600" max="14600" width="16.7109375" style="182" customWidth="1"/>
    <col min="14601" max="14601" width="17.28515625" style="182" customWidth="1"/>
    <col min="14602" max="14602" width="18" style="182" customWidth="1"/>
    <col min="14603" max="14603" width="16.140625" style="182" customWidth="1"/>
    <col min="14604" max="14604" width="4.42578125" style="182" customWidth="1"/>
    <col min="14605" max="14842" width="9.140625" style="182"/>
    <col min="14843" max="14843" width="3.28515625" style="182" customWidth="1"/>
    <col min="14844" max="14844" width="3" style="182" customWidth="1"/>
    <col min="14845" max="14846" width="2.42578125" style="182" customWidth="1"/>
    <col min="14847" max="14847" width="37.5703125" style="182" customWidth="1"/>
    <col min="14848" max="14848" width="15.7109375" style="182" customWidth="1"/>
    <col min="14849" max="14849" width="14.28515625" style="182" customWidth="1"/>
    <col min="14850" max="14850" width="17" style="182" customWidth="1"/>
    <col min="14851" max="14851" width="14.140625" style="182" customWidth="1"/>
    <col min="14852" max="14852" width="15.7109375" style="182" customWidth="1"/>
    <col min="14853" max="14853" width="14.28515625" style="182" customWidth="1"/>
    <col min="14854" max="14854" width="17" style="182" customWidth="1"/>
    <col min="14855" max="14855" width="14.140625" style="182" customWidth="1"/>
    <col min="14856" max="14856" width="16.7109375" style="182" customWidth="1"/>
    <col min="14857" max="14857" width="17.28515625" style="182" customWidth="1"/>
    <col min="14858" max="14858" width="18" style="182" customWidth="1"/>
    <col min="14859" max="14859" width="16.140625" style="182" customWidth="1"/>
    <col min="14860" max="14860" width="4.42578125" style="182" customWidth="1"/>
    <col min="14861" max="15098" width="9.140625" style="182"/>
    <col min="15099" max="15099" width="3.28515625" style="182" customWidth="1"/>
    <col min="15100" max="15100" width="3" style="182" customWidth="1"/>
    <col min="15101" max="15102" width="2.42578125" style="182" customWidth="1"/>
    <col min="15103" max="15103" width="37.5703125" style="182" customWidth="1"/>
    <col min="15104" max="15104" width="15.7109375" style="182" customWidth="1"/>
    <col min="15105" max="15105" width="14.28515625" style="182" customWidth="1"/>
    <col min="15106" max="15106" width="17" style="182" customWidth="1"/>
    <col min="15107" max="15107" width="14.140625" style="182" customWidth="1"/>
    <col min="15108" max="15108" width="15.7109375" style="182" customWidth="1"/>
    <col min="15109" max="15109" width="14.28515625" style="182" customWidth="1"/>
    <col min="15110" max="15110" width="17" style="182" customWidth="1"/>
    <col min="15111" max="15111" width="14.140625" style="182" customWidth="1"/>
    <col min="15112" max="15112" width="16.7109375" style="182" customWidth="1"/>
    <col min="15113" max="15113" width="17.28515625" style="182" customWidth="1"/>
    <col min="15114" max="15114" width="18" style="182" customWidth="1"/>
    <col min="15115" max="15115" width="16.140625" style="182" customWidth="1"/>
    <col min="15116" max="15116" width="4.42578125" style="182" customWidth="1"/>
    <col min="15117" max="15354" width="9.140625" style="182"/>
    <col min="15355" max="15355" width="3.28515625" style="182" customWidth="1"/>
    <col min="15356" max="15356" width="3" style="182" customWidth="1"/>
    <col min="15357" max="15358" width="2.42578125" style="182" customWidth="1"/>
    <col min="15359" max="15359" width="37.5703125" style="182" customWidth="1"/>
    <col min="15360" max="15360" width="15.7109375" style="182" customWidth="1"/>
    <col min="15361" max="15361" width="14.28515625" style="182" customWidth="1"/>
    <col min="15362" max="15362" width="17" style="182" customWidth="1"/>
    <col min="15363" max="15363" width="14.140625" style="182" customWidth="1"/>
    <col min="15364" max="15364" width="15.7109375" style="182" customWidth="1"/>
    <col min="15365" max="15365" width="14.28515625" style="182" customWidth="1"/>
    <col min="15366" max="15366" width="17" style="182" customWidth="1"/>
    <col min="15367" max="15367" width="14.140625" style="182" customWidth="1"/>
    <col min="15368" max="15368" width="16.7109375" style="182" customWidth="1"/>
    <col min="15369" max="15369" width="17.28515625" style="182" customWidth="1"/>
    <col min="15370" max="15370" width="18" style="182" customWidth="1"/>
    <col min="15371" max="15371" width="16.140625" style="182" customWidth="1"/>
    <col min="15372" max="15372" width="4.42578125" style="182" customWidth="1"/>
    <col min="15373" max="15610" width="9.140625" style="182"/>
    <col min="15611" max="15611" width="3.28515625" style="182" customWidth="1"/>
    <col min="15612" max="15612" width="3" style="182" customWidth="1"/>
    <col min="15613" max="15614" width="2.42578125" style="182" customWidth="1"/>
    <col min="15615" max="15615" width="37.5703125" style="182" customWidth="1"/>
    <col min="15616" max="15616" width="15.7109375" style="182" customWidth="1"/>
    <col min="15617" max="15617" width="14.28515625" style="182" customWidth="1"/>
    <col min="15618" max="15618" width="17" style="182" customWidth="1"/>
    <col min="15619" max="15619" width="14.140625" style="182" customWidth="1"/>
    <col min="15620" max="15620" width="15.7109375" style="182" customWidth="1"/>
    <col min="15621" max="15621" width="14.28515625" style="182" customWidth="1"/>
    <col min="15622" max="15622" width="17" style="182" customWidth="1"/>
    <col min="15623" max="15623" width="14.140625" style="182" customWidth="1"/>
    <col min="15624" max="15624" width="16.7109375" style="182" customWidth="1"/>
    <col min="15625" max="15625" width="17.28515625" style="182" customWidth="1"/>
    <col min="15626" max="15626" width="18" style="182" customWidth="1"/>
    <col min="15627" max="15627" width="16.140625" style="182" customWidth="1"/>
    <col min="15628" max="15628" width="4.42578125" style="182" customWidth="1"/>
    <col min="15629" max="15866" width="9.140625" style="182"/>
    <col min="15867" max="15867" width="3.28515625" style="182" customWidth="1"/>
    <col min="15868" max="15868" width="3" style="182" customWidth="1"/>
    <col min="15869" max="15870" width="2.42578125" style="182" customWidth="1"/>
    <col min="15871" max="15871" width="37.5703125" style="182" customWidth="1"/>
    <col min="15872" max="15872" width="15.7109375" style="182" customWidth="1"/>
    <col min="15873" max="15873" width="14.28515625" style="182" customWidth="1"/>
    <col min="15874" max="15874" width="17" style="182" customWidth="1"/>
    <col min="15875" max="15875" width="14.140625" style="182" customWidth="1"/>
    <col min="15876" max="15876" width="15.7109375" style="182" customWidth="1"/>
    <col min="15877" max="15877" width="14.28515625" style="182" customWidth="1"/>
    <col min="15878" max="15878" width="17" style="182" customWidth="1"/>
    <col min="15879" max="15879" width="14.140625" style="182" customWidth="1"/>
    <col min="15880" max="15880" width="16.7109375" style="182" customWidth="1"/>
    <col min="15881" max="15881" width="17.28515625" style="182" customWidth="1"/>
    <col min="15882" max="15882" width="18" style="182" customWidth="1"/>
    <col min="15883" max="15883" width="16.140625" style="182" customWidth="1"/>
    <col min="15884" max="15884" width="4.42578125" style="182" customWidth="1"/>
    <col min="15885" max="16122" width="9.140625" style="182"/>
    <col min="16123" max="16123" width="3.28515625" style="182" customWidth="1"/>
    <col min="16124" max="16124" width="3" style="182" customWidth="1"/>
    <col min="16125" max="16126" width="2.42578125" style="182" customWidth="1"/>
    <col min="16127" max="16127" width="37.5703125" style="182" customWidth="1"/>
    <col min="16128" max="16128" width="15.7109375" style="182" customWidth="1"/>
    <col min="16129" max="16129" width="14.28515625" style="182" customWidth="1"/>
    <col min="16130" max="16130" width="17" style="182" customWidth="1"/>
    <col min="16131" max="16131" width="14.140625" style="182" customWidth="1"/>
    <col min="16132" max="16132" width="15.7109375" style="182" customWidth="1"/>
    <col min="16133" max="16133" width="14.28515625" style="182" customWidth="1"/>
    <col min="16134" max="16134" width="17" style="182" customWidth="1"/>
    <col min="16135" max="16135" width="14.140625" style="182" customWidth="1"/>
    <col min="16136" max="16136" width="16.7109375" style="182" customWidth="1"/>
    <col min="16137" max="16137" width="17.28515625" style="182" customWidth="1"/>
    <col min="16138" max="16138" width="18" style="182" customWidth="1"/>
    <col min="16139" max="16139" width="16.140625" style="182" customWidth="1"/>
    <col min="16140" max="16140" width="4.42578125" style="182" customWidth="1"/>
    <col min="16141" max="16384" width="9.140625" style="182"/>
  </cols>
  <sheetData>
    <row r="1" spans="2:16" ht="15" customHeight="1">
      <c r="J1" s="458"/>
      <c r="K1" s="458"/>
    </row>
    <row r="2" spans="2:16" ht="15" customHeight="1">
      <c r="B2" s="457"/>
      <c r="E2" s="183" t="s">
        <v>890</v>
      </c>
      <c r="J2" s="458"/>
      <c r="K2" s="458"/>
    </row>
    <row r="3" spans="2:16" ht="15" customHeight="1">
      <c r="J3" s="1114" t="s">
        <v>754</v>
      </c>
      <c r="K3" s="1114"/>
    </row>
    <row r="4" spans="2:16" ht="15.75">
      <c r="B4" s="1135" t="s">
        <v>787</v>
      </c>
      <c r="C4" s="1135"/>
      <c r="D4" s="1135"/>
      <c r="E4" s="1135"/>
      <c r="F4" s="1135"/>
      <c r="G4" s="1135"/>
      <c r="H4" s="1135"/>
      <c r="I4" s="1135"/>
      <c r="J4" s="1135"/>
      <c r="K4" s="1135"/>
    </row>
    <row r="5" spans="2:16">
      <c r="B5" s="460"/>
      <c r="C5" s="461"/>
      <c r="D5" s="461"/>
      <c r="E5" s="461"/>
      <c r="F5" s="461"/>
      <c r="G5" s="461"/>
      <c r="H5" s="461"/>
      <c r="I5" s="461"/>
    </row>
    <row r="6" spans="2:16" ht="13.5" thickBot="1">
      <c r="B6" s="460"/>
      <c r="C6" s="461"/>
      <c r="D6" s="461"/>
      <c r="E6" s="461"/>
      <c r="F6" s="461"/>
      <c r="G6" s="461"/>
      <c r="H6" s="461"/>
      <c r="I6" s="461"/>
      <c r="J6" s="977" t="s">
        <v>60</v>
      </c>
      <c r="K6" s="977"/>
    </row>
    <row r="7" spans="2:16" ht="30.75" customHeight="1" thickTop="1" thickBot="1">
      <c r="B7" s="1116" t="s">
        <v>680</v>
      </c>
      <c r="C7" s="1117"/>
      <c r="D7" s="1117"/>
      <c r="E7" s="1118"/>
      <c r="F7" s="1125" t="s">
        <v>760</v>
      </c>
      <c r="G7" s="1126"/>
      <c r="H7" s="1126"/>
      <c r="I7" s="1126"/>
      <c r="J7" s="1126"/>
      <c r="K7" s="1127"/>
      <c r="L7" s="462"/>
      <c r="M7" s="462"/>
      <c r="N7" s="462"/>
      <c r="O7" s="462"/>
      <c r="P7" s="462"/>
    </row>
    <row r="8" spans="2:16" ht="15" customHeight="1" thickTop="1" thickBot="1">
      <c r="B8" s="1119"/>
      <c r="C8" s="1120"/>
      <c r="D8" s="1120"/>
      <c r="E8" s="1121"/>
      <c r="F8" s="1128" t="s">
        <v>755</v>
      </c>
      <c r="G8" s="1129"/>
      <c r="H8" s="1129"/>
      <c r="I8" s="1129"/>
      <c r="J8" s="1129"/>
      <c r="K8" s="1130"/>
    </row>
    <row r="9" spans="2:16" ht="33" customHeight="1" thickTop="1">
      <c r="B9" s="1119"/>
      <c r="C9" s="1120"/>
      <c r="D9" s="1120"/>
      <c r="E9" s="1121"/>
      <c r="F9" s="1133" t="s">
        <v>567</v>
      </c>
      <c r="G9" s="1136"/>
      <c r="H9" s="1137" t="s">
        <v>580</v>
      </c>
      <c r="I9" s="1138"/>
      <c r="J9" s="1133" t="s">
        <v>43</v>
      </c>
      <c r="K9" s="1139"/>
    </row>
    <row r="10" spans="2:16" ht="63" customHeight="1">
      <c r="B10" s="1119"/>
      <c r="C10" s="1120"/>
      <c r="D10" s="1120"/>
      <c r="E10" s="1121"/>
      <c r="F10" s="520" t="s">
        <v>709</v>
      </c>
      <c r="G10" s="520" t="s">
        <v>708</v>
      </c>
      <c r="H10" s="520" t="s">
        <v>709</v>
      </c>
      <c r="I10" s="520" t="s">
        <v>708</v>
      </c>
      <c r="J10" s="520" t="s">
        <v>709</v>
      </c>
      <c r="K10" s="549" t="s">
        <v>708</v>
      </c>
    </row>
    <row r="11" spans="2:16" ht="15" customHeight="1" thickBot="1">
      <c r="B11" s="1122"/>
      <c r="C11" s="1123"/>
      <c r="D11" s="1123"/>
      <c r="E11" s="1124"/>
      <c r="F11" s="543">
        <v>1</v>
      </c>
      <c r="G11" s="521">
        <v>2</v>
      </c>
      <c r="H11" s="543">
        <v>3</v>
      </c>
      <c r="I11" s="521">
        <v>4</v>
      </c>
      <c r="J11" s="522">
        <v>5</v>
      </c>
      <c r="K11" s="523">
        <v>6</v>
      </c>
    </row>
    <row r="12" spans="2:16" ht="13.5" thickTop="1">
      <c r="B12" s="524"/>
      <c r="C12" s="525"/>
      <c r="D12" s="526"/>
      <c r="E12" s="527"/>
      <c r="F12" s="529"/>
      <c r="G12" s="530"/>
      <c r="H12" s="529"/>
      <c r="I12" s="530"/>
      <c r="J12" s="529"/>
      <c r="K12" s="530"/>
    </row>
    <row r="13" spans="2:16" ht="20.100000000000001" customHeight="1">
      <c r="B13" s="524"/>
      <c r="C13" s="461" t="s">
        <v>756</v>
      </c>
      <c r="D13" s="461"/>
      <c r="E13" s="461"/>
      <c r="F13" s="544">
        <v>0</v>
      </c>
      <c r="G13" s="545">
        <v>0</v>
      </c>
      <c r="H13" s="529"/>
      <c r="I13" s="530"/>
      <c r="J13" s="529"/>
      <c r="K13" s="530"/>
    </row>
    <row r="14" spans="2:16" ht="20.100000000000001" customHeight="1">
      <c r="B14" s="524"/>
      <c r="C14" s="461" t="s">
        <v>757</v>
      </c>
      <c r="D14" s="461"/>
      <c r="E14" s="461"/>
      <c r="F14" s="544">
        <v>0</v>
      </c>
      <c r="G14" s="545">
        <v>0</v>
      </c>
      <c r="H14" s="529"/>
      <c r="I14" s="530"/>
      <c r="J14" s="529"/>
      <c r="K14" s="530"/>
    </row>
    <row r="15" spans="2:16" ht="20.100000000000001" customHeight="1">
      <c r="B15" s="524"/>
      <c r="C15" s="461" t="s">
        <v>758</v>
      </c>
      <c r="D15" s="461"/>
      <c r="E15" s="461"/>
      <c r="F15" s="544">
        <v>0</v>
      </c>
      <c r="G15" s="545">
        <v>0</v>
      </c>
      <c r="H15" s="529"/>
      <c r="I15" s="530"/>
      <c r="J15" s="529"/>
      <c r="K15" s="530"/>
    </row>
    <row r="16" spans="2:16" ht="20.100000000000001" customHeight="1">
      <c r="B16" s="524"/>
      <c r="C16" s="461" t="s">
        <v>753</v>
      </c>
      <c r="D16" s="461"/>
      <c r="E16" s="461"/>
      <c r="F16" s="544">
        <v>0</v>
      </c>
      <c r="G16" s="545">
        <v>0</v>
      </c>
      <c r="H16" s="529"/>
      <c r="I16" s="530"/>
      <c r="J16" s="529"/>
      <c r="K16" s="530"/>
    </row>
    <row r="17" spans="2:11" ht="20.100000000000001" customHeight="1">
      <c r="B17" s="524"/>
      <c r="C17" s="461"/>
      <c r="D17" s="461"/>
      <c r="E17" s="461"/>
      <c r="F17" s="544">
        <v>0</v>
      </c>
      <c r="G17" s="545">
        <v>0</v>
      </c>
      <c r="H17" s="529"/>
      <c r="I17" s="530"/>
      <c r="J17" s="529"/>
      <c r="K17" s="530"/>
    </row>
    <row r="18" spans="2:11" s="537" customFormat="1" ht="24.95" customHeight="1" thickBot="1">
      <c r="B18" s="1111" t="s">
        <v>89</v>
      </c>
      <c r="C18" s="1112"/>
      <c r="D18" s="1112"/>
      <c r="E18" s="1113"/>
      <c r="F18" s="546">
        <f>SUM(F13:F17)</f>
        <v>0</v>
      </c>
      <c r="G18" s="546">
        <f t="shared" ref="G18:K18" si="0">SUM(G13:G17)</f>
        <v>0</v>
      </c>
      <c r="H18" s="546">
        <f t="shared" si="0"/>
        <v>0</v>
      </c>
      <c r="I18" s="546">
        <f t="shared" si="0"/>
        <v>0</v>
      </c>
      <c r="J18" s="546">
        <f t="shared" si="0"/>
        <v>0</v>
      </c>
      <c r="K18" s="547">
        <f t="shared" si="0"/>
        <v>0</v>
      </c>
    </row>
    <row r="19" spans="2:11" ht="13.5" thickTop="1">
      <c r="C19" s="187"/>
      <c r="D19" s="187"/>
    </row>
    <row r="20" spans="2:11">
      <c r="C20" s="187"/>
      <c r="D20" s="187"/>
    </row>
  </sheetData>
  <mergeCells count="10">
    <mergeCell ref="B18:E18"/>
    <mergeCell ref="J3:K3"/>
    <mergeCell ref="B4:K4"/>
    <mergeCell ref="J6:K6"/>
    <mergeCell ref="B7:E11"/>
    <mergeCell ref="F7:K7"/>
    <mergeCell ref="F8:K8"/>
    <mergeCell ref="F9:G9"/>
    <mergeCell ref="H9:I9"/>
    <mergeCell ref="J9:K9"/>
  </mergeCells>
  <pageMargins left="0.73" right="0.4" top="0.98425196850393704" bottom="0.98425196850393704" header="0.51181102362204722" footer="0.51181102362204722"/>
  <pageSetup paperSize="5" scale="67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K85"/>
  <sheetViews>
    <sheetView view="pageBreakPreview" topLeftCell="A25" zoomScale="120" zoomScaleSheetLayoutView="120" workbookViewId="0">
      <selection activeCell="J35" sqref="J35"/>
    </sheetView>
  </sheetViews>
  <sheetFormatPr defaultRowHeight="12.75"/>
  <cols>
    <col min="1" max="1" width="6.85546875" style="119" customWidth="1"/>
    <col min="2" max="2" width="33" style="119" customWidth="1"/>
    <col min="3" max="3" width="9.28515625" style="125" customWidth="1"/>
    <col min="4" max="5" width="14.7109375" style="126" customWidth="1"/>
    <col min="6" max="6" width="12.85546875" style="126" customWidth="1"/>
    <col min="7" max="7" width="12.140625" style="126" customWidth="1"/>
    <col min="8" max="8" width="14.7109375" style="126" customWidth="1"/>
    <col min="9" max="9" width="17.42578125" style="126" customWidth="1"/>
    <col min="10" max="10" width="16.7109375" style="126" customWidth="1"/>
    <col min="11" max="11" width="2.42578125" style="119" customWidth="1"/>
    <col min="12" max="12" width="12.85546875" style="119" bestFit="1" customWidth="1"/>
    <col min="13" max="256" width="9.140625" style="119"/>
    <col min="257" max="257" width="6.85546875" style="119" customWidth="1"/>
    <col min="258" max="258" width="33" style="119" customWidth="1"/>
    <col min="259" max="259" width="9.28515625" style="119" customWidth="1"/>
    <col min="260" max="261" width="14.7109375" style="119" customWidth="1"/>
    <col min="262" max="262" width="12.85546875" style="119" customWidth="1"/>
    <col min="263" max="263" width="12.140625" style="119" customWidth="1"/>
    <col min="264" max="265" width="14.7109375" style="119" customWidth="1"/>
    <col min="266" max="266" width="16.7109375" style="119" customWidth="1"/>
    <col min="267" max="267" width="2.42578125" style="119" customWidth="1"/>
    <col min="268" max="512" width="9.140625" style="119"/>
    <col min="513" max="513" width="6.85546875" style="119" customWidth="1"/>
    <col min="514" max="514" width="33" style="119" customWidth="1"/>
    <col min="515" max="515" width="9.28515625" style="119" customWidth="1"/>
    <col min="516" max="517" width="14.7109375" style="119" customWidth="1"/>
    <col min="518" max="518" width="12.85546875" style="119" customWidth="1"/>
    <col min="519" max="519" width="12.140625" style="119" customWidth="1"/>
    <col min="520" max="521" width="14.7109375" style="119" customWidth="1"/>
    <col min="522" max="522" width="16.7109375" style="119" customWidth="1"/>
    <col min="523" max="523" width="2.42578125" style="119" customWidth="1"/>
    <col min="524" max="768" width="9.140625" style="119"/>
    <col min="769" max="769" width="6.85546875" style="119" customWidth="1"/>
    <col min="770" max="770" width="33" style="119" customWidth="1"/>
    <col min="771" max="771" width="9.28515625" style="119" customWidth="1"/>
    <col min="772" max="773" width="14.7109375" style="119" customWidth="1"/>
    <col min="774" max="774" width="12.85546875" style="119" customWidth="1"/>
    <col min="775" max="775" width="12.140625" style="119" customWidth="1"/>
    <col min="776" max="777" width="14.7109375" style="119" customWidth="1"/>
    <col min="778" max="778" width="16.7109375" style="119" customWidth="1"/>
    <col min="779" max="779" width="2.42578125" style="119" customWidth="1"/>
    <col min="780" max="1024" width="9.140625" style="119"/>
    <col min="1025" max="1025" width="6.85546875" style="119" customWidth="1"/>
    <col min="1026" max="1026" width="33" style="119" customWidth="1"/>
    <col min="1027" max="1027" width="9.28515625" style="119" customWidth="1"/>
    <col min="1028" max="1029" width="14.7109375" style="119" customWidth="1"/>
    <col min="1030" max="1030" width="12.85546875" style="119" customWidth="1"/>
    <col min="1031" max="1031" width="12.140625" style="119" customWidth="1"/>
    <col min="1032" max="1033" width="14.7109375" style="119" customWidth="1"/>
    <col min="1034" max="1034" width="16.7109375" style="119" customWidth="1"/>
    <col min="1035" max="1035" width="2.42578125" style="119" customWidth="1"/>
    <col min="1036" max="1280" width="9.140625" style="119"/>
    <col min="1281" max="1281" width="6.85546875" style="119" customWidth="1"/>
    <col min="1282" max="1282" width="33" style="119" customWidth="1"/>
    <col min="1283" max="1283" width="9.28515625" style="119" customWidth="1"/>
    <col min="1284" max="1285" width="14.7109375" style="119" customWidth="1"/>
    <col min="1286" max="1286" width="12.85546875" style="119" customWidth="1"/>
    <col min="1287" max="1287" width="12.140625" style="119" customWidth="1"/>
    <col min="1288" max="1289" width="14.7109375" style="119" customWidth="1"/>
    <col min="1290" max="1290" width="16.7109375" style="119" customWidth="1"/>
    <col min="1291" max="1291" width="2.42578125" style="119" customWidth="1"/>
    <col min="1292" max="1536" width="9.140625" style="119"/>
    <col min="1537" max="1537" width="6.85546875" style="119" customWidth="1"/>
    <col min="1538" max="1538" width="33" style="119" customWidth="1"/>
    <col min="1539" max="1539" width="9.28515625" style="119" customWidth="1"/>
    <col min="1540" max="1541" width="14.7109375" style="119" customWidth="1"/>
    <col min="1542" max="1542" width="12.85546875" style="119" customWidth="1"/>
    <col min="1543" max="1543" width="12.140625" style="119" customWidth="1"/>
    <col min="1544" max="1545" width="14.7109375" style="119" customWidth="1"/>
    <col min="1546" max="1546" width="16.7109375" style="119" customWidth="1"/>
    <col min="1547" max="1547" width="2.42578125" style="119" customWidth="1"/>
    <col min="1548" max="1792" width="9.140625" style="119"/>
    <col min="1793" max="1793" width="6.85546875" style="119" customWidth="1"/>
    <col min="1794" max="1794" width="33" style="119" customWidth="1"/>
    <col min="1795" max="1795" width="9.28515625" style="119" customWidth="1"/>
    <col min="1796" max="1797" width="14.7109375" style="119" customWidth="1"/>
    <col min="1798" max="1798" width="12.85546875" style="119" customWidth="1"/>
    <col min="1799" max="1799" width="12.140625" style="119" customWidth="1"/>
    <col min="1800" max="1801" width="14.7109375" style="119" customWidth="1"/>
    <col min="1802" max="1802" width="16.7109375" style="119" customWidth="1"/>
    <col min="1803" max="1803" width="2.42578125" style="119" customWidth="1"/>
    <col min="1804" max="2048" width="9.140625" style="119"/>
    <col min="2049" max="2049" width="6.85546875" style="119" customWidth="1"/>
    <col min="2050" max="2050" width="33" style="119" customWidth="1"/>
    <col min="2051" max="2051" width="9.28515625" style="119" customWidth="1"/>
    <col min="2052" max="2053" width="14.7109375" style="119" customWidth="1"/>
    <col min="2054" max="2054" width="12.85546875" style="119" customWidth="1"/>
    <col min="2055" max="2055" width="12.140625" style="119" customWidth="1"/>
    <col min="2056" max="2057" width="14.7109375" style="119" customWidth="1"/>
    <col min="2058" max="2058" width="16.7109375" style="119" customWidth="1"/>
    <col min="2059" max="2059" width="2.42578125" style="119" customWidth="1"/>
    <col min="2060" max="2304" width="9.140625" style="119"/>
    <col min="2305" max="2305" width="6.85546875" style="119" customWidth="1"/>
    <col min="2306" max="2306" width="33" style="119" customWidth="1"/>
    <col min="2307" max="2307" width="9.28515625" style="119" customWidth="1"/>
    <col min="2308" max="2309" width="14.7109375" style="119" customWidth="1"/>
    <col min="2310" max="2310" width="12.85546875" style="119" customWidth="1"/>
    <col min="2311" max="2311" width="12.140625" style="119" customWidth="1"/>
    <col min="2312" max="2313" width="14.7109375" style="119" customWidth="1"/>
    <col min="2314" max="2314" width="16.7109375" style="119" customWidth="1"/>
    <col min="2315" max="2315" width="2.42578125" style="119" customWidth="1"/>
    <col min="2316" max="2560" width="9.140625" style="119"/>
    <col min="2561" max="2561" width="6.85546875" style="119" customWidth="1"/>
    <col min="2562" max="2562" width="33" style="119" customWidth="1"/>
    <col min="2563" max="2563" width="9.28515625" style="119" customWidth="1"/>
    <col min="2564" max="2565" width="14.7109375" style="119" customWidth="1"/>
    <col min="2566" max="2566" width="12.85546875" style="119" customWidth="1"/>
    <col min="2567" max="2567" width="12.140625" style="119" customWidth="1"/>
    <col min="2568" max="2569" width="14.7109375" style="119" customWidth="1"/>
    <col min="2570" max="2570" width="16.7109375" style="119" customWidth="1"/>
    <col min="2571" max="2571" width="2.42578125" style="119" customWidth="1"/>
    <col min="2572" max="2816" width="9.140625" style="119"/>
    <col min="2817" max="2817" width="6.85546875" style="119" customWidth="1"/>
    <col min="2818" max="2818" width="33" style="119" customWidth="1"/>
    <col min="2819" max="2819" width="9.28515625" style="119" customWidth="1"/>
    <col min="2820" max="2821" width="14.7109375" style="119" customWidth="1"/>
    <col min="2822" max="2822" width="12.85546875" style="119" customWidth="1"/>
    <col min="2823" max="2823" width="12.140625" style="119" customWidth="1"/>
    <col min="2824" max="2825" width="14.7109375" style="119" customWidth="1"/>
    <col min="2826" max="2826" width="16.7109375" style="119" customWidth="1"/>
    <col min="2827" max="2827" width="2.42578125" style="119" customWidth="1"/>
    <col min="2828" max="3072" width="9.140625" style="119"/>
    <col min="3073" max="3073" width="6.85546875" style="119" customWidth="1"/>
    <col min="3074" max="3074" width="33" style="119" customWidth="1"/>
    <col min="3075" max="3075" width="9.28515625" style="119" customWidth="1"/>
    <col min="3076" max="3077" width="14.7109375" style="119" customWidth="1"/>
    <col min="3078" max="3078" width="12.85546875" style="119" customWidth="1"/>
    <col min="3079" max="3079" width="12.140625" style="119" customWidth="1"/>
    <col min="3080" max="3081" width="14.7109375" style="119" customWidth="1"/>
    <col min="3082" max="3082" width="16.7109375" style="119" customWidth="1"/>
    <col min="3083" max="3083" width="2.42578125" style="119" customWidth="1"/>
    <col min="3084" max="3328" width="9.140625" style="119"/>
    <col min="3329" max="3329" width="6.85546875" style="119" customWidth="1"/>
    <col min="3330" max="3330" width="33" style="119" customWidth="1"/>
    <col min="3331" max="3331" width="9.28515625" style="119" customWidth="1"/>
    <col min="3332" max="3333" width="14.7109375" style="119" customWidth="1"/>
    <col min="3334" max="3334" width="12.85546875" style="119" customWidth="1"/>
    <col min="3335" max="3335" width="12.140625" style="119" customWidth="1"/>
    <col min="3336" max="3337" width="14.7109375" style="119" customWidth="1"/>
    <col min="3338" max="3338" width="16.7109375" style="119" customWidth="1"/>
    <col min="3339" max="3339" width="2.42578125" style="119" customWidth="1"/>
    <col min="3340" max="3584" width="9.140625" style="119"/>
    <col min="3585" max="3585" width="6.85546875" style="119" customWidth="1"/>
    <col min="3586" max="3586" width="33" style="119" customWidth="1"/>
    <col min="3587" max="3587" width="9.28515625" style="119" customWidth="1"/>
    <col min="3588" max="3589" width="14.7109375" style="119" customWidth="1"/>
    <col min="3590" max="3590" width="12.85546875" style="119" customWidth="1"/>
    <col min="3591" max="3591" width="12.140625" style="119" customWidth="1"/>
    <col min="3592" max="3593" width="14.7109375" style="119" customWidth="1"/>
    <col min="3594" max="3594" width="16.7109375" style="119" customWidth="1"/>
    <col min="3595" max="3595" width="2.42578125" style="119" customWidth="1"/>
    <col min="3596" max="3840" width="9.140625" style="119"/>
    <col min="3841" max="3841" width="6.85546875" style="119" customWidth="1"/>
    <col min="3842" max="3842" width="33" style="119" customWidth="1"/>
    <col min="3843" max="3843" width="9.28515625" style="119" customWidth="1"/>
    <col min="3844" max="3845" width="14.7109375" style="119" customWidth="1"/>
    <col min="3846" max="3846" width="12.85546875" style="119" customWidth="1"/>
    <col min="3847" max="3847" width="12.140625" style="119" customWidth="1"/>
    <col min="3848" max="3849" width="14.7109375" style="119" customWidth="1"/>
    <col min="3850" max="3850" width="16.7109375" style="119" customWidth="1"/>
    <col min="3851" max="3851" width="2.42578125" style="119" customWidth="1"/>
    <col min="3852" max="4096" width="9.140625" style="119"/>
    <col min="4097" max="4097" width="6.85546875" style="119" customWidth="1"/>
    <col min="4098" max="4098" width="33" style="119" customWidth="1"/>
    <col min="4099" max="4099" width="9.28515625" style="119" customWidth="1"/>
    <col min="4100" max="4101" width="14.7109375" style="119" customWidth="1"/>
    <col min="4102" max="4102" width="12.85546875" style="119" customWidth="1"/>
    <col min="4103" max="4103" width="12.140625" style="119" customWidth="1"/>
    <col min="4104" max="4105" width="14.7109375" style="119" customWidth="1"/>
    <col min="4106" max="4106" width="16.7109375" style="119" customWidth="1"/>
    <col min="4107" max="4107" width="2.42578125" style="119" customWidth="1"/>
    <col min="4108" max="4352" width="9.140625" style="119"/>
    <col min="4353" max="4353" width="6.85546875" style="119" customWidth="1"/>
    <col min="4354" max="4354" width="33" style="119" customWidth="1"/>
    <col min="4355" max="4355" width="9.28515625" style="119" customWidth="1"/>
    <col min="4356" max="4357" width="14.7109375" style="119" customWidth="1"/>
    <col min="4358" max="4358" width="12.85546875" style="119" customWidth="1"/>
    <col min="4359" max="4359" width="12.140625" style="119" customWidth="1"/>
    <col min="4360" max="4361" width="14.7109375" style="119" customWidth="1"/>
    <col min="4362" max="4362" width="16.7109375" style="119" customWidth="1"/>
    <col min="4363" max="4363" width="2.42578125" style="119" customWidth="1"/>
    <col min="4364" max="4608" width="9.140625" style="119"/>
    <col min="4609" max="4609" width="6.85546875" style="119" customWidth="1"/>
    <col min="4610" max="4610" width="33" style="119" customWidth="1"/>
    <col min="4611" max="4611" width="9.28515625" style="119" customWidth="1"/>
    <col min="4612" max="4613" width="14.7109375" style="119" customWidth="1"/>
    <col min="4614" max="4614" width="12.85546875" style="119" customWidth="1"/>
    <col min="4615" max="4615" width="12.140625" style="119" customWidth="1"/>
    <col min="4616" max="4617" width="14.7109375" style="119" customWidth="1"/>
    <col min="4618" max="4618" width="16.7109375" style="119" customWidth="1"/>
    <col min="4619" max="4619" width="2.42578125" style="119" customWidth="1"/>
    <col min="4620" max="4864" width="9.140625" style="119"/>
    <col min="4865" max="4865" width="6.85546875" style="119" customWidth="1"/>
    <col min="4866" max="4866" width="33" style="119" customWidth="1"/>
    <col min="4867" max="4867" width="9.28515625" style="119" customWidth="1"/>
    <col min="4868" max="4869" width="14.7109375" style="119" customWidth="1"/>
    <col min="4870" max="4870" width="12.85546875" style="119" customWidth="1"/>
    <col min="4871" max="4871" width="12.140625" style="119" customWidth="1"/>
    <col min="4872" max="4873" width="14.7109375" style="119" customWidth="1"/>
    <col min="4874" max="4874" width="16.7109375" style="119" customWidth="1"/>
    <col min="4875" max="4875" width="2.42578125" style="119" customWidth="1"/>
    <col min="4876" max="5120" width="9.140625" style="119"/>
    <col min="5121" max="5121" width="6.85546875" style="119" customWidth="1"/>
    <col min="5122" max="5122" width="33" style="119" customWidth="1"/>
    <col min="5123" max="5123" width="9.28515625" style="119" customWidth="1"/>
    <col min="5124" max="5125" width="14.7109375" style="119" customWidth="1"/>
    <col min="5126" max="5126" width="12.85546875" style="119" customWidth="1"/>
    <col min="5127" max="5127" width="12.140625" style="119" customWidth="1"/>
    <col min="5128" max="5129" width="14.7109375" style="119" customWidth="1"/>
    <col min="5130" max="5130" width="16.7109375" style="119" customWidth="1"/>
    <col min="5131" max="5131" width="2.42578125" style="119" customWidth="1"/>
    <col min="5132" max="5376" width="9.140625" style="119"/>
    <col min="5377" max="5377" width="6.85546875" style="119" customWidth="1"/>
    <col min="5378" max="5378" width="33" style="119" customWidth="1"/>
    <col min="5379" max="5379" width="9.28515625" style="119" customWidth="1"/>
    <col min="5380" max="5381" width="14.7109375" style="119" customWidth="1"/>
    <col min="5382" max="5382" width="12.85546875" style="119" customWidth="1"/>
    <col min="5383" max="5383" width="12.140625" style="119" customWidth="1"/>
    <col min="5384" max="5385" width="14.7109375" style="119" customWidth="1"/>
    <col min="5386" max="5386" width="16.7109375" style="119" customWidth="1"/>
    <col min="5387" max="5387" width="2.42578125" style="119" customWidth="1"/>
    <col min="5388" max="5632" width="9.140625" style="119"/>
    <col min="5633" max="5633" width="6.85546875" style="119" customWidth="1"/>
    <col min="5634" max="5634" width="33" style="119" customWidth="1"/>
    <col min="5635" max="5635" width="9.28515625" style="119" customWidth="1"/>
    <col min="5636" max="5637" width="14.7109375" style="119" customWidth="1"/>
    <col min="5638" max="5638" width="12.85546875" style="119" customWidth="1"/>
    <col min="5639" max="5639" width="12.140625" style="119" customWidth="1"/>
    <col min="5640" max="5641" width="14.7109375" style="119" customWidth="1"/>
    <col min="5642" max="5642" width="16.7109375" style="119" customWidth="1"/>
    <col min="5643" max="5643" width="2.42578125" style="119" customWidth="1"/>
    <col min="5644" max="5888" width="9.140625" style="119"/>
    <col min="5889" max="5889" width="6.85546875" style="119" customWidth="1"/>
    <col min="5890" max="5890" width="33" style="119" customWidth="1"/>
    <col min="5891" max="5891" width="9.28515625" style="119" customWidth="1"/>
    <col min="5892" max="5893" width="14.7109375" style="119" customWidth="1"/>
    <col min="5894" max="5894" width="12.85546875" style="119" customWidth="1"/>
    <col min="5895" max="5895" width="12.140625" style="119" customWidth="1"/>
    <col min="5896" max="5897" width="14.7109375" style="119" customWidth="1"/>
    <col min="5898" max="5898" width="16.7109375" style="119" customWidth="1"/>
    <col min="5899" max="5899" width="2.42578125" style="119" customWidth="1"/>
    <col min="5900" max="6144" width="9.140625" style="119"/>
    <col min="6145" max="6145" width="6.85546875" style="119" customWidth="1"/>
    <col min="6146" max="6146" width="33" style="119" customWidth="1"/>
    <col min="6147" max="6147" width="9.28515625" style="119" customWidth="1"/>
    <col min="6148" max="6149" width="14.7109375" style="119" customWidth="1"/>
    <col min="6150" max="6150" width="12.85546875" style="119" customWidth="1"/>
    <col min="6151" max="6151" width="12.140625" style="119" customWidth="1"/>
    <col min="6152" max="6153" width="14.7109375" style="119" customWidth="1"/>
    <col min="6154" max="6154" width="16.7109375" style="119" customWidth="1"/>
    <col min="6155" max="6155" width="2.42578125" style="119" customWidth="1"/>
    <col min="6156" max="6400" width="9.140625" style="119"/>
    <col min="6401" max="6401" width="6.85546875" style="119" customWidth="1"/>
    <col min="6402" max="6402" width="33" style="119" customWidth="1"/>
    <col min="6403" max="6403" width="9.28515625" style="119" customWidth="1"/>
    <col min="6404" max="6405" width="14.7109375" style="119" customWidth="1"/>
    <col min="6406" max="6406" width="12.85546875" style="119" customWidth="1"/>
    <col min="6407" max="6407" width="12.140625" style="119" customWidth="1"/>
    <col min="6408" max="6409" width="14.7109375" style="119" customWidth="1"/>
    <col min="6410" max="6410" width="16.7109375" style="119" customWidth="1"/>
    <col min="6411" max="6411" width="2.42578125" style="119" customWidth="1"/>
    <col min="6412" max="6656" width="9.140625" style="119"/>
    <col min="6657" max="6657" width="6.85546875" style="119" customWidth="1"/>
    <col min="6658" max="6658" width="33" style="119" customWidth="1"/>
    <col min="6659" max="6659" width="9.28515625" style="119" customWidth="1"/>
    <col min="6660" max="6661" width="14.7109375" style="119" customWidth="1"/>
    <col min="6662" max="6662" width="12.85546875" style="119" customWidth="1"/>
    <col min="6663" max="6663" width="12.140625" style="119" customWidth="1"/>
    <col min="6664" max="6665" width="14.7109375" style="119" customWidth="1"/>
    <col min="6666" max="6666" width="16.7109375" style="119" customWidth="1"/>
    <col min="6667" max="6667" width="2.42578125" style="119" customWidth="1"/>
    <col min="6668" max="6912" width="9.140625" style="119"/>
    <col min="6913" max="6913" width="6.85546875" style="119" customWidth="1"/>
    <col min="6914" max="6914" width="33" style="119" customWidth="1"/>
    <col min="6915" max="6915" width="9.28515625" style="119" customWidth="1"/>
    <col min="6916" max="6917" width="14.7109375" style="119" customWidth="1"/>
    <col min="6918" max="6918" width="12.85546875" style="119" customWidth="1"/>
    <col min="6919" max="6919" width="12.140625" style="119" customWidth="1"/>
    <col min="6920" max="6921" width="14.7109375" style="119" customWidth="1"/>
    <col min="6922" max="6922" width="16.7109375" style="119" customWidth="1"/>
    <col min="6923" max="6923" width="2.42578125" style="119" customWidth="1"/>
    <col min="6924" max="7168" width="9.140625" style="119"/>
    <col min="7169" max="7169" width="6.85546875" style="119" customWidth="1"/>
    <col min="7170" max="7170" width="33" style="119" customWidth="1"/>
    <col min="7171" max="7171" width="9.28515625" style="119" customWidth="1"/>
    <col min="7172" max="7173" width="14.7109375" style="119" customWidth="1"/>
    <col min="7174" max="7174" width="12.85546875" style="119" customWidth="1"/>
    <col min="7175" max="7175" width="12.140625" style="119" customWidth="1"/>
    <col min="7176" max="7177" width="14.7109375" style="119" customWidth="1"/>
    <col min="7178" max="7178" width="16.7109375" style="119" customWidth="1"/>
    <col min="7179" max="7179" width="2.42578125" style="119" customWidth="1"/>
    <col min="7180" max="7424" width="9.140625" style="119"/>
    <col min="7425" max="7425" width="6.85546875" style="119" customWidth="1"/>
    <col min="7426" max="7426" width="33" style="119" customWidth="1"/>
    <col min="7427" max="7427" width="9.28515625" style="119" customWidth="1"/>
    <col min="7428" max="7429" width="14.7109375" style="119" customWidth="1"/>
    <col min="7430" max="7430" width="12.85546875" style="119" customWidth="1"/>
    <col min="7431" max="7431" width="12.140625" style="119" customWidth="1"/>
    <col min="7432" max="7433" width="14.7109375" style="119" customWidth="1"/>
    <col min="7434" max="7434" width="16.7109375" style="119" customWidth="1"/>
    <col min="7435" max="7435" width="2.42578125" style="119" customWidth="1"/>
    <col min="7436" max="7680" width="9.140625" style="119"/>
    <col min="7681" max="7681" width="6.85546875" style="119" customWidth="1"/>
    <col min="7682" max="7682" width="33" style="119" customWidth="1"/>
    <col min="7683" max="7683" width="9.28515625" style="119" customWidth="1"/>
    <col min="7684" max="7685" width="14.7109375" style="119" customWidth="1"/>
    <col min="7686" max="7686" width="12.85546875" style="119" customWidth="1"/>
    <col min="7687" max="7687" width="12.140625" style="119" customWidth="1"/>
    <col min="7688" max="7689" width="14.7109375" style="119" customWidth="1"/>
    <col min="7690" max="7690" width="16.7109375" style="119" customWidth="1"/>
    <col min="7691" max="7691" width="2.42578125" style="119" customWidth="1"/>
    <col min="7692" max="7936" width="9.140625" style="119"/>
    <col min="7937" max="7937" width="6.85546875" style="119" customWidth="1"/>
    <col min="7938" max="7938" width="33" style="119" customWidth="1"/>
    <col min="7939" max="7939" width="9.28515625" style="119" customWidth="1"/>
    <col min="7940" max="7941" width="14.7109375" style="119" customWidth="1"/>
    <col min="7942" max="7942" width="12.85546875" style="119" customWidth="1"/>
    <col min="7943" max="7943" width="12.140625" style="119" customWidth="1"/>
    <col min="7944" max="7945" width="14.7109375" style="119" customWidth="1"/>
    <col min="7946" max="7946" width="16.7109375" style="119" customWidth="1"/>
    <col min="7947" max="7947" width="2.42578125" style="119" customWidth="1"/>
    <col min="7948" max="8192" width="9.140625" style="119"/>
    <col min="8193" max="8193" width="6.85546875" style="119" customWidth="1"/>
    <col min="8194" max="8194" width="33" style="119" customWidth="1"/>
    <col min="8195" max="8195" width="9.28515625" style="119" customWidth="1"/>
    <col min="8196" max="8197" width="14.7109375" style="119" customWidth="1"/>
    <col min="8198" max="8198" width="12.85546875" style="119" customWidth="1"/>
    <col min="8199" max="8199" width="12.140625" style="119" customWidth="1"/>
    <col min="8200" max="8201" width="14.7109375" style="119" customWidth="1"/>
    <col min="8202" max="8202" width="16.7109375" style="119" customWidth="1"/>
    <col min="8203" max="8203" width="2.42578125" style="119" customWidth="1"/>
    <col min="8204" max="8448" width="9.140625" style="119"/>
    <col min="8449" max="8449" width="6.85546875" style="119" customWidth="1"/>
    <col min="8450" max="8450" width="33" style="119" customWidth="1"/>
    <col min="8451" max="8451" width="9.28515625" style="119" customWidth="1"/>
    <col min="8452" max="8453" width="14.7109375" style="119" customWidth="1"/>
    <col min="8454" max="8454" width="12.85546875" style="119" customWidth="1"/>
    <col min="8455" max="8455" width="12.140625" style="119" customWidth="1"/>
    <col min="8456" max="8457" width="14.7109375" style="119" customWidth="1"/>
    <col min="8458" max="8458" width="16.7109375" style="119" customWidth="1"/>
    <col min="8459" max="8459" width="2.42578125" style="119" customWidth="1"/>
    <col min="8460" max="8704" width="9.140625" style="119"/>
    <col min="8705" max="8705" width="6.85546875" style="119" customWidth="1"/>
    <col min="8706" max="8706" width="33" style="119" customWidth="1"/>
    <col min="8707" max="8707" width="9.28515625" style="119" customWidth="1"/>
    <col min="8708" max="8709" width="14.7109375" style="119" customWidth="1"/>
    <col min="8710" max="8710" width="12.85546875" style="119" customWidth="1"/>
    <col min="8711" max="8711" width="12.140625" style="119" customWidth="1"/>
    <col min="8712" max="8713" width="14.7109375" style="119" customWidth="1"/>
    <col min="8714" max="8714" width="16.7109375" style="119" customWidth="1"/>
    <col min="8715" max="8715" width="2.42578125" style="119" customWidth="1"/>
    <col min="8716" max="8960" width="9.140625" style="119"/>
    <col min="8961" max="8961" width="6.85546875" style="119" customWidth="1"/>
    <col min="8962" max="8962" width="33" style="119" customWidth="1"/>
    <col min="8963" max="8963" width="9.28515625" style="119" customWidth="1"/>
    <col min="8964" max="8965" width="14.7109375" style="119" customWidth="1"/>
    <col min="8966" max="8966" width="12.85546875" style="119" customWidth="1"/>
    <col min="8967" max="8967" width="12.140625" style="119" customWidth="1"/>
    <col min="8968" max="8969" width="14.7109375" style="119" customWidth="1"/>
    <col min="8970" max="8970" width="16.7109375" style="119" customWidth="1"/>
    <col min="8971" max="8971" width="2.42578125" style="119" customWidth="1"/>
    <col min="8972" max="9216" width="9.140625" style="119"/>
    <col min="9217" max="9217" width="6.85546875" style="119" customWidth="1"/>
    <col min="9218" max="9218" width="33" style="119" customWidth="1"/>
    <col min="9219" max="9219" width="9.28515625" style="119" customWidth="1"/>
    <col min="9220" max="9221" width="14.7109375" style="119" customWidth="1"/>
    <col min="9222" max="9222" width="12.85546875" style="119" customWidth="1"/>
    <col min="9223" max="9223" width="12.140625" style="119" customWidth="1"/>
    <col min="9224" max="9225" width="14.7109375" style="119" customWidth="1"/>
    <col min="9226" max="9226" width="16.7109375" style="119" customWidth="1"/>
    <col min="9227" max="9227" width="2.42578125" style="119" customWidth="1"/>
    <col min="9228" max="9472" width="9.140625" style="119"/>
    <col min="9473" max="9473" width="6.85546875" style="119" customWidth="1"/>
    <col min="9474" max="9474" width="33" style="119" customWidth="1"/>
    <col min="9475" max="9475" width="9.28515625" style="119" customWidth="1"/>
    <col min="9476" max="9477" width="14.7109375" style="119" customWidth="1"/>
    <col min="9478" max="9478" width="12.85546875" style="119" customWidth="1"/>
    <col min="9479" max="9479" width="12.140625" style="119" customWidth="1"/>
    <col min="9480" max="9481" width="14.7109375" style="119" customWidth="1"/>
    <col min="9482" max="9482" width="16.7109375" style="119" customWidth="1"/>
    <col min="9483" max="9483" width="2.42578125" style="119" customWidth="1"/>
    <col min="9484" max="9728" width="9.140625" style="119"/>
    <col min="9729" max="9729" width="6.85546875" style="119" customWidth="1"/>
    <col min="9730" max="9730" width="33" style="119" customWidth="1"/>
    <col min="9731" max="9731" width="9.28515625" style="119" customWidth="1"/>
    <col min="9732" max="9733" width="14.7109375" style="119" customWidth="1"/>
    <col min="9734" max="9734" width="12.85546875" style="119" customWidth="1"/>
    <col min="9735" max="9735" width="12.140625" style="119" customWidth="1"/>
    <col min="9736" max="9737" width="14.7109375" style="119" customWidth="1"/>
    <col min="9738" max="9738" width="16.7109375" style="119" customWidth="1"/>
    <col min="9739" max="9739" width="2.42578125" style="119" customWidth="1"/>
    <col min="9740" max="9984" width="9.140625" style="119"/>
    <col min="9985" max="9985" width="6.85546875" style="119" customWidth="1"/>
    <col min="9986" max="9986" width="33" style="119" customWidth="1"/>
    <col min="9987" max="9987" width="9.28515625" style="119" customWidth="1"/>
    <col min="9988" max="9989" width="14.7109375" style="119" customWidth="1"/>
    <col min="9990" max="9990" width="12.85546875" style="119" customWidth="1"/>
    <col min="9991" max="9991" width="12.140625" style="119" customWidth="1"/>
    <col min="9992" max="9993" width="14.7109375" style="119" customWidth="1"/>
    <col min="9994" max="9994" width="16.7109375" style="119" customWidth="1"/>
    <col min="9995" max="9995" width="2.42578125" style="119" customWidth="1"/>
    <col min="9996" max="10240" width="9.140625" style="119"/>
    <col min="10241" max="10241" width="6.85546875" style="119" customWidth="1"/>
    <col min="10242" max="10242" width="33" style="119" customWidth="1"/>
    <col min="10243" max="10243" width="9.28515625" style="119" customWidth="1"/>
    <col min="10244" max="10245" width="14.7109375" style="119" customWidth="1"/>
    <col min="10246" max="10246" width="12.85546875" style="119" customWidth="1"/>
    <col min="10247" max="10247" width="12.140625" style="119" customWidth="1"/>
    <col min="10248" max="10249" width="14.7109375" style="119" customWidth="1"/>
    <col min="10250" max="10250" width="16.7109375" style="119" customWidth="1"/>
    <col min="10251" max="10251" width="2.42578125" style="119" customWidth="1"/>
    <col min="10252" max="10496" width="9.140625" style="119"/>
    <col min="10497" max="10497" width="6.85546875" style="119" customWidth="1"/>
    <col min="10498" max="10498" width="33" style="119" customWidth="1"/>
    <col min="10499" max="10499" width="9.28515625" style="119" customWidth="1"/>
    <col min="10500" max="10501" width="14.7109375" style="119" customWidth="1"/>
    <col min="10502" max="10502" width="12.85546875" style="119" customWidth="1"/>
    <col min="10503" max="10503" width="12.140625" style="119" customWidth="1"/>
    <col min="10504" max="10505" width="14.7109375" style="119" customWidth="1"/>
    <col min="10506" max="10506" width="16.7109375" style="119" customWidth="1"/>
    <col min="10507" max="10507" width="2.42578125" style="119" customWidth="1"/>
    <col min="10508" max="10752" width="9.140625" style="119"/>
    <col min="10753" max="10753" width="6.85546875" style="119" customWidth="1"/>
    <col min="10754" max="10754" width="33" style="119" customWidth="1"/>
    <col min="10755" max="10755" width="9.28515625" style="119" customWidth="1"/>
    <col min="10756" max="10757" width="14.7109375" style="119" customWidth="1"/>
    <col min="10758" max="10758" width="12.85546875" style="119" customWidth="1"/>
    <col min="10759" max="10759" width="12.140625" style="119" customWidth="1"/>
    <col min="10760" max="10761" width="14.7109375" style="119" customWidth="1"/>
    <col min="10762" max="10762" width="16.7109375" style="119" customWidth="1"/>
    <col min="10763" max="10763" width="2.42578125" style="119" customWidth="1"/>
    <col min="10764" max="11008" width="9.140625" style="119"/>
    <col min="11009" max="11009" width="6.85546875" style="119" customWidth="1"/>
    <col min="11010" max="11010" width="33" style="119" customWidth="1"/>
    <col min="11011" max="11011" width="9.28515625" style="119" customWidth="1"/>
    <col min="11012" max="11013" width="14.7109375" style="119" customWidth="1"/>
    <col min="11014" max="11014" width="12.85546875" style="119" customWidth="1"/>
    <col min="11015" max="11015" width="12.140625" style="119" customWidth="1"/>
    <col min="11016" max="11017" width="14.7109375" style="119" customWidth="1"/>
    <col min="11018" max="11018" width="16.7109375" style="119" customWidth="1"/>
    <col min="11019" max="11019" width="2.42578125" style="119" customWidth="1"/>
    <col min="11020" max="11264" width="9.140625" style="119"/>
    <col min="11265" max="11265" width="6.85546875" style="119" customWidth="1"/>
    <col min="11266" max="11266" width="33" style="119" customWidth="1"/>
    <col min="11267" max="11267" width="9.28515625" style="119" customWidth="1"/>
    <col min="11268" max="11269" width="14.7109375" style="119" customWidth="1"/>
    <col min="11270" max="11270" width="12.85546875" style="119" customWidth="1"/>
    <col min="11271" max="11271" width="12.140625" style="119" customWidth="1"/>
    <col min="11272" max="11273" width="14.7109375" style="119" customWidth="1"/>
    <col min="11274" max="11274" width="16.7109375" style="119" customWidth="1"/>
    <col min="11275" max="11275" width="2.42578125" style="119" customWidth="1"/>
    <col min="11276" max="11520" width="9.140625" style="119"/>
    <col min="11521" max="11521" width="6.85546875" style="119" customWidth="1"/>
    <col min="11522" max="11522" width="33" style="119" customWidth="1"/>
    <col min="11523" max="11523" width="9.28515625" style="119" customWidth="1"/>
    <col min="11524" max="11525" width="14.7109375" style="119" customWidth="1"/>
    <col min="11526" max="11526" width="12.85546875" style="119" customWidth="1"/>
    <col min="11527" max="11527" width="12.140625" style="119" customWidth="1"/>
    <col min="11528" max="11529" width="14.7109375" style="119" customWidth="1"/>
    <col min="11530" max="11530" width="16.7109375" style="119" customWidth="1"/>
    <col min="11531" max="11531" width="2.42578125" style="119" customWidth="1"/>
    <col min="11532" max="11776" width="9.140625" style="119"/>
    <col min="11777" max="11777" width="6.85546875" style="119" customWidth="1"/>
    <col min="11778" max="11778" width="33" style="119" customWidth="1"/>
    <col min="11779" max="11779" width="9.28515625" style="119" customWidth="1"/>
    <col min="11780" max="11781" width="14.7109375" style="119" customWidth="1"/>
    <col min="11782" max="11782" width="12.85546875" style="119" customWidth="1"/>
    <col min="11783" max="11783" width="12.140625" style="119" customWidth="1"/>
    <col min="11784" max="11785" width="14.7109375" style="119" customWidth="1"/>
    <col min="11786" max="11786" width="16.7109375" style="119" customWidth="1"/>
    <col min="11787" max="11787" width="2.42578125" style="119" customWidth="1"/>
    <col min="11788" max="12032" width="9.140625" style="119"/>
    <col min="12033" max="12033" width="6.85546875" style="119" customWidth="1"/>
    <col min="12034" max="12034" width="33" style="119" customWidth="1"/>
    <col min="12035" max="12035" width="9.28515625" style="119" customWidth="1"/>
    <col min="12036" max="12037" width="14.7109375" style="119" customWidth="1"/>
    <col min="12038" max="12038" width="12.85546875" style="119" customWidth="1"/>
    <col min="12039" max="12039" width="12.140625" style="119" customWidth="1"/>
    <col min="12040" max="12041" width="14.7109375" style="119" customWidth="1"/>
    <col min="12042" max="12042" width="16.7109375" style="119" customWidth="1"/>
    <col min="12043" max="12043" width="2.42578125" style="119" customWidth="1"/>
    <col min="12044" max="12288" width="9.140625" style="119"/>
    <col min="12289" max="12289" width="6.85546875" style="119" customWidth="1"/>
    <col min="12290" max="12290" width="33" style="119" customWidth="1"/>
    <col min="12291" max="12291" width="9.28515625" style="119" customWidth="1"/>
    <col min="12292" max="12293" width="14.7109375" style="119" customWidth="1"/>
    <col min="12294" max="12294" width="12.85546875" style="119" customWidth="1"/>
    <col min="12295" max="12295" width="12.140625" style="119" customWidth="1"/>
    <col min="12296" max="12297" width="14.7109375" style="119" customWidth="1"/>
    <col min="12298" max="12298" width="16.7109375" style="119" customWidth="1"/>
    <col min="12299" max="12299" width="2.42578125" style="119" customWidth="1"/>
    <col min="12300" max="12544" width="9.140625" style="119"/>
    <col min="12545" max="12545" width="6.85546875" style="119" customWidth="1"/>
    <col min="12546" max="12546" width="33" style="119" customWidth="1"/>
    <col min="12547" max="12547" width="9.28515625" style="119" customWidth="1"/>
    <col min="12548" max="12549" width="14.7109375" style="119" customWidth="1"/>
    <col min="12550" max="12550" width="12.85546875" style="119" customWidth="1"/>
    <col min="12551" max="12551" width="12.140625" style="119" customWidth="1"/>
    <col min="12552" max="12553" width="14.7109375" style="119" customWidth="1"/>
    <col min="12554" max="12554" width="16.7109375" style="119" customWidth="1"/>
    <col min="12555" max="12555" width="2.42578125" style="119" customWidth="1"/>
    <col min="12556" max="12800" width="9.140625" style="119"/>
    <col min="12801" max="12801" width="6.85546875" style="119" customWidth="1"/>
    <col min="12802" max="12802" width="33" style="119" customWidth="1"/>
    <col min="12803" max="12803" width="9.28515625" style="119" customWidth="1"/>
    <col min="12804" max="12805" width="14.7109375" style="119" customWidth="1"/>
    <col min="12806" max="12806" width="12.85546875" style="119" customWidth="1"/>
    <col min="12807" max="12807" width="12.140625" style="119" customWidth="1"/>
    <col min="12808" max="12809" width="14.7109375" style="119" customWidth="1"/>
    <col min="12810" max="12810" width="16.7109375" style="119" customWidth="1"/>
    <col min="12811" max="12811" width="2.42578125" style="119" customWidth="1"/>
    <col min="12812" max="13056" width="9.140625" style="119"/>
    <col min="13057" max="13057" width="6.85546875" style="119" customWidth="1"/>
    <col min="13058" max="13058" width="33" style="119" customWidth="1"/>
    <col min="13059" max="13059" width="9.28515625" style="119" customWidth="1"/>
    <col min="13060" max="13061" width="14.7109375" style="119" customWidth="1"/>
    <col min="13062" max="13062" width="12.85546875" style="119" customWidth="1"/>
    <col min="13063" max="13063" width="12.140625" style="119" customWidth="1"/>
    <col min="13064" max="13065" width="14.7109375" style="119" customWidth="1"/>
    <col min="13066" max="13066" width="16.7109375" style="119" customWidth="1"/>
    <col min="13067" max="13067" width="2.42578125" style="119" customWidth="1"/>
    <col min="13068" max="13312" width="9.140625" style="119"/>
    <col min="13313" max="13313" width="6.85546875" style="119" customWidth="1"/>
    <col min="13314" max="13314" width="33" style="119" customWidth="1"/>
    <col min="13315" max="13315" width="9.28515625" style="119" customWidth="1"/>
    <col min="13316" max="13317" width="14.7109375" style="119" customWidth="1"/>
    <col min="13318" max="13318" width="12.85546875" style="119" customWidth="1"/>
    <col min="13319" max="13319" width="12.140625" style="119" customWidth="1"/>
    <col min="13320" max="13321" width="14.7109375" style="119" customWidth="1"/>
    <col min="13322" max="13322" width="16.7109375" style="119" customWidth="1"/>
    <col min="13323" max="13323" width="2.42578125" style="119" customWidth="1"/>
    <col min="13324" max="13568" width="9.140625" style="119"/>
    <col min="13569" max="13569" width="6.85546875" style="119" customWidth="1"/>
    <col min="13570" max="13570" width="33" style="119" customWidth="1"/>
    <col min="13571" max="13571" width="9.28515625" style="119" customWidth="1"/>
    <col min="13572" max="13573" width="14.7109375" style="119" customWidth="1"/>
    <col min="13574" max="13574" width="12.85546875" style="119" customWidth="1"/>
    <col min="13575" max="13575" width="12.140625" style="119" customWidth="1"/>
    <col min="13576" max="13577" width="14.7109375" style="119" customWidth="1"/>
    <col min="13578" max="13578" width="16.7109375" style="119" customWidth="1"/>
    <col min="13579" max="13579" width="2.42578125" style="119" customWidth="1"/>
    <col min="13580" max="13824" width="9.140625" style="119"/>
    <col min="13825" max="13825" width="6.85546875" style="119" customWidth="1"/>
    <col min="13826" max="13826" width="33" style="119" customWidth="1"/>
    <col min="13827" max="13827" width="9.28515625" style="119" customWidth="1"/>
    <col min="13828" max="13829" width="14.7109375" style="119" customWidth="1"/>
    <col min="13830" max="13830" width="12.85546875" style="119" customWidth="1"/>
    <col min="13831" max="13831" width="12.140625" style="119" customWidth="1"/>
    <col min="13832" max="13833" width="14.7109375" style="119" customWidth="1"/>
    <col min="13834" max="13834" width="16.7109375" style="119" customWidth="1"/>
    <col min="13835" max="13835" width="2.42578125" style="119" customWidth="1"/>
    <col min="13836" max="14080" width="9.140625" style="119"/>
    <col min="14081" max="14081" width="6.85546875" style="119" customWidth="1"/>
    <col min="14082" max="14082" width="33" style="119" customWidth="1"/>
    <col min="14083" max="14083" width="9.28515625" style="119" customWidth="1"/>
    <col min="14084" max="14085" width="14.7109375" style="119" customWidth="1"/>
    <col min="14086" max="14086" width="12.85546875" style="119" customWidth="1"/>
    <col min="14087" max="14087" width="12.140625" style="119" customWidth="1"/>
    <col min="14088" max="14089" width="14.7109375" style="119" customWidth="1"/>
    <col min="14090" max="14090" width="16.7109375" style="119" customWidth="1"/>
    <col min="14091" max="14091" width="2.42578125" style="119" customWidth="1"/>
    <col min="14092" max="14336" width="9.140625" style="119"/>
    <col min="14337" max="14337" width="6.85546875" style="119" customWidth="1"/>
    <col min="14338" max="14338" width="33" style="119" customWidth="1"/>
    <col min="14339" max="14339" width="9.28515625" style="119" customWidth="1"/>
    <col min="14340" max="14341" width="14.7109375" style="119" customWidth="1"/>
    <col min="14342" max="14342" width="12.85546875" style="119" customWidth="1"/>
    <col min="14343" max="14343" width="12.140625" style="119" customWidth="1"/>
    <col min="14344" max="14345" width="14.7109375" style="119" customWidth="1"/>
    <col min="14346" max="14346" width="16.7109375" style="119" customWidth="1"/>
    <col min="14347" max="14347" width="2.42578125" style="119" customWidth="1"/>
    <col min="14348" max="14592" width="9.140625" style="119"/>
    <col min="14593" max="14593" width="6.85546875" style="119" customWidth="1"/>
    <col min="14594" max="14594" width="33" style="119" customWidth="1"/>
    <col min="14595" max="14595" width="9.28515625" style="119" customWidth="1"/>
    <col min="14596" max="14597" width="14.7109375" style="119" customWidth="1"/>
    <col min="14598" max="14598" width="12.85546875" style="119" customWidth="1"/>
    <col min="14599" max="14599" width="12.140625" style="119" customWidth="1"/>
    <col min="14600" max="14601" width="14.7109375" style="119" customWidth="1"/>
    <col min="14602" max="14602" width="16.7109375" style="119" customWidth="1"/>
    <col min="14603" max="14603" width="2.42578125" style="119" customWidth="1"/>
    <col min="14604" max="14848" width="9.140625" style="119"/>
    <col min="14849" max="14849" width="6.85546875" style="119" customWidth="1"/>
    <col min="14850" max="14850" width="33" style="119" customWidth="1"/>
    <col min="14851" max="14851" width="9.28515625" style="119" customWidth="1"/>
    <col min="14852" max="14853" width="14.7109375" style="119" customWidth="1"/>
    <col min="14854" max="14854" width="12.85546875" style="119" customWidth="1"/>
    <col min="14855" max="14855" width="12.140625" style="119" customWidth="1"/>
    <col min="14856" max="14857" width="14.7109375" style="119" customWidth="1"/>
    <col min="14858" max="14858" width="16.7109375" style="119" customWidth="1"/>
    <col min="14859" max="14859" width="2.42578125" style="119" customWidth="1"/>
    <col min="14860" max="15104" width="9.140625" style="119"/>
    <col min="15105" max="15105" width="6.85546875" style="119" customWidth="1"/>
    <col min="15106" max="15106" width="33" style="119" customWidth="1"/>
    <col min="15107" max="15107" width="9.28515625" style="119" customWidth="1"/>
    <col min="15108" max="15109" width="14.7109375" style="119" customWidth="1"/>
    <col min="15110" max="15110" width="12.85546875" style="119" customWidth="1"/>
    <col min="15111" max="15111" width="12.140625" style="119" customWidth="1"/>
    <col min="15112" max="15113" width="14.7109375" style="119" customWidth="1"/>
    <col min="15114" max="15114" width="16.7109375" style="119" customWidth="1"/>
    <col min="15115" max="15115" width="2.42578125" style="119" customWidth="1"/>
    <col min="15116" max="15360" width="9.140625" style="119"/>
    <col min="15361" max="15361" width="6.85546875" style="119" customWidth="1"/>
    <col min="15362" max="15362" width="33" style="119" customWidth="1"/>
    <col min="15363" max="15363" width="9.28515625" style="119" customWidth="1"/>
    <col min="15364" max="15365" width="14.7109375" style="119" customWidth="1"/>
    <col min="15366" max="15366" width="12.85546875" style="119" customWidth="1"/>
    <col min="15367" max="15367" width="12.140625" style="119" customWidth="1"/>
    <col min="15368" max="15369" width="14.7109375" style="119" customWidth="1"/>
    <col min="15370" max="15370" width="16.7109375" style="119" customWidth="1"/>
    <col min="15371" max="15371" width="2.42578125" style="119" customWidth="1"/>
    <col min="15372" max="15616" width="9.140625" style="119"/>
    <col min="15617" max="15617" width="6.85546875" style="119" customWidth="1"/>
    <col min="15618" max="15618" width="33" style="119" customWidth="1"/>
    <col min="15619" max="15619" width="9.28515625" style="119" customWidth="1"/>
    <col min="15620" max="15621" width="14.7109375" style="119" customWidth="1"/>
    <col min="15622" max="15622" width="12.85546875" style="119" customWidth="1"/>
    <col min="15623" max="15623" width="12.140625" style="119" customWidth="1"/>
    <col min="15624" max="15625" width="14.7109375" style="119" customWidth="1"/>
    <col min="15626" max="15626" width="16.7109375" style="119" customWidth="1"/>
    <col min="15627" max="15627" width="2.42578125" style="119" customWidth="1"/>
    <col min="15628" max="15872" width="9.140625" style="119"/>
    <col min="15873" max="15873" width="6.85546875" style="119" customWidth="1"/>
    <col min="15874" max="15874" width="33" style="119" customWidth="1"/>
    <col min="15875" max="15875" width="9.28515625" style="119" customWidth="1"/>
    <col min="15876" max="15877" width="14.7109375" style="119" customWidth="1"/>
    <col min="15878" max="15878" width="12.85546875" style="119" customWidth="1"/>
    <col min="15879" max="15879" width="12.140625" style="119" customWidth="1"/>
    <col min="15880" max="15881" width="14.7109375" style="119" customWidth="1"/>
    <col min="15882" max="15882" width="16.7109375" style="119" customWidth="1"/>
    <col min="15883" max="15883" width="2.42578125" style="119" customWidth="1"/>
    <col min="15884" max="16128" width="9.140625" style="119"/>
    <col min="16129" max="16129" width="6.85546875" style="119" customWidth="1"/>
    <col min="16130" max="16130" width="33" style="119" customWidth="1"/>
    <col min="16131" max="16131" width="9.28515625" style="119" customWidth="1"/>
    <col min="16132" max="16133" width="14.7109375" style="119" customWidth="1"/>
    <col min="16134" max="16134" width="12.85546875" style="119" customWidth="1"/>
    <col min="16135" max="16135" width="12.140625" style="119" customWidth="1"/>
    <col min="16136" max="16137" width="14.7109375" style="119" customWidth="1"/>
    <col min="16138" max="16138" width="16.7109375" style="119" customWidth="1"/>
    <col min="16139" max="16139" width="2.42578125" style="119" customWidth="1"/>
    <col min="16140" max="16384" width="9.140625" style="119"/>
  </cols>
  <sheetData>
    <row r="1" spans="1:10" ht="15">
      <c r="B1" s="120"/>
      <c r="C1" s="121"/>
      <c r="D1" s="122"/>
      <c r="E1" s="122"/>
      <c r="F1" s="122"/>
      <c r="G1" s="122"/>
      <c r="H1" s="122"/>
      <c r="I1" s="122"/>
      <c r="J1" s="122"/>
    </row>
    <row r="2" spans="1:10" s="123" customFormat="1" ht="15">
      <c r="A2" s="1166"/>
      <c r="B2" s="1166"/>
      <c r="C2" s="1166"/>
      <c r="D2" s="1166"/>
      <c r="E2" s="1166"/>
      <c r="F2" s="1166"/>
      <c r="G2" s="1166"/>
      <c r="H2" s="1166"/>
      <c r="I2" s="1166"/>
      <c r="J2" s="1166"/>
    </row>
    <row r="3" spans="1:10">
      <c r="B3" s="124"/>
    </row>
    <row r="4" spans="1:10" ht="18">
      <c r="B4" s="127" t="s">
        <v>375</v>
      </c>
      <c r="C4" s="127"/>
      <c r="D4" s="127"/>
      <c r="E4" s="127" t="s">
        <v>39</v>
      </c>
      <c r="F4" s="127"/>
      <c r="G4" s="127"/>
      <c r="H4" s="127"/>
      <c r="I4" s="127"/>
      <c r="J4" s="127"/>
    </row>
    <row r="5" spans="1:10" ht="18">
      <c r="B5" s="1165" t="s">
        <v>376</v>
      </c>
      <c r="C5" s="1165"/>
      <c r="D5" s="1165"/>
      <c r="E5" s="1165"/>
      <c r="F5" s="1165"/>
      <c r="G5" s="1165"/>
      <c r="H5" s="1165"/>
      <c r="I5" s="1165"/>
      <c r="J5" s="1165"/>
    </row>
    <row r="6" spans="1:10" ht="18">
      <c r="B6" s="128"/>
      <c r="C6" s="128"/>
      <c r="D6" s="129"/>
      <c r="E6" s="129"/>
      <c r="F6" s="129"/>
      <c r="G6" s="129"/>
      <c r="H6" s="129"/>
      <c r="I6" s="1164" t="s">
        <v>377</v>
      </c>
      <c r="J6" s="1164"/>
    </row>
    <row r="7" spans="1:10" ht="15">
      <c r="B7" s="130" t="s">
        <v>882</v>
      </c>
    </row>
    <row r="8" spans="1:10" ht="18.75" thickBot="1">
      <c r="B8" s="1154" t="s">
        <v>378</v>
      </c>
      <c r="C8" s="1154"/>
      <c r="J8" s="131" t="s">
        <v>379</v>
      </c>
    </row>
    <row r="9" spans="1:10" ht="13.5" thickTop="1">
      <c r="B9" s="1155" t="s">
        <v>2</v>
      </c>
      <c r="C9" s="1158" t="s">
        <v>380</v>
      </c>
      <c r="D9" s="1161" t="s">
        <v>381</v>
      </c>
      <c r="E9" s="1152" t="s">
        <v>382</v>
      </c>
      <c r="F9" s="1153"/>
      <c r="G9" s="1142" t="s">
        <v>383</v>
      </c>
      <c r="H9" s="1142" t="s">
        <v>89</v>
      </c>
      <c r="I9" s="1145" t="s">
        <v>384</v>
      </c>
      <c r="J9" s="1148" t="s">
        <v>385</v>
      </c>
    </row>
    <row r="10" spans="1:10">
      <c r="B10" s="1156"/>
      <c r="C10" s="1159"/>
      <c r="D10" s="1162"/>
      <c r="E10" s="1151" t="s">
        <v>386</v>
      </c>
      <c r="F10" s="1151" t="s">
        <v>387</v>
      </c>
      <c r="G10" s="1143"/>
      <c r="H10" s="1143"/>
      <c r="I10" s="1146"/>
      <c r="J10" s="1149"/>
    </row>
    <row r="11" spans="1:10">
      <c r="B11" s="1157"/>
      <c r="C11" s="1160"/>
      <c r="D11" s="1163"/>
      <c r="E11" s="1147"/>
      <c r="F11" s="1147"/>
      <c r="G11" s="1144"/>
      <c r="H11" s="1144"/>
      <c r="I11" s="1147"/>
      <c r="J11" s="1150"/>
    </row>
    <row r="12" spans="1:10">
      <c r="B12" s="132" t="s">
        <v>388</v>
      </c>
      <c r="C12" s="133">
        <v>0</v>
      </c>
      <c r="D12" s="134">
        <v>0</v>
      </c>
      <c r="E12" s="134">
        <v>0</v>
      </c>
      <c r="F12" s="134">
        <v>0</v>
      </c>
      <c r="G12" s="134">
        <v>0</v>
      </c>
      <c r="H12" s="134">
        <f>D12+E12+F12-G12</f>
        <v>0</v>
      </c>
      <c r="I12" s="134">
        <v>0</v>
      </c>
      <c r="J12" s="135">
        <f>H12-I12</f>
        <v>0</v>
      </c>
    </row>
    <row r="13" spans="1:10">
      <c r="B13" s="132" t="s">
        <v>389</v>
      </c>
      <c r="C13" s="133">
        <v>0</v>
      </c>
      <c r="D13" s="134">
        <v>0</v>
      </c>
      <c r="E13" s="134">
        <v>0</v>
      </c>
      <c r="F13" s="134">
        <v>0</v>
      </c>
      <c r="G13" s="134">
        <v>0</v>
      </c>
      <c r="H13" s="134">
        <f t="shared" ref="H13:H21" si="0">D13+E13+F13-G13</f>
        <v>0</v>
      </c>
      <c r="I13" s="134">
        <v>0</v>
      </c>
      <c r="J13" s="135">
        <f t="shared" ref="J13:J21" si="1">H13-I13</f>
        <v>0</v>
      </c>
    </row>
    <row r="14" spans="1:10">
      <c r="B14" s="132" t="s">
        <v>390</v>
      </c>
      <c r="C14" s="136">
        <v>1.6299999999999999E-2</v>
      </c>
      <c r="D14" s="134">
        <v>19150616.599498231</v>
      </c>
      <c r="E14" s="134">
        <v>0</v>
      </c>
      <c r="F14" s="134">
        <v>0</v>
      </c>
      <c r="G14" s="134">
        <v>0</v>
      </c>
      <c r="H14" s="134">
        <f t="shared" si="0"/>
        <v>19150616.599498231</v>
      </c>
      <c r="I14" s="134">
        <v>365936.81866271998</v>
      </c>
      <c r="J14" s="135">
        <f t="shared" si="1"/>
        <v>18784679.780835509</v>
      </c>
    </row>
    <row r="15" spans="1:10">
      <c r="B15" s="132" t="s">
        <v>391</v>
      </c>
      <c r="C15" s="136">
        <v>0.15</v>
      </c>
      <c r="D15" s="134">
        <v>0</v>
      </c>
      <c r="E15" s="134">
        <v>0</v>
      </c>
      <c r="F15" s="134">
        <v>0</v>
      </c>
      <c r="G15" s="134">
        <v>0</v>
      </c>
      <c r="H15" s="134">
        <f t="shared" si="0"/>
        <v>0</v>
      </c>
      <c r="I15" s="134">
        <v>0</v>
      </c>
      <c r="J15" s="135">
        <f t="shared" si="1"/>
        <v>0</v>
      </c>
    </row>
    <row r="16" spans="1:10">
      <c r="B16" s="132" t="s">
        <v>392</v>
      </c>
      <c r="C16" s="136">
        <v>7.0699999999999999E-2</v>
      </c>
      <c r="D16" s="134">
        <v>0</v>
      </c>
      <c r="E16" s="134">
        <v>0</v>
      </c>
      <c r="F16" s="134">
        <v>0</v>
      </c>
      <c r="G16" s="134">
        <v>0</v>
      </c>
      <c r="H16" s="134">
        <f t="shared" si="0"/>
        <v>0</v>
      </c>
      <c r="I16" s="134">
        <v>0</v>
      </c>
      <c r="J16" s="135">
        <f t="shared" si="1"/>
        <v>0</v>
      </c>
    </row>
    <row r="17" spans="2:10">
      <c r="B17" s="132" t="s">
        <v>393</v>
      </c>
      <c r="C17" s="136">
        <v>9.5000000000000001E-2</v>
      </c>
      <c r="D17" s="134">
        <v>0</v>
      </c>
      <c r="E17" s="134">
        <v>0</v>
      </c>
      <c r="F17" s="134">
        <v>0</v>
      </c>
      <c r="G17" s="134">
        <v>0</v>
      </c>
      <c r="H17" s="134">
        <f t="shared" si="0"/>
        <v>0</v>
      </c>
      <c r="I17" s="134">
        <v>0</v>
      </c>
      <c r="J17" s="135">
        <f t="shared" si="1"/>
        <v>0</v>
      </c>
    </row>
    <row r="18" spans="2:10">
      <c r="B18" s="132" t="s">
        <v>394</v>
      </c>
      <c r="C18" s="136">
        <v>9.5000000000000001E-2</v>
      </c>
      <c r="D18" s="134">
        <v>0</v>
      </c>
      <c r="E18" s="134">
        <v>0</v>
      </c>
      <c r="F18" s="134">
        <v>0</v>
      </c>
      <c r="G18" s="134">
        <v>0</v>
      </c>
      <c r="H18" s="134">
        <f t="shared" si="0"/>
        <v>0</v>
      </c>
      <c r="I18" s="134">
        <v>0</v>
      </c>
      <c r="J18" s="135">
        <f t="shared" si="1"/>
        <v>0</v>
      </c>
    </row>
    <row r="19" spans="2:10">
      <c r="B19" s="132" t="s">
        <v>395</v>
      </c>
      <c r="C19" s="136">
        <v>0.11310000000000001</v>
      </c>
      <c r="D19" s="134">
        <v>0</v>
      </c>
      <c r="E19" s="134">
        <v>0</v>
      </c>
      <c r="F19" s="134">
        <v>0</v>
      </c>
      <c r="G19" s="134">
        <v>0</v>
      </c>
      <c r="H19" s="134">
        <f t="shared" si="0"/>
        <v>0</v>
      </c>
      <c r="I19" s="134">
        <v>0</v>
      </c>
      <c r="J19" s="135">
        <f t="shared" si="1"/>
        <v>0</v>
      </c>
    </row>
    <row r="20" spans="2:10">
      <c r="B20" s="132" t="s">
        <v>396</v>
      </c>
      <c r="C20" s="136">
        <v>0.33329999999999999</v>
      </c>
      <c r="D20" s="134">
        <v>0</v>
      </c>
      <c r="E20" s="134">
        <v>0</v>
      </c>
      <c r="F20" s="134">
        <v>0</v>
      </c>
      <c r="G20" s="134">
        <v>0</v>
      </c>
      <c r="H20" s="134">
        <f t="shared" si="0"/>
        <v>0</v>
      </c>
      <c r="I20" s="134">
        <v>0</v>
      </c>
      <c r="J20" s="135">
        <f t="shared" si="1"/>
        <v>0</v>
      </c>
    </row>
    <row r="21" spans="2:10">
      <c r="B21" s="132" t="s">
        <v>397</v>
      </c>
      <c r="C21" s="136">
        <v>0.1</v>
      </c>
      <c r="D21" s="134">
        <v>0</v>
      </c>
      <c r="E21" s="134">
        <v>0</v>
      </c>
      <c r="F21" s="134">
        <v>0</v>
      </c>
      <c r="G21" s="134">
        <v>0</v>
      </c>
      <c r="H21" s="134">
        <f t="shared" si="0"/>
        <v>0</v>
      </c>
      <c r="I21" s="134">
        <v>0</v>
      </c>
      <c r="J21" s="135">
        <f t="shared" si="1"/>
        <v>0</v>
      </c>
    </row>
    <row r="22" spans="2:10" s="141" customFormat="1">
      <c r="B22" s="137" t="s">
        <v>89</v>
      </c>
      <c r="C22" s="138"/>
      <c r="D22" s="139">
        <f t="shared" ref="D22:J22" si="2">SUM(D12:D21)</f>
        <v>19150616.599498231</v>
      </c>
      <c r="E22" s="139">
        <f t="shared" si="2"/>
        <v>0</v>
      </c>
      <c r="F22" s="139">
        <f t="shared" si="2"/>
        <v>0</v>
      </c>
      <c r="G22" s="139">
        <f t="shared" si="2"/>
        <v>0</v>
      </c>
      <c r="H22" s="139">
        <f t="shared" si="2"/>
        <v>19150616.599498231</v>
      </c>
      <c r="I22" s="139">
        <f t="shared" si="2"/>
        <v>365936.81866271998</v>
      </c>
      <c r="J22" s="140">
        <f t="shared" si="2"/>
        <v>18784679.780835509</v>
      </c>
    </row>
    <row r="23" spans="2:10" ht="13.5" thickBot="1">
      <c r="B23" s="142"/>
      <c r="C23" s="143"/>
      <c r="D23" s="144"/>
      <c r="E23" s="144"/>
      <c r="F23" s="144"/>
      <c r="G23" s="144"/>
      <c r="H23" s="144"/>
      <c r="I23" s="144"/>
      <c r="J23" s="145"/>
    </row>
    <row r="24" spans="2:10" ht="13.5" thickTop="1">
      <c r="B24" s="146"/>
      <c r="C24" s="147"/>
      <c r="D24" s="148"/>
      <c r="E24" s="148"/>
      <c r="F24" s="148"/>
      <c r="G24" s="148"/>
      <c r="H24" s="148"/>
      <c r="I24" s="148"/>
      <c r="J24" s="148"/>
    </row>
    <row r="25" spans="2:10" ht="18">
      <c r="B25" s="127" t="s">
        <v>375</v>
      </c>
      <c r="C25" s="127"/>
      <c r="D25" s="127"/>
      <c r="E25" s="127" t="s">
        <v>39</v>
      </c>
      <c r="F25" s="127"/>
      <c r="G25" s="127"/>
      <c r="H25" s="127"/>
      <c r="I25" s="127"/>
      <c r="J25" s="127"/>
    </row>
    <row r="26" spans="2:10" ht="18">
      <c r="B26" s="1165" t="s">
        <v>376</v>
      </c>
      <c r="C26" s="1165"/>
      <c r="D26" s="1165"/>
      <c r="E26" s="1165"/>
      <c r="F26" s="1165"/>
      <c r="G26" s="1165"/>
      <c r="H26" s="1165"/>
      <c r="I26" s="1165"/>
      <c r="J26" s="1165"/>
    </row>
    <row r="27" spans="2:10" ht="18">
      <c r="B27" s="128"/>
      <c r="C27" s="128"/>
      <c r="D27" s="129"/>
      <c r="E27" s="129"/>
      <c r="F27" s="129"/>
      <c r="G27" s="129"/>
      <c r="H27" s="129"/>
      <c r="I27" s="1164" t="s">
        <v>377</v>
      </c>
      <c r="J27" s="1164"/>
    </row>
    <row r="28" spans="2:10" ht="15">
      <c r="B28" s="130" t="s">
        <v>882</v>
      </c>
    </row>
    <row r="29" spans="2:10" ht="18.75" thickBot="1">
      <c r="B29" s="1154" t="s">
        <v>398</v>
      </c>
      <c r="C29" s="1154"/>
      <c r="J29" s="131" t="s">
        <v>379</v>
      </c>
    </row>
    <row r="30" spans="2:10" ht="13.5" thickTop="1">
      <c r="B30" s="1155" t="s">
        <v>2</v>
      </c>
      <c r="C30" s="1158" t="s">
        <v>380</v>
      </c>
      <c r="D30" s="1161" t="s">
        <v>385</v>
      </c>
      <c r="E30" s="1152" t="s">
        <v>382</v>
      </c>
      <c r="F30" s="1153"/>
      <c r="G30" s="1142" t="s">
        <v>383</v>
      </c>
      <c r="H30" s="1142" t="s">
        <v>89</v>
      </c>
      <c r="I30" s="1145" t="s">
        <v>384</v>
      </c>
      <c r="J30" s="1148" t="s">
        <v>399</v>
      </c>
    </row>
    <row r="31" spans="2:10">
      <c r="B31" s="1156"/>
      <c r="C31" s="1159"/>
      <c r="D31" s="1162"/>
      <c r="E31" s="1151" t="s">
        <v>400</v>
      </c>
      <c r="F31" s="1151" t="s">
        <v>401</v>
      </c>
      <c r="G31" s="1143"/>
      <c r="H31" s="1143"/>
      <c r="I31" s="1146"/>
      <c r="J31" s="1149"/>
    </row>
    <row r="32" spans="2:10">
      <c r="B32" s="1157"/>
      <c r="C32" s="1160"/>
      <c r="D32" s="1163"/>
      <c r="E32" s="1147"/>
      <c r="F32" s="1147"/>
      <c r="G32" s="1144"/>
      <c r="H32" s="1144"/>
      <c r="I32" s="1147"/>
      <c r="J32" s="1150"/>
    </row>
    <row r="33" spans="2:11">
      <c r="B33" s="132" t="s">
        <v>388</v>
      </c>
      <c r="C33" s="133">
        <v>0</v>
      </c>
      <c r="D33" s="134">
        <f>J12</f>
        <v>0</v>
      </c>
      <c r="E33" s="134">
        <v>0</v>
      </c>
      <c r="F33" s="134">
        <v>0</v>
      </c>
      <c r="G33" s="134">
        <v>0</v>
      </c>
      <c r="H33" s="134">
        <f>D33+E33+F33-G33</f>
        <v>0</v>
      </c>
      <c r="I33" s="134">
        <v>0</v>
      </c>
      <c r="J33" s="135">
        <f>H33-I33</f>
        <v>0</v>
      </c>
    </row>
    <row r="34" spans="2:11">
      <c r="B34" s="132" t="s">
        <v>389</v>
      </c>
      <c r="C34" s="133">
        <v>0</v>
      </c>
      <c r="D34" s="134">
        <f t="shared" ref="D34:D42" si="3">J13</f>
        <v>0</v>
      </c>
      <c r="E34" s="134">
        <v>0</v>
      </c>
      <c r="F34" s="134">
        <v>0</v>
      </c>
      <c r="G34" s="134">
        <v>0</v>
      </c>
      <c r="H34" s="134">
        <f t="shared" ref="H34:H42" si="4">D34+E34+F34-G34</f>
        <v>0</v>
      </c>
      <c r="I34" s="134">
        <v>0</v>
      </c>
      <c r="J34" s="135">
        <f t="shared" ref="J34:J42" si="5">H34-I34</f>
        <v>0</v>
      </c>
    </row>
    <row r="35" spans="2:11">
      <c r="B35" s="132" t="s">
        <v>390</v>
      </c>
      <c r="C35" s="136">
        <v>1.6299999999999999E-2</v>
      </c>
      <c r="D35" s="134">
        <f t="shared" si="3"/>
        <v>18784679.780835509</v>
      </c>
      <c r="E35" s="134">
        <v>0</v>
      </c>
      <c r="F35" s="134">
        <v>0</v>
      </c>
      <c r="G35" s="134">
        <v>0</v>
      </c>
      <c r="H35" s="134">
        <f t="shared" si="4"/>
        <v>18784679.780835509</v>
      </c>
      <c r="I35" s="134">
        <v>365936.81866271998</v>
      </c>
      <c r="J35" s="135">
        <f t="shared" si="5"/>
        <v>18418742.962172788</v>
      </c>
    </row>
    <row r="36" spans="2:11">
      <c r="B36" s="132" t="s">
        <v>391</v>
      </c>
      <c r="C36" s="136">
        <v>0.15</v>
      </c>
      <c r="D36" s="134">
        <f t="shared" si="3"/>
        <v>0</v>
      </c>
      <c r="E36" s="134">
        <v>0</v>
      </c>
      <c r="F36" s="134">
        <v>0</v>
      </c>
      <c r="G36" s="134">
        <v>0</v>
      </c>
      <c r="H36" s="134">
        <f t="shared" si="4"/>
        <v>0</v>
      </c>
      <c r="I36" s="134">
        <v>0</v>
      </c>
      <c r="J36" s="135">
        <f t="shared" si="5"/>
        <v>0</v>
      </c>
    </row>
    <row r="37" spans="2:11">
      <c r="B37" s="132" t="s">
        <v>392</v>
      </c>
      <c r="C37" s="136">
        <v>7.0699999999999999E-2</v>
      </c>
      <c r="D37" s="134">
        <f t="shared" si="3"/>
        <v>0</v>
      </c>
      <c r="E37" s="134">
        <v>0</v>
      </c>
      <c r="F37" s="134">
        <v>0</v>
      </c>
      <c r="G37" s="134">
        <v>0</v>
      </c>
      <c r="H37" s="134">
        <f t="shared" si="4"/>
        <v>0</v>
      </c>
      <c r="I37" s="134">
        <v>0</v>
      </c>
      <c r="J37" s="135">
        <f t="shared" si="5"/>
        <v>0</v>
      </c>
    </row>
    <row r="38" spans="2:11">
      <c r="B38" s="132" t="s">
        <v>393</v>
      </c>
      <c r="C38" s="136">
        <v>9.5000000000000001E-2</v>
      </c>
      <c r="D38" s="134">
        <f t="shared" si="3"/>
        <v>0</v>
      </c>
      <c r="E38" s="134">
        <v>0</v>
      </c>
      <c r="F38" s="134">
        <v>0</v>
      </c>
      <c r="G38" s="134">
        <v>0</v>
      </c>
      <c r="H38" s="134">
        <f t="shared" si="4"/>
        <v>0</v>
      </c>
      <c r="I38" s="134">
        <v>0</v>
      </c>
      <c r="J38" s="135">
        <f t="shared" si="5"/>
        <v>0</v>
      </c>
    </row>
    <row r="39" spans="2:11">
      <c r="B39" s="132" t="s">
        <v>394</v>
      </c>
      <c r="C39" s="136">
        <v>9.5000000000000001E-2</v>
      </c>
      <c r="D39" s="134">
        <f t="shared" si="3"/>
        <v>0</v>
      </c>
      <c r="E39" s="134">
        <v>0</v>
      </c>
      <c r="F39" s="134">
        <v>0</v>
      </c>
      <c r="G39" s="134">
        <v>0</v>
      </c>
      <c r="H39" s="134">
        <f t="shared" si="4"/>
        <v>0</v>
      </c>
      <c r="I39" s="134">
        <v>0</v>
      </c>
      <c r="J39" s="135">
        <f t="shared" si="5"/>
        <v>0</v>
      </c>
    </row>
    <row r="40" spans="2:11">
      <c r="B40" s="132" t="s">
        <v>395</v>
      </c>
      <c r="C40" s="136">
        <v>0.11310000000000001</v>
      </c>
      <c r="D40" s="134">
        <f t="shared" si="3"/>
        <v>0</v>
      </c>
      <c r="E40" s="134">
        <v>0</v>
      </c>
      <c r="F40" s="134">
        <v>0</v>
      </c>
      <c r="G40" s="134">
        <v>0</v>
      </c>
      <c r="H40" s="134">
        <f t="shared" si="4"/>
        <v>0</v>
      </c>
      <c r="I40" s="134">
        <v>0</v>
      </c>
      <c r="J40" s="135">
        <f t="shared" si="5"/>
        <v>0</v>
      </c>
    </row>
    <row r="41" spans="2:11">
      <c r="B41" s="132" t="s">
        <v>396</v>
      </c>
      <c r="C41" s="136">
        <v>0.33329999999999999</v>
      </c>
      <c r="D41" s="134">
        <f t="shared" si="3"/>
        <v>0</v>
      </c>
      <c r="E41" s="134">
        <v>0</v>
      </c>
      <c r="F41" s="134">
        <v>0</v>
      </c>
      <c r="G41" s="134">
        <v>0</v>
      </c>
      <c r="H41" s="134">
        <f t="shared" si="4"/>
        <v>0</v>
      </c>
      <c r="I41" s="134">
        <v>0</v>
      </c>
      <c r="J41" s="135">
        <f t="shared" si="5"/>
        <v>0</v>
      </c>
    </row>
    <row r="42" spans="2:11">
      <c r="B42" s="132" t="s">
        <v>397</v>
      </c>
      <c r="C42" s="136">
        <v>0.1</v>
      </c>
      <c r="D42" s="134">
        <f t="shared" si="3"/>
        <v>0</v>
      </c>
      <c r="E42" s="134">
        <v>0</v>
      </c>
      <c r="F42" s="134">
        <v>0</v>
      </c>
      <c r="G42" s="134">
        <v>0</v>
      </c>
      <c r="H42" s="134">
        <f t="shared" si="4"/>
        <v>0</v>
      </c>
      <c r="I42" s="134">
        <v>0</v>
      </c>
      <c r="J42" s="135">
        <f t="shared" si="5"/>
        <v>0</v>
      </c>
    </row>
    <row r="43" spans="2:11">
      <c r="B43" s="137" t="s">
        <v>89</v>
      </c>
      <c r="C43" s="138"/>
      <c r="D43" s="139">
        <f t="shared" ref="D43:J43" si="6">SUM(D33:D42)</f>
        <v>18784679.780835509</v>
      </c>
      <c r="E43" s="139">
        <f t="shared" si="6"/>
        <v>0</v>
      </c>
      <c r="F43" s="139">
        <f t="shared" si="6"/>
        <v>0</v>
      </c>
      <c r="G43" s="139">
        <f t="shared" si="6"/>
        <v>0</v>
      </c>
      <c r="H43" s="139">
        <f t="shared" si="6"/>
        <v>18784679.780835509</v>
      </c>
      <c r="I43" s="139">
        <f t="shared" si="6"/>
        <v>365936.81866271998</v>
      </c>
      <c r="J43" s="140">
        <f t="shared" si="6"/>
        <v>18418742.962172788</v>
      </c>
      <c r="K43" s="141"/>
    </row>
    <row r="44" spans="2:11" ht="13.5" thickBot="1">
      <c r="B44" s="142"/>
      <c r="C44" s="143"/>
      <c r="D44" s="144"/>
      <c r="E44" s="144"/>
      <c r="F44" s="144"/>
      <c r="G44" s="144"/>
      <c r="H44" s="144"/>
      <c r="I44" s="144"/>
      <c r="J44" s="145"/>
    </row>
    <row r="45" spans="2:11" ht="13.5" thickTop="1">
      <c r="B45" s="146"/>
      <c r="C45" s="147"/>
      <c r="D45" s="148"/>
      <c r="E45" s="148"/>
      <c r="F45" s="148"/>
      <c r="G45" s="148"/>
      <c r="H45" s="148"/>
      <c r="I45" s="148"/>
      <c r="J45" s="148"/>
    </row>
    <row r="46" spans="2:11" ht="18">
      <c r="B46" s="128"/>
      <c r="C46" s="128"/>
      <c r="D46" s="129"/>
      <c r="E46" s="129"/>
      <c r="F46" s="129"/>
      <c r="G46" s="129"/>
      <c r="H46" s="129"/>
      <c r="I46" s="129"/>
      <c r="J46" s="129"/>
    </row>
    <row r="47" spans="2:11" ht="18">
      <c r="B47" s="128"/>
      <c r="C47" s="128"/>
      <c r="D47" s="129"/>
      <c r="E47" s="129"/>
      <c r="F47" s="129"/>
      <c r="G47" s="129"/>
      <c r="H47" s="129"/>
      <c r="I47" s="129"/>
      <c r="J47" s="129"/>
    </row>
    <row r="48" spans="2:11" ht="18">
      <c r="B48" s="128"/>
      <c r="C48" s="128"/>
      <c r="D48" s="129"/>
      <c r="E48" s="129"/>
      <c r="F48" s="129"/>
      <c r="G48" s="129"/>
      <c r="H48" s="129"/>
      <c r="I48" s="129"/>
      <c r="J48" s="129"/>
    </row>
    <row r="49" spans="2:10" ht="18">
      <c r="B49" s="128"/>
      <c r="C49" s="128"/>
      <c r="D49" s="129"/>
      <c r="E49" s="129"/>
      <c r="F49" s="129"/>
      <c r="G49" s="129"/>
      <c r="H49" s="129"/>
      <c r="I49" s="129"/>
      <c r="J49" s="129"/>
    </row>
    <row r="50" spans="2:10" ht="18">
      <c r="B50" s="128"/>
      <c r="C50" s="128"/>
      <c r="D50" s="129"/>
      <c r="E50" s="129"/>
      <c r="F50" s="129"/>
      <c r="G50" s="129"/>
      <c r="H50" s="129"/>
      <c r="I50" s="129"/>
      <c r="J50" s="129"/>
    </row>
    <row r="51" spans="2:10" ht="18">
      <c r="B51" s="128"/>
      <c r="C51" s="128"/>
      <c r="D51" s="129"/>
      <c r="E51" s="129"/>
      <c r="F51" s="129"/>
      <c r="G51" s="129"/>
      <c r="H51" s="129"/>
      <c r="I51" s="129"/>
      <c r="J51" s="129"/>
    </row>
    <row r="52" spans="2:10" ht="18">
      <c r="B52" s="128"/>
      <c r="C52" s="128"/>
      <c r="D52" s="129"/>
      <c r="E52" s="129"/>
      <c r="F52" s="129"/>
      <c r="G52" s="129"/>
      <c r="H52" s="129"/>
      <c r="I52" s="129"/>
      <c r="J52" s="129"/>
    </row>
    <row r="53" spans="2:10" ht="18">
      <c r="B53" s="128"/>
      <c r="C53" s="128"/>
      <c r="D53" s="129"/>
      <c r="E53" s="129"/>
      <c r="F53" s="129"/>
      <c r="G53" s="129"/>
      <c r="H53" s="129"/>
      <c r="I53" s="129"/>
      <c r="J53" s="129"/>
    </row>
    <row r="54" spans="2:10" ht="18">
      <c r="B54" s="128"/>
      <c r="C54" s="128"/>
      <c r="D54" s="129"/>
      <c r="E54" s="129"/>
      <c r="F54" s="129"/>
      <c r="G54" s="129"/>
      <c r="H54" s="129"/>
      <c r="I54" s="129"/>
      <c r="J54" s="129"/>
    </row>
    <row r="55" spans="2:10" ht="18">
      <c r="B55" s="128"/>
      <c r="C55" s="128"/>
      <c r="D55" s="129"/>
      <c r="E55" s="129"/>
      <c r="F55" s="129"/>
      <c r="G55" s="129"/>
      <c r="H55" s="129"/>
      <c r="I55" s="129"/>
      <c r="J55" s="129"/>
    </row>
    <row r="56" spans="2:10" ht="18">
      <c r="B56" s="128"/>
      <c r="C56" s="128"/>
      <c r="D56" s="129"/>
      <c r="E56" s="129"/>
      <c r="F56" s="129"/>
      <c r="G56" s="129"/>
      <c r="H56" s="129"/>
      <c r="I56" s="129"/>
      <c r="J56" s="129"/>
    </row>
    <row r="57" spans="2:10" ht="18">
      <c r="B57" s="128"/>
      <c r="C57" s="128"/>
      <c r="D57" s="129"/>
      <c r="E57" s="129"/>
      <c r="F57" s="129"/>
      <c r="G57" s="129"/>
      <c r="H57" s="129"/>
      <c r="I57" s="129"/>
      <c r="J57" s="129"/>
    </row>
    <row r="58" spans="2:10" ht="18">
      <c r="B58" s="128"/>
      <c r="C58" s="128"/>
      <c r="D58" s="129"/>
      <c r="E58" s="129"/>
      <c r="F58" s="129"/>
      <c r="G58" s="129"/>
      <c r="H58" s="129"/>
      <c r="I58" s="129"/>
      <c r="J58" s="129"/>
    </row>
    <row r="59" spans="2:10" ht="18">
      <c r="B59" s="128"/>
      <c r="C59" s="128"/>
      <c r="D59" s="129"/>
      <c r="E59" s="129"/>
      <c r="F59" s="129"/>
      <c r="G59" s="129"/>
      <c r="H59" s="129"/>
      <c r="I59" s="129"/>
      <c r="J59" s="129"/>
    </row>
    <row r="60" spans="2:10" ht="18">
      <c r="B60" s="128"/>
      <c r="C60" s="128"/>
      <c r="D60" s="129"/>
      <c r="E60" s="129"/>
      <c r="F60" s="129"/>
      <c r="G60" s="129"/>
      <c r="H60" s="129"/>
      <c r="I60" s="129"/>
      <c r="J60" s="129"/>
    </row>
    <row r="61" spans="2:10" ht="18">
      <c r="B61" s="128"/>
      <c r="C61" s="128"/>
      <c r="D61" s="129"/>
      <c r="E61" s="129"/>
      <c r="F61" s="129"/>
      <c r="G61" s="129"/>
      <c r="H61" s="129"/>
      <c r="I61" s="129"/>
      <c r="J61" s="129"/>
    </row>
    <row r="62" spans="2:10" ht="18">
      <c r="B62" s="128"/>
      <c r="C62" s="128"/>
      <c r="D62" s="129"/>
      <c r="E62" s="129"/>
      <c r="F62" s="129"/>
      <c r="G62" s="129"/>
      <c r="H62" s="129"/>
      <c r="I62" s="129"/>
      <c r="J62" s="129"/>
    </row>
    <row r="63" spans="2:10" ht="18">
      <c r="B63" s="128"/>
      <c r="C63" s="128"/>
      <c r="D63" s="129"/>
      <c r="E63" s="129"/>
      <c r="F63" s="129"/>
      <c r="G63" s="129"/>
      <c r="H63" s="129"/>
      <c r="I63" s="129"/>
      <c r="J63" s="129"/>
    </row>
    <row r="64" spans="2:10" ht="18">
      <c r="B64" s="128"/>
      <c r="C64" s="128"/>
      <c r="D64" s="129"/>
      <c r="E64" s="129"/>
      <c r="F64" s="129"/>
      <c r="G64" s="129"/>
      <c r="H64" s="129"/>
      <c r="I64" s="129"/>
      <c r="J64" s="129"/>
    </row>
    <row r="65" spans="2:11" ht="18">
      <c r="B65" s="128"/>
      <c r="C65" s="128"/>
      <c r="D65" s="129"/>
      <c r="E65" s="129"/>
      <c r="F65" s="129"/>
      <c r="G65" s="129"/>
      <c r="H65" s="129"/>
      <c r="I65" s="129"/>
      <c r="J65" s="129"/>
    </row>
    <row r="66" spans="2:11" ht="18">
      <c r="B66" s="128"/>
      <c r="C66" s="128"/>
      <c r="D66" s="129"/>
      <c r="E66" s="129"/>
      <c r="F66" s="129"/>
      <c r="G66" s="129"/>
      <c r="H66" s="129"/>
      <c r="I66" s="129"/>
      <c r="J66" s="129"/>
    </row>
    <row r="67" spans="2:11" ht="18">
      <c r="B67" s="128"/>
      <c r="C67" s="128"/>
      <c r="D67" s="129"/>
      <c r="E67" s="129"/>
      <c r="F67" s="129"/>
      <c r="G67" s="129"/>
      <c r="H67" s="129"/>
      <c r="I67" s="129"/>
      <c r="J67" s="129"/>
    </row>
    <row r="68" spans="2:11" ht="18">
      <c r="B68" s="128"/>
      <c r="C68" s="128"/>
      <c r="D68" s="129"/>
      <c r="E68" s="129"/>
      <c r="F68" s="129"/>
      <c r="G68" s="129"/>
      <c r="H68" s="129"/>
      <c r="I68" s="129"/>
      <c r="J68" s="129"/>
    </row>
    <row r="69" spans="2:11" ht="18">
      <c r="B69" s="128"/>
      <c r="C69" s="128"/>
      <c r="D69" s="129"/>
      <c r="E69" s="129"/>
      <c r="F69" s="129"/>
      <c r="G69" s="129"/>
      <c r="H69" s="129"/>
      <c r="I69" s="129"/>
      <c r="J69" s="129"/>
    </row>
    <row r="70" spans="2:11" ht="18">
      <c r="B70" s="128"/>
      <c r="C70" s="128"/>
      <c r="D70" s="129"/>
      <c r="E70" s="129"/>
      <c r="F70" s="129"/>
      <c r="G70" s="129"/>
      <c r="H70" s="129"/>
      <c r="I70" s="129"/>
      <c r="J70" s="129"/>
    </row>
    <row r="71" spans="2:11" ht="18">
      <c r="B71" s="128"/>
      <c r="C71" s="128"/>
      <c r="D71" s="129"/>
      <c r="E71" s="129"/>
      <c r="F71" s="129"/>
      <c r="G71" s="129"/>
      <c r="H71" s="129"/>
      <c r="I71" s="129"/>
      <c r="J71" s="129"/>
    </row>
    <row r="72" spans="2:11" ht="18">
      <c r="B72" s="128"/>
      <c r="C72" s="128"/>
      <c r="D72" s="129"/>
      <c r="E72" s="129"/>
      <c r="F72" s="129"/>
      <c r="G72" s="129"/>
      <c r="H72" s="129"/>
      <c r="I72" s="129"/>
      <c r="J72" s="129"/>
    </row>
    <row r="73" spans="2:11" ht="18">
      <c r="B73" s="128"/>
      <c r="C73" s="128"/>
      <c r="D73" s="129"/>
      <c r="E73" s="129"/>
      <c r="F73" s="129"/>
      <c r="G73" s="129"/>
      <c r="H73" s="129"/>
      <c r="I73" s="129"/>
      <c r="J73" s="129"/>
    </row>
    <row r="74" spans="2:11" ht="18">
      <c r="B74" s="128"/>
      <c r="C74" s="128"/>
      <c r="D74" s="129"/>
      <c r="E74" s="129"/>
      <c r="F74" s="129"/>
      <c r="G74" s="129"/>
      <c r="H74" s="129"/>
      <c r="I74" s="129"/>
      <c r="J74" s="129"/>
    </row>
    <row r="75" spans="2:11" ht="18">
      <c r="B75" s="128"/>
      <c r="C75" s="128"/>
      <c r="D75" s="129"/>
      <c r="E75" s="129"/>
      <c r="F75" s="129"/>
      <c r="G75" s="129"/>
      <c r="H75" s="129"/>
      <c r="I75" s="129"/>
      <c r="J75" s="129"/>
    </row>
    <row r="76" spans="2:11" ht="18">
      <c r="B76" s="128"/>
      <c r="C76" s="128"/>
      <c r="D76" s="129"/>
      <c r="E76" s="129"/>
      <c r="F76" s="129"/>
      <c r="G76" s="129"/>
      <c r="H76" s="129"/>
      <c r="I76" s="129"/>
      <c r="J76" s="129"/>
    </row>
    <row r="77" spans="2:11" ht="18">
      <c r="B77" s="128"/>
      <c r="C77" s="128"/>
      <c r="D77" s="129"/>
      <c r="E77" s="129"/>
      <c r="F77" s="129"/>
      <c r="G77" s="129"/>
      <c r="H77" s="129"/>
      <c r="I77" s="129"/>
      <c r="J77" s="129"/>
    </row>
    <row r="78" spans="2:11" ht="18">
      <c r="B78" s="128"/>
      <c r="C78" s="128"/>
      <c r="D78" s="129"/>
      <c r="E78" s="129"/>
      <c r="F78" s="129"/>
      <c r="G78" s="129"/>
      <c r="H78" s="129"/>
      <c r="I78" s="129"/>
      <c r="J78" s="129"/>
    </row>
    <row r="79" spans="2:11">
      <c r="B79" s="147"/>
      <c r="C79" s="147"/>
      <c r="D79" s="148"/>
      <c r="E79" s="148"/>
      <c r="F79" s="148"/>
      <c r="G79" s="148"/>
      <c r="H79" s="148"/>
      <c r="I79" s="148"/>
      <c r="J79" s="148"/>
    </row>
    <row r="80" spans="2:11" ht="15">
      <c r="B80" s="1141" t="s">
        <v>402</v>
      </c>
      <c r="C80" s="1141"/>
      <c r="D80" s="1141"/>
      <c r="E80" s="1141"/>
      <c r="F80" s="1141"/>
      <c r="G80" s="1141"/>
      <c r="H80" s="1141"/>
      <c r="I80" s="1141"/>
      <c r="J80" s="1141"/>
      <c r="K80" s="1141"/>
    </row>
    <row r="81" spans="1:11" ht="15">
      <c r="B81" s="1141" t="s">
        <v>403</v>
      </c>
      <c r="C81" s="1141"/>
      <c r="D81" s="1141"/>
      <c r="E81" s="1141"/>
      <c r="F81" s="1141"/>
      <c r="G81" s="1141"/>
      <c r="H81" s="1141"/>
      <c r="I81" s="1141"/>
      <c r="J81" s="149"/>
      <c r="K81" s="150"/>
    </row>
    <row r="82" spans="1:11" ht="18">
      <c r="B82" s="151" t="s">
        <v>208</v>
      </c>
      <c r="C82" s="152"/>
      <c r="D82" s="153"/>
      <c r="E82" s="153"/>
      <c r="F82" s="153"/>
      <c r="G82" s="153"/>
      <c r="H82" s="153"/>
      <c r="I82" s="153"/>
      <c r="K82" s="154"/>
    </row>
    <row r="83" spans="1:11" ht="15.75">
      <c r="B83" s="1140" t="s">
        <v>217</v>
      </c>
      <c r="C83" s="1140"/>
      <c r="D83" s="1140"/>
      <c r="E83" s="1140"/>
      <c r="F83" s="1140"/>
      <c r="G83" s="1140"/>
      <c r="H83" s="1140"/>
      <c r="I83" s="1140"/>
      <c r="J83" s="1140"/>
    </row>
    <row r="84" spans="1:11">
      <c r="B84" s="155"/>
    </row>
    <row r="85" spans="1:11" s="125" customFormat="1">
      <c r="A85" s="119"/>
      <c r="B85" s="155"/>
      <c r="D85" s="126"/>
      <c r="E85" s="126"/>
      <c r="F85" s="126"/>
      <c r="G85" s="126"/>
      <c r="H85" s="126"/>
      <c r="I85" s="126"/>
      <c r="J85" s="126"/>
    </row>
  </sheetData>
  <mergeCells count="30">
    <mergeCell ref="B26:J26"/>
    <mergeCell ref="A2:J2"/>
    <mergeCell ref="B5:J5"/>
    <mergeCell ref="I6:J6"/>
    <mergeCell ref="B8:C8"/>
    <mergeCell ref="B9:B11"/>
    <mergeCell ref="C9:C11"/>
    <mergeCell ref="D9:D11"/>
    <mergeCell ref="E9:F9"/>
    <mergeCell ref="G9:G11"/>
    <mergeCell ref="H9:H11"/>
    <mergeCell ref="I9:I11"/>
    <mergeCell ref="J9:J11"/>
    <mergeCell ref="E10:E11"/>
    <mergeCell ref="F10:F11"/>
    <mergeCell ref="B29:C29"/>
    <mergeCell ref="B30:B32"/>
    <mergeCell ref="C30:C32"/>
    <mergeCell ref="D30:D32"/>
    <mergeCell ref="I27:J27"/>
    <mergeCell ref="B83:J83"/>
    <mergeCell ref="B80:K80"/>
    <mergeCell ref="B81:I81"/>
    <mergeCell ref="H30:H32"/>
    <mergeCell ref="I30:I32"/>
    <mergeCell ref="J30:J32"/>
    <mergeCell ref="E31:E32"/>
    <mergeCell ref="F31:F32"/>
    <mergeCell ref="E30:F30"/>
    <mergeCell ref="G30:G32"/>
  </mergeCells>
  <printOptions horizontalCentered="1"/>
  <pageMargins left="0.15748031496062992" right="0.15748031496062992" top="0.39" bottom="0.19685039370078741" header="0.15748031496062992" footer="0.23622047244094491"/>
  <pageSetup paperSize="5" orientation="landscape" verticalDpi="144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dimension ref="A1:AB45"/>
  <sheetViews>
    <sheetView tabSelected="1" view="pageBreakPreview" topLeftCell="A43" zoomScale="120" zoomScaleSheetLayoutView="120" workbookViewId="0">
      <selection activeCell="E18" sqref="E18"/>
    </sheetView>
  </sheetViews>
  <sheetFormatPr defaultRowHeight="12.75"/>
  <cols>
    <col min="1" max="1" width="6.85546875" style="156" customWidth="1"/>
    <col min="2" max="2" width="33" style="156" customWidth="1"/>
    <col min="3" max="3" width="9.28515625" style="161" customWidth="1"/>
    <col min="4" max="5" width="14.7109375" style="126" customWidth="1"/>
    <col min="6" max="6" width="12.85546875" style="126" customWidth="1"/>
    <col min="7" max="7" width="12.140625" style="126" customWidth="1"/>
    <col min="8" max="8" width="14.7109375" style="126" customWidth="1"/>
    <col min="9" max="9" width="17.42578125" style="126" customWidth="1"/>
    <col min="10" max="10" width="16.7109375" style="126" customWidth="1"/>
    <col min="11" max="11" width="2.42578125" style="156" customWidth="1"/>
    <col min="12" max="12" width="14.85546875" style="156" bestFit="1" customWidth="1"/>
    <col min="13" max="13" width="23.42578125" style="156" bestFit="1" customWidth="1"/>
    <col min="14" max="14" width="13.140625" style="156" bestFit="1" customWidth="1"/>
    <col min="15" max="15" width="14.85546875" style="156" bestFit="1" customWidth="1"/>
    <col min="16" max="17" width="12" style="156" bestFit="1" customWidth="1"/>
    <col min="18" max="18" width="17.42578125" style="126" bestFit="1" customWidth="1"/>
    <col min="19" max="19" width="15.85546875" style="126" bestFit="1" customWidth="1"/>
    <col min="20" max="20" width="13.140625" style="126" bestFit="1" customWidth="1"/>
    <col min="21" max="21" width="15.85546875" style="126" bestFit="1" customWidth="1"/>
    <col min="22" max="22" width="14.85546875" style="126" bestFit="1" customWidth="1"/>
    <col min="23" max="23" width="12" style="126" bestFit="1" customWidth="1"/>
    <col min="24" max="24" width="11.140625" style="126" bestFit="1" customWidth="1"/>
    <col min="25" max="28" width="9.140625" style="126"/>
    <col min="29" max="256" width="9.140625" style="156"/>
    <col min="257" max="257" width="6.85546875" style="156" customWidth="1"/>
    <col min="258" max="258" width="33" style="156" customWidth="1"/>
    <col min="259" max="259" width="9.28515625" style="156" customWidth="1"/>
    <col min="260" max="261" width="14.7109375" style="156" customWidth="1"/>
    <col min="262" max="262" width="12.85546875" style="156" customWidth="1"/>
    <col min="263" max="263" width="12.140625" style="156" customWidth="1"/>
    <col min="264" max="265" width="14.7109375" style="156" customWidth="1"/>
    <col min="266" max="266" width="16.7109375" style="156" customWidth="1"/>
    <col min="267" max="267" width="2.42578125" style="156" customWidth="1"/>
    <col min="268" max="512" width="9.140625" style="156"/>
    <col min="513" max="513" width="6.85546875" style="156" customWidth="1"/>
    <col min="514" max="514" width="33" style="156" customWidth="1"/>
    <col min="515" max="515" width="9.28515625" style="156" customWidth="1"/>
    <col min="516" max="517" width="14.7109375" style="156" customWidth="1"/>
    <col min="518" max="518" width="12.85546875" style="156" customWidth="1"/>
    <col min="519" max="519" width="12.140625" style="156" customWidth="1"/>
    <col min="520" max="521" width="14.7109375" style="156" customWidth="1"/>
    <col min="522" max="522" width="16.7109375" style="156" customWidth="1"/>
    <col min="523" max="523" width="2.42578125" style="156" customWidth="1"/>
    <col min="524" max="768" width="9.140625" style="156"/>
    <col min="769" max="769" width="6.85546875" style="156" customWidth="1"/>
    <col min="770" max="770" width="33" style="156" customWidth="1"/>
    <col min="771" max="771" width="9.28515625" style="156" customWidth="1"/>
    <col min="772" max="773" width="14.7109375" style="156" customWidth="1"/>
    <col min="774" max="774" width="12.85546875" style="156" customWidth="1"/>
    <col min="775" max="775" width="12.140625" style="156" customWidth="1"/>
    <col min="776" max="777" width="14.7109375" style="156" customWidth="1"/>
    <col min="778" max="778" width="16.7109375" style="156" customWidth="1"/>
    <col min="779" max="779" width="2.42578125" style="156" customWidth="1"/>
    <col min="780" max="1024" width="9.140625" style="156"/>
    <col min="1025" max="1025" width="6.85546875" style="156" customWidth="1"/>
    <col min="1026" max="1026" width="33" style="156" customWidth="1"/>
    <col min="1027" max="1027" width="9.28515625" style="156" customWidth="1"/>
    <col min="1028" max="1029" width="14.7109375" style="156" customWidth="1"/>
    <col min="1030" max="1030" width="12.85546875" style="156" customWidth="1"/>
    <col min="1031" max="1031" width="12.140625" style="156" customWidth="1"/>
    <col min="1032" max="1033" width="14.7109375" style="156" customWidth="1"/>
    <col min="1034" max="1034" width="16.7109375" style="156" customWidth="1"/>
    <col min="1035" max="1035" width="2.42578125" style="156" customWidth="1"/>
    <col min="1036" max="1280" width="9.140625" style="156"/>
    <col min="1281" max="1281" width="6.85546875" style="156" customWidth="1"/>
    <col min="1282" max="1282" width="33" style="156" customWidth="1"/>
    <col min="1283" max="1283" width="9.28515625" style="156" customWidth="1"/>
    <col min="1284" max="1285" width="14.7109375" style="156" customWidth="1"/>
    <col min="1286" max="1286" width="12.85546875" style="156" customWidth="1"/>
    <col min="1287" max="1287" width="12.140625" style="156" customWidth="1"/>
    <col min="1288" max="1289" width="14.7109375" style="156" customWidth="1"/>
    <col min="1290" max="1290" width="16.7109375" style="156" customWidth="1"/>
    <col min="1291" max="1291" width="2.42578125" style="156" customWidth="1"/>
    <col min="1292" max="1536" width="9.140625" style="156"/>
    <col min="1537" max="1537" width="6.85546875" style="156" customWidth="1"/>
    <col min="1538" max="1538" width="33" style="156" customWidth="1"/>
    <col min="1539" max="1539" width="9.28515625" style="156" customWidth="1"/>
    <col min="1540" max="1541" width="14.7109375" style="156" customWidth="1"/>
    <col min="1542" max="1542" width="12.85546875" style="156" customWidth="1"/>
    <col min="1543" max="1543" width="12.140625" style="156" customWidth="1"/>
    <col min="1544" max="1545" width="14.7109375" style="156" customWidth="1"/>
    <col min="1546" max="1546" width="16.7109375" style="156" customWidth="1"/>
    <col min="1547" max="1547" width="2.42578125" style="156" customWidth="1"/>
    <col min="1548" max="1792" width="9.140625" style="156"/>
    <col min="1793" max="1793" width="6.85546875" style="156" customWidth="1"/>
    <col min="1794" max="1794" width="33" style="156" customWidth="1"/>
    <col min="1795" max="1795" width="9.28515625" style="156" customWidth="1"/>
    <col min="1796" max="1797" width="14.7109375" style="156" customWidth="1"/>
    <col min="1798" max="1798" width="12.85546875" style="156" customWidth="1"/>
    <col min="1799" max="1799" width="12.140625" style="156" customWidth="1"/>
    <col min="1800" max="1801" width="14.7109375" style="156" customWidth="1"/>
    <col min="1802" max="1802" width="16.7109375" style="156" customWidth="1"/>
    <col min="1803" max="1803" width="2.42578125" style="156" customWidth="1"/>
    <col min="1804" max="2048" width="9.140625" style="156"/>
    <col min="2049" max="2049" width="6.85546875" style="156" customWidth="1"/>
    <col min="2050" max="2050" width="33" style="156" customWidth="1"/>
    <col min="2051" max="2051" width="9.28515625" style="156" customWidth="1"/>
    <col min="2052" max="2053" width="14.7109375" style="156" customWidth="1"/>
    <col min="2054" max="2054" width="12.85546875" style="156" customWidth="1"/>
    <col min="2055" max="2055" width="12.140625" style="156" customWidth="1"/>
    <col min="2056" max="2057" width="14.7109375" style="156" customWidth="1"/>
    <col min="2058" max="2058" width="16.7109375" style="156" customWidth="1"/>
    <col min="2059" max="2059" width="2.42578125" style="156" customWidth="1"/>
    <col min="2060" max="2304" width="9.140625" style="156"/>
    <col min="2305" max="2305" width="6.85546875" style="156" customWidth="1"/>
    <col min="2306" max="2306" width="33" style="156" customWidth="1"/>
    <col min="2307" max="2307" width="9.28515625" style="156" customWidth="1"/>
    <col min="2308" max="2309" width="14.7109375" style="156" customWidth="1"/>
    <col min="2310" max="2310" width="12.85546875" style="156" customWidth="1"/>
    <col min="2311" max="2311" width="12.140625" style="156" customWidth="1"/>
    <col min="2312" max="2313" width="14.7109375" style="156" customWidth="1"/>
    <col min="2314" max="2314" width="16.7109375" style="156" customWidth="1"/>
    <col min="2315" max="2315" width="2.42578125" style="156" customWidth="1"/>
    <col min="2316" max="2560" width="9.140625" style="156"/>
    <col min="2561" max="2561" width="6.85546875" style="156" customWidth="1"/>
    <col min="2562" max="2562" width="33" style="156" customWidth="1"/>
    <col min="2563" max="2563" width="9.28515625" style="156" customWidth="1"/>
    <col min="2564" max="2565" width="14.7109375" style="156" customWidth="1"/>
    <col min="2566" max="2566" width="12.85546875" style="156" customWidth="1"/>
    <col min="2567" max="2567" width="12.140625" style="156" customWidth="1"/>
    <col min="2568" max="2569" width="14.7109375" style="156" customWidth="1"/>
    <col min="2570" max="2570" width="16.7109375" style="156" customWidth="1"/>
    <col min="2571" max="2571" width="2.42578125" style="156" customWidth="1"/>
    <col min="2572" max="2816" width="9.140625" style="156"/>
    <col min="2817" max="2817" width="6.85546875" style="156" customWidth="1"/>
    <col min="2818" max="2818" width="33" style="156" customWidth="1"/>
    <col min="2819" max="2819" width="9.28515625" style="156" customWidth="1"/>
    <col min="2820" max="2821" width="14.7109375" style="156" customWidth="1"/>
    <col min="2822" max="2822" width="12.85546875" style="156" customWidth="1"/>
    <col min="2823" max="2823" width="12.140625" style="156" customWidth="1"/>
    <col min="2824" max="2825" width="14.7109375" style="156" customWidth="1"/>
    <col min="2826" max="2826" width="16.7109375" style="156" customWidth="1"/>
    <col min="2827" max="2827" width="2.42578125" style="156" customWidth="1"/>
    <col min="2828" max="3072" width="9.140625" style="156"/>
    <col min="3073" max="3073" width="6.85546875" style="156" customWidth="1"/>
    <col min="3074" max="3074" width="33" style="156" customWidth="1"/>
    <col min="3075" max="3075" width="9.28515625" style="156" customWidth="1"/>
    <col min="3076" max="3077" width="14.7109375" style="156" customWidth="1"/>
    <col min="3078" max="3078" width="12.85546875" style="156" customWidth="1"/>
    <col min="3079" max="3079" width="12.140625" style="156" customWidth="1"/>
    <col min="3080" max="3081" width="14.7109375" style="156" customWidth="1"/>
    <col min="3082" max="3082" width="16.7109375" style="156" customWidth="1"/>
    <col min="3083" max="3083" width="2.42578125" style="156" customWidth="1"/>
    <col min="3084" max="3328" width="9.140625" style="156"/>
    <col min="3329" max="3329" width="6.85546875" style="156" customWidth="1"/>
    <col min="3330" max="3330" width="33" style="156" customWidth="1"/>
    <col min="3331" max="3331" width="9.28515625" style="156" customWidth="1"/>
    <col min="3332" max="3333" width="14.7109375" style="156" customWidth="1"/>
    <col min="3334" max="3334" width="12.85546875" style="156" customWidth="1"/>
    <col min="3335" max="3335" width="12.140625" style="156" customWidth="1"/>
    <col min="3336" max="3337" width="14.7109375" style="156" customWidth="1"/>
    <col min="3338" max="3338" width="16.7109375" style="156" customWidth="1"/>
    <col min="3339" max="3339" width="2.42578125" style="156" customWidth="1"/>
    <col min="3340" max="3584" width="9.140625" style="156"/>
    <col min="3585" max="3585" width="6.85546875" style="156" customWidth="1"/>
    <col min="3586" max="3586" width="33" style="156" customWidth="1"/>
    <col min="3587" max="3587" width="9.28515625" style="156" customWidth="1"/>
    <col min="3588" max="3589" width="14.7109375" style="156" customWidth="1"/>
    <col min="3590" max="3590" width="12.85546875" style="156" customWidth="1"/>
    <col min="3591" max="3591" width="12.140625" style="156" customWidth="1"/>
    <col min="3592" max="3593" width="14.7109375" style="156" customWidth="1"/>
    <col min="3594" max="3594" width="16.7109375" style="156" customWidth="1"/>
    <col min="3595" max="3595" width="2.42578125" style="156" customWidth="1"/>
    <col min="3596" max="3840" width="9.140625" style="156"/>
    <col min="3841" max="3841" width="6.85546875" style="156" customWidth="1"/>
    <col min="3842" max="3842" width="33" style="156" customWidth="1"/>
    <col min="3843" max="3843" width="9.28515625" style="156" customWidth="1"/>
    <col min="3844" max="3845" width="14.7109375" style="156" customWidth="1"/>
    <col min="3846" max="3846" width="12.85546875" style="156" customWidth="1"/>
    <col min="3847" max="3847" width="12.140625" style="156" customWidth="1"/>
    <col min="3848" max="3849" width="14.7109375" style="156" customWidth="1"/>
    <col min="3850" max="3850" width="16.7109375" style="156" customWidth="1"/>
    <col min="3851" max="3851" width="2.42578125" style="156" customWidth="1"/>
    <col min="3852" max="4096" width="9.140625" style="156"/>
    <col min="4097" max="4097" width="6.85546875" style="156" customWidth="1"/>
    <col min="4098" max="4098" width="33" style="156" customWidth="1"/>
    <col min="4099" max="4099" width="9.28515625" style="156" customWidth="1"/>
    <col min="4100" max="4101" width="14.7109375" style="156" customWidth="1"/>
    <col min="4102" max="4102" width="12.85546875" style="156" customWidth="1"/>
    <col min="4103" max="4103" width="12.140625" style="156" customWidth="1"/>
    <col min="4104" max="4105" width="14.7109375" style="156" customWidth="1"/>
    <col min="4106" max="4106" width="16.7109375" style="156" customWidth="1"/>
    <col min="4107" max="4107" width="2.42578125" style="156" customWidth="1"/>
    <col min="4108" max="4352" width="9.140625" style="156"/>
    <col min="4353" max="4353" width="6.85546875" style="156" customWidth="1"/>
    <col min="4354" max="4354" width="33" style="156" customWidth="1"/>
    <col min="4355" max="4355" width="9.28515625" style="156" customWidth="1"/>
    <col min="4356" max="4357" width="14.7109375" style="156" customWidth="1"/>
    <col min="4358" max="4358" width="12.85546875" style="156" customWidth="1"/>
    <col min="4359" max="4359" width="12.140625" style="156" customWidth="1"/>
    <col min="4360" max="4361" width="14.7109375" style="156" customWidth="1"/>
    <col min="4362" max="4362" width="16.7109375" style="156" customWidth="1"/>
    <col min="4363" max="4363" width="2.42578125" style="156" customWidth="1"/>
    <col min="4364" max="4608" width="9.140625" style="156"/>
    <col min="4609" max="4609" width="6.85546875" style="156" customWidth="1"/>
    <col min="4610" max="4610" width="33" style="156" customWidth="1"/>
    <col min="4611" max="4611" width="9.28515625" style="156" customWidth="1"/>
    <col min="4612" max="4613" width="14.7109375" style="156" customWidth="1"/>
    <col min="4614" max="4614" width="12.85546875" style="156" customWidth="1"/>
    <col min="4615" max="4615" width="12.140625" style="156" customWidth="1"/>
    <col min="4616" max="4617" width="14.7109375" style="156" customWidth="1"/>
    <col min="4618" max="4618" width="16.7109375" style="156" customWidth="1"/>
    <col min="4619" max="4619" width="2.42578125" style="156" customWidth="1"/>
    <col min="4620" max="4864" width="9.140625" style="156"/>
    <col min="4865" max="4865" width="6.85546875" style="156" customWidth="1"/>
    <col min="4866" max="4866" width="33" style="156" customWidth="1"/>
    <col min="4867" max="4867" width="9.28515625" style="156" customWidth="1"/>
    <col min="4868" max="4869" width="14.7109375" style="156" customWidth="1"/>
    <col min="4870" max="4870" width="12.85546875" style="156" customWidth="1"/>
    <col min="4871" max="4871" width="12.140625" style="156" customWidth="1"/>
    <col min="4872" max="4873" width="14.7109375" style="156" customWidth="1"/>
    <col min="4874" max="4874" width="16.7109375" style="156" customWidth="1"/>
    <col min="4875" max="4875" width="2.42578125" style="156" customWidth="1"/>
    <col min="4876" max="5120" width="9.140625" style="156"/>
    <col min="5121" max="5121" width="6.85546875" style="156" customWidth="1"/>
    <col min="5122" max="5122" width="33" style="156" customWidth="1"/>
    <col min="5123" max="5123" width="9.28515625" style="156" customWidth="1"/>
    <col min="5124" max="5125" width="14.7109375" style="156" customWidth="1"/>
    <col min="5126" max="5126" width="12.85546875" style="156" customWidth="1"/>
    <col min="5127" max="5127" width="12.140625" style="156" customWidth="1"/>
    <col min="5128" max="5129" width="14.7109375" style="156" customWidth="1"/>
    <col min="5130" max="5130" width="16.7109375" style="156" customWidth="1"/>
    <col min="5131" max="5131" width="2.42578125" style="156" customWidth="1"/>
    <col min="5132" max="5376" width="9.140625" style="156"/>
    <col min="5377" max="5377" width="6.85546875" style="156" customWidth="1"/>
    <col min="5378" max="5378" width="33" style="156" customWidth="1"/>
    <col min="5379" max="5379" width="9.28515625" style="156" customWidth="1"/>
    <col min="5380" max="5381" width="14.7109375" style="156" customWidth="1"/>
    <col min="5382" max="5382" width="12.85546875" style="156" customWidth="1"/>
    <col min="5383" max="5383" width="12.140625" style="156" customWidth="1"/>
    <col min="5384" max="5385" width="14.7109375" style="156" customWidth="1"/>
    <col min="5386" max="5386" width="16.7109375" style="156" customWidth="1"/>
    <col min="5387" max="5387" width="2.42578125" style="156" customWidth="1"/>
    <col min="5388" max="5632" width="9.140625" style="156"/>
    <col min="5633" max="5633" width="6.85546875" style="156" customWidth="1"/>
    <col min="5634" max="5634" width="33" style="156" customWidth="1"/>
    <col min="5635" max="5635" width="9.28515625" style="156" customWidth="1"/>
    <col min="5636" max="5637" width="14.7109375" style="156" customWidth="1"/>
    <col min="5638" max="5638" width="12.85546875" style="156" customWidth="1"/>
    <col min="5639" max="5639" width="12.140625" style="156" customWidth="1"/>
    <col min="5640" max="5641" width="14.7109375" style="156" customWidth="1"/>
    <col min="5642" max="5642" width="16.7109375" style="156" customWidth="1"/>
    <col min="5643" max="5643" width="2.42578125" style="156" customWidth="1"/>
    <col min="5644" max="5888" width="9.140625" style="156"/>
    <col min="5889" max="5889" width="6.85546875" style="156" customWidth="1"/>
    <col min="5890" max="5890" width="33" style="156" customWidth="1"/>
    <col min="5891" max="5891" width="9.28515625" style="156" customWidth="1"/>
    <col min="5892" max="5893" width="14.7109375" style="156" customWidth="1"/>
    <col min="5894" max="5894" width="12.85546875" style="156" customWidth="1"/>
    <col min="5895" max="5895" width="12.140625" style="156" customWidth="1"/>
    <col min="5896" max="5897" width="14.7109375" style="156" customWidth="1"/>
    <col min="5898" max="5898" width="16.7109375" style="156" customWidth="1"/>
    <col min="5899" max="5899" width="2.42578125" style="156" customWidth="1"/>
    <col min="5900" max="6144" width="9.140625" style="156"/>
    <col min="6145" max="6145" width="6.85546875" style="156" customWidth="1"/>
    <col min="6146" max="6146" width="33" style="156" customWidth="1"/>
    <col min="6147" max="6147" width="9.28515625" style="156" customWidth="1"/>
    <col min="6148" max="6149" width="14.7109375" style="156" customWidth="1"/>
    <col min="6150" max="6150" width="12.85546875" style="156" customWidth="1"/>
    <col min="6151" max="6151" width="12.140625" style="156" customWidth="1"/>
    <col min="6152" max="6153" width="14.7109375" style="156" customWidth="1"/>
    <col min="6154" max="6154" width="16.7109375" style="156" customWidth="1"/>
    <col min="6155" max="6155" width="2.42578125" style="156" customWidth="1"/>
    <col min="6156" max="6400" width="9.140625" style="156"/>
    <col min="6401" max="6401" width="6.85546875" style="156" customWidth="1"/>
    <col min="6402" max="6402" width="33" style="156" customWidth="1"/>
    <col min="6403" max="6403" width="9.28515625" style="156" customWidth="1"/>
    <col min="6404" max="6405" width="14.7109375" style="156" customWidth="1"/>
    <col min="6406" max="6406" width="12.85546875" style="156" customWidth="1"/>
    <col min="6407" max="6407" width="12.140625" style="156" customWidth="1"/>
    <col min="6408" max="6409" width="14.7109375" style="156" customWidth="1"/>
    <col min="6410" max="6410" width="16.7109375" style="156" customWidth="1"/>
    <col min="6411" max="6411" width="2.42578125" style="156" customWidth="1"/>
    <col min="6412" max="6656" width="9.140625" style="156"/>
    <col min="6657" max="6657" width="6.85546875" style="156" customWidth="1"/>
    <col min="6658" max="6658" width="33" style="156" customWidth="1"/>
    <col min="6659" max="6659" width="9.28515625" style="156" customWidth="1"/>
    <col min="6660" max="6661" width="14.7109375" style="156" customWidth="1"/>
    <col min="6662" max="6662" width="12.85546875" style="156" customWidth="1"/>
    <col min="6663" max="6663" width="12.140625" style="156" customWidth="1"/>
    <col min="6664" max="6665" width="14.7109375" style="156" customWidth="1"/>
    <col min="6666" max="6666" width="16.7109375" style="156" customWidth="1"/>
    <col min="6667" max="6667" width="2.42578125" style="156" customWidth="1"/>
    <col min="6668" max="6912" width="9.140625" style="156"/>
    <col min="6913" max="6913" width="6.85546875" style="156" customWidth="1"/>
    <col min="6914" max="6914" width="33" style="156" customWidth="1"/>
    <col min="6915" max="6915" width="9.28515625" style="156" customWidth="1"/>
    <col min="6916" max="6917" width="14.7109375" style="156" customWidth="1"/>
    <col min="6918" max="6918" width="12.85546875" style="156" customWidth="1"/>
    <col min="6919" max="6919" width="12.140625" style="156" customWidth="1"/>
    <col min="6920" max="6921" width="14.7109375" style="156" customWidth="1"/>
    <col min="6922" max="6922" width="16.7109375" style="156" customWidth="1"/>
    <col min="6923" max="6923" width="2.42578125" style="156" customWidth="1"/>
    <col min="6924" max="7168" width="9.140625" style="156"/>
    <col min="7169" max="7169" width="6.85546875" style="156" customWidth="1"/>
    <col min="7170" max="7170" width="33" style="156" customWidth="1"/>
    <col min="7171" max="7171" width="9.28515625" style="156" customWidth="1"/>
    <col min="7172" max="7173" width="14.7109375" style="156" customWidth="1"/>
    <col min="7174" max="7174" width="12.85546875" style="156" customWidth="1"/>
    <col min="7175" max="7175" width="12.140625" style="156" customWidth="1"/>
    <col min="7176" max="7177" width="14.7109375" style="156" customWidth="1"/>
    <col min="7178" max="7178" width="16.7109375" style="156" customWidth="1"/>
    <col min="7179" max="7179" width="2.42578125" style="156" customWidth="1"/>
    <col min="7180" max="7424" width="9.140625" style="156"/>
    <col min="7425" max="7425" width="6.85546875" style="156" customWidth="1"/>
    <col min="7426" max="7426" width="33" style="156" customWidth="1"/>
    <col min="7427" max="7427" width="9.28515625" style="156" customWidth="1"/>
    <col min="7428" max="7429" width="14.7109375" style="156" customWidth="1"/>
    <col min="7430" max="7430" width="12.85546875" style="156" customWidth="1"/>
    <col min="7431" max="7431" width="12.140625" style="156" customWidth="1"/>
    <col min="7432" max="7433" width="14.7109375" style="156" customWidth="1"/>
    <col min="7434" max="7434" width="16.7109375" style="156" customWidth="1"/>
    <col min="7435" max="7435" width="2.42578125" style="156" customWidth="1"/>
    <col min="7436" max="7680" width="9.140625" style="156"/>
    <col min="7681" max="7681" width="6.85546875" style="156" customWidth="1"/>
    <col min="7682" max="7682" width="33" style="156" customWidth="1"/>
    <col min="7683" max="7683" width="9.28515625" style="156" customWidth="1"/>
    <col min="7684" max="7685" width="14.7109375" style="156" customWidth="1"/>
    <col min="7686" max="7686" width="12.85546875" style="156" customWidth="1"/>
    <col min="7687" max="7687" width="12.140625" style="156" customWidth="1"/>
    <col min="7688" max="7689" width="14.7109375" style="156" customWidth="1"/>
    <col min="7690" max="7690" width="16.7109375" style="156" customWidth="1"/>
    <col min="7691" max="7691" width="2.42578125" style="156" customWidth="1"/>
    <col min="7692" max="7936" width="9.140625" style="156"/>
    <col min="7937" max="7937" width="6.85546875" style="156" customWidth="1"/>
    <col min="7938" max="7938" width="33" style="156" customWidth="1"/>
    <col min="7939" max="7939" width="9.28515625" style="156" customWidth="1"/>
    <col min="7940" max="7941" width="14.7109375" style="156" customWidth="1"/>
    <col min="7942" max="7942" width="12.85546875" style="156" customWidth="1"/>
    <col min="7943" max="7943" width="12.140625" style="156" customWidth="1"/>
    <col min="7944" max="7945" width="14.7109375" style="156" customWidth="1"/>
    <col min="7946" max="7946" width="16.7109375" style="156" customWidth="1"/>
    <col min="7947" max="7947" width="2.42578125" style="156" customWidth="1"/>
    <col min="7948" max="8192" width="9.140625" style="156"/>
    <col min="8193" max="8193" width="6.85546875" style="156" customWidth="1"/>
    <col min="8194" max="8194" width="33" style="156" customWidth="1"/>
    <col min="8195" max="8195" width="9.28515625" style="156" customWidth="1"/>
    <col min="8196" max="8197" width="14.7109375" style="156" customWidth="1"/>
    <col min="8198" max="8198" width="12.85546875" style="156" customWidth="1"/>
    <col min="8199" max="8199" width="12.140625" style="156" customWidth="1"/>
    <col min="8200" max="8201" width="14.7109375" style="156" customWidth="1"/>
    <col min="8202" max="8202" width="16.7109375" style="156" customWidth="1"/>
    <col min="8203" max="8203" width="2.42578125" style="156" customWidth="1"/>
    <col min="8204" max="8448" width="9.140625" style="156"/>
    <col min="8449" max="8449" width="6.85546875" style="156" customWidth="1"/>
    <col min="8450" max="8450" width="33" style="156" customWidth="1"/>
    <col min="8451" max="8451" width="9.28515625" style="156" customWidth="1"/>
    <col min="8452" max="8453" width="14.7109375" style="156" customWidth="1"/>
    <col min="8454" max="8454" width="12.85546875" style="156" customWidth="1"/>
    <col min="8455" max="8455" width="12.140625" style="156" customWidth="1"/>
    <col min="8456" max="8457" width="14.7109375" style="156" customWidth="1"/>
    <col min="8458" max="8458" width="16.7109375" style="156" customWidth="1"/>
    <col min="8459" max="8459" width="2.42578125" style="156" customWidth="1"/>
    <col min="8460" max="8704" width="9.140625" style="156"/>
    <col min="8705" max="8705" width="6.85546875" style="156" customWidth="1"/>
    <col min="8706" max="8706" width="33" style="156" customWidth="1"/>
    <col min="8707" max="8707" width="9.28515625" style="156" customWidth="1"/>
    <col min="8708" max="8709" width="14.7109375" style="156" customWidth="1"/>
    <col min="8710" max="8710" width="12.85546875" style="156" customWidth="1"/>
    <col min="8711" max="8711" width="12.140625" style="156" customWidth="1"/>
    <col min="8712" max="8713" width="14.7109375" style="156" customWidth="1"/>
    <col min="8714" max="8714" width="16.7109375" style="156" customWidth="1"/>
    <col min="8715" max="8715" width="2.42578125" style="156" customWidth="1"/>
    <col min="8716" max="8960" width="9.140625" style="156"/>
    <col min="8961" max="8961" width="6.85546875" style="156" customWidth="1"/>
    <col min="8962" max="8962" width="33" style="156" customWidth="1"/>
    <col min="8963" max="8963" width="9.28515625" style="156" customWidth="1"/>
    <col min="8964" max="8965" width="14.7109375" style="156" customWidth="1"/>
    <col min="8966" max="8966" width="12.85546875" style="156" customWidth="1"/>
    <col min="8967" max="8967" width="12.140625" style="156" customWidth="1"/>
    <col min="8968" max="8969" width="14.7109375" style="156" customWidth="1"/>
    <col min="8970" max="8970" width="16.7109375" style="156" customWidth="1"/>
    <col min="8971" max="8971" width="2.42578125" style="156" customWidth="1"/>
    <col min="8972" max="9216" width="9.140625" style="156"/>
    <col min="9217" max="9217" width="6.85546875" style="156" customWidth="1"/>
    <col min="9218" max="9218" width="33" style="156" customWidth="1"/>
    <col min="9219" max="9219" width="9.28515625" style="156" customWidth="1"/>
    <col min="9220" max="9221" width="14.7109375" style="156" customWidth="1"/>
    <col min="9222" max="9222" width="12.85546875" style="156" customWidth="1"/>
    <col min="9223" max="9223" width="12.140625" style="156" customWidth="1"/>
    <col min="9224" max="9225" width="14.7109375" style="156" customWidth="1"/>
    <col min="9226" max="9226" width="16.7109375" style="156" customWidth="1"/>
    <col min="9227" max="9227" width="2.42578125" style="156" customWidth="1"/>
    <col min="9228" max="9472" width="9.140625" style="156"/>
    <col min="9473" max="9473" width="6.85546875" style="156" customWidth="1"/>
    <col min="9474" max="9474" width="33" style="156" customWidth="1"/>
    <col min="9475" max="9475" width="9.28515625" style="156" customWidth="1"/>
    <col min="9476" max="9477" width="14.7109375" style="156" customWidth="1"/>
    <col min="9478" max="9478" width="12.85546875" style="156" customWidth="1"/>
    <col min="9479" max="9479" width="12.140625" style="156" customWidth="1"/>
    <col min="9480" max="9481" width="14.7109375" style="156" customWidth="1"/>
    <col min="9482" max="9482" width="16.7109375" style="156" customWidth="1"/>
    <col min="9483" max="9483" width="2.42578125" style="156" customWidth="1"/>
    <col min="9484" max="9728" width="9.140625" style="156"/>
    <col min="9729" max="9729" width="6.85546875" style="156" customWidth="1"/>
    <col min="9730" max="9730" width="33" style="156" customWidth="1"/>
    <col min="9731" max="9731" width="9.28515625" style="156" customWidth="1"/>
    <col min="9732" max="9733" width="14.7109375" style="156" customWidth="1"/>
    <col min="9734" max="9734" width="12.85546875" style="156" customWidth="1"/>
    <col min="9735" max="9735" width="12.140625" style="156" customWidth="1"/>
    <col min="9736" max="9737" width="14.7109375" style="156" customWidth="1"/>
    <col min="9738" max="9738" width="16.7109375" style="156" customWidth="1"/>
    <col min="9739" max="9739" width="2.42578125" style="156" customWidth="1"/>
    <col min="9740" max="9984" width="9.140625" style="156"/>
    <col min="9985" max="9985" width="6.85546875" style="156" customWidth="1"/>
    <col min="9986" max="9986" width="33" style="156" customWidth="1"/>
    <col min="9987" max="9987" width="9.28515625" style="156" customWidth="1"/>
    <col min="9988" max="9989" width="14.7109375" style="156" customWidth="1"/>
    <col min="9990" max="9990" width="12.85546875" style="156" customWidth="1"/>
    <col min="9991" max="9991" width="12.140625" style="156" customWidth="1"/>
    <col min="9992" max="9993" width="14.7109375" style="156" customWidth="1"/>
    <col min="9994" max="9994" width="16.7109375" style="156" customWidth="1"/>
    <col min="9995" max="9995" width="2.42578125" style="156" customWidth="1"/>
    <col min="9996" max="10240" width="9.140625" style="156"/>
    <col min="10241" max="10241" width="6.85546875" style="156" customWidth="1"/>
    <col min="10242" max="10242" width="33" style="156" customWidth="1"/>
    <col min="10243" max="10243" width="9.28515625" style="156" customWidth="1"/>
    <col min="10244" max="10245" width="14.7109375" style="156" customWidth="1"/>
    <col min="10246" max="10246" width="12.85546875" style="156" customWidth="1"/>
    <col min="10247" max="10247" width="12.140625" style="156" customWidth="1"/>
    <col min="10248" max="10249" width="14.7109375" style="156" customWidth="1"/>
    <col min="10250" max="10250" width="16.7109375" style="156" customWidth="1"/>
    <col min="10251" max="10251" width="2.42578125" style="156" customWidth="1"/>
    <col min="10252" max="10496" width="9.140625" style="156"/>
    <col min="10497" max="10497" width="6.85546875" style="156" customWidth="1"/>
    <col min="10498" max="10498" width="33" style="156" customWidth="1"/>
    <col min="10499" max="10499" width="9.28515625" style="156" customWidth="1"/>
    <col min="10500" max="10501" width="14.7109375" style="156" customWidth="1"/>
    <col min="10502" max="10502" width="12.85546875" style="156" customWidth="1"/>
    <col min="10503" max="10503" width="12.140625" style="156" customWidth="1"/>
    <col min="10504" max="10505" width="14.7109375" style="156" customWidth="1"/>
    <col min="10506" max="10506" width="16.7109375" style="156" customWidth="1"/>
    <col min="10507" max="10507" width="2.42578125" style="156" customWidth="1"/>
    <col min="10508" max="10752" width="9.140625" style="156"/>
    <col min="10753" max="10753" width="6.85546875" style="156" customWidth="1"/>
    <col min="10754" max="10754" width="33" style="156" customWidth="1"/>
    <col min="10755" max="10755" width="9.28515625" style="156" customWidth="1"/>
    <col min="10756" max="10757" width="14.7109375" style="156" customWidth="1"/>
    <col min="10758" max="10758" width="12.85546875" style="156" customWidth="1"/>
    <col min="10759" max="10759" width="12.140625" style="156" customWidth="1"/>
    <col min="10760" max="10761" width="14.7109375" style="156" customWidth="1"/>
    <col min="10762" max="10762" width="16.7109375" style="156" customWidth="1"/>
    <col min="10763" max="10763" width="2.42578125" style="156" customWidth="1"/>
    <col min="10764" max="11008" width="9.140625" style="156"/>
    <col min="11009" max="11009" width="6.85546875" style="156" customWidth="1"/>
    <col min="11010" max="11010" width="33" style="156" customWidth="1"/>
    <col min="11011" max="11011" width="9.28515625" style="156" customWidth="1"/>
    <col min="11012" max="11013" width="14.7109375" style="156" customWidth="1"/>
    <col min="11014" max="11014" width="12.85546875" style="156" customWidth="1"/>
    <col min="11015" max="11015" width="12.140625" style="156" customWidth="1"/>
    <col min="11016" max="11017" width="14.7109375" style="156" customWidth="1"/>
    <col min="11018" max="11018" width="16.7109375" style="156" customWidth="1"/>
    <col min="11019" max="11019" width="2.42578125" style="156" customWidth="1"/>
    <col min="11020" max="11264" width="9.140625" style="156"/>
    <col min="11265" max="11265" width="6.85546875" style="156" customWidth="1"/>
    <col min="11266" max="11266" width="33" style="156" customWidth="1"/>
    <col min="11267" max="11267" width="9.28515625" style="156" customWidth="1"/>
    <col min="11268" max="11269" width="14.7109375" style="156" customWidth="1"/>
    <col min="11270" max="11270" width="12.85546875" style="156" customWidth="1"/>
    <col min="11271" max="11271" width="12.140625" style="156" customWidth="1"/>
    <col min="11272" max="11273" width="14.7109375" style="156" customWidth="1"/>
    <col min="11274" max="11274" width="16.7109375" style="156" customWidth="1"/>
    <col min="11275" max="11275" width="2.42578125" style="156" customWidth="1"/>
    <col min="11276" max="11520" width="9.140625" style="156"/>
    <col min="11521" max="11521" width="6.85546875" style="156" customWidth="1"/>
    <col min="11522" max="11522" width="33" style="156" customWidth="1"/>
    <col min="11523" max="11523" width="9.28515625" style="156" customWidth="1"/>
    <col min="11524" max="11525" width="14.7109375" style="156" customWidth="1"/>
    <col min="11526" max="11526" width="12.85546875" style="156" customWidth="1"/>
    <col min="11527" max="11527" width="12.140625" style="156" customWidth="1"/>
    <col min="11528" max="11529" width="14.7109375" style="156" customWidth="1"/>
    <col min="11530" max="11530" width="16.7109375" style="156" customWidth="1"/>
    <col min="11531" max="11531" width="2.42578125" style="156" customWidth="1"/>
    <col min="11532" max="11776" width="9.140625" style="156"/>
    <col min="11777" max="11777" width="6.85546875" style="156" customWidth="1"/>
    <col min="11778" max="11778" width="33" style="156" customWidth="1"/>
    <col min="11779" max="11779" width="9.28515625" style="156" customWidth="1"/>
    <col min="11780" max="11781" width="14.7109375" style="156" customWidth="1"/>
    <col min="11782" max="11782" width="12.85546875" style="156" customWidth="1"/>
    <col min="11783" max="11783" width="12.140625" style="156" customWidth="1"/>
    <col min="11784" max="11785" width="14.7109375" style="156" customWidth="1"/>
    <col min="11786" max="11786" width="16.7109375" style="156" customWidth="1"/>
    <col min="11787" max="11787" width="2.42578125" style="156" customWidth="1"/>
    <col min="11788" max="12032" width="9.140625" style="156"/>
    <col min="12033" max="12033" width="6.85546875" style="156" customWidth="1"/>
    <col min="12034" max="12034" width="33" style="156" customWidth="1"/>
    <col min="12035" max="12035" width="9.28515625" style="156" customWidth="1"/>
    <col min="12036" max="12037" width="14.7109375" style="156" customWidth="1"/>
    <col min="12038" max="12038" width="12.85546875" style="156" customWidth="1"/>
    <col min="12039" max="12039" width="12.140625" style="156" customWidth="1"/>
    <col min="12040" max="12041" width="14.7109375" style="156" customWidth="1"/>
    <col min="12042" max="12042" width="16.7109375" style="156" customWidth="1"/>
    <col min="12043" max="12043" width="2.42578125" style="156" customWidth="1"/>
    <col min="12044" max="12288" width="9.140625" style="156"/>
    <col min="12289" max="12289" width="6.85546875" style="156" customWidth="1"/>
    <col min="12290" max="12290" width="33" style="156" customWidth="1"/>
    <col min="12291" max="12291" width="9.28515625" style="156" customWidth="1"/>
    <col min="12292" max="12293" width="14.7109375" style="156" customWidth="1"/>
    <col min="12294" max="12294" width="12.85546875" style="156" customWidth="1"/>
    <col min="12295" max="12295" width="12.140625" style="156" customWidth="1"/>
    <col min="12296" max="12297" width="14.7109375" style="156" customWidth="1"/>
    <col min="12298" max="12298" width="16.7109375" style="156" customWidth="1"/>
    <col min="12299" max="12299" width="2.42578125" style="156" customWidth="1"/>
    <col min="12300" max="12544" width="9.140625" style="156"/>
    <col min="12545" max="12545" width="6.85546875" style="156" customWidth="1"/>
    <col min="12546" max="12546" width="33" style="156" customWidth="1"/>
    <col min="12547" max="12547" width="9.28515625" style="156" customWidth="1"/>
    <col min="12548" max="12549" width="14.7109375" style="156" customWidth="1"/>
    <col min="12550" max="12550" width="12.85546875" style="156" customWidth="1"/>
    <col min="12551" max="12551" width="12.140625" style="156" customWidth="1"/>
    <col min="12552" max="12553" width="14.7109375" style="156" customWidth="1"/>
    <col min="12554" max="12554" width="16.7109375" style="156" customWidth="1"/>
    <col min="12555" max="12555" width="2.42578125" style="156" customWidth="1"/>
    <col min="12556" max="12800" width="9.140625" style="156"/>
    <col min="12801" max="12801" width="6.85546875" style="156" customWidth="1"/>
    <col min="12802" max="12802" width="33" style="156" customWidth="1"/>
    <col min="12803" max="12803" width="9.28515625" style="156" customWidth="1"/>
    <col min="12804" max="12805" width="14.7109375" style="156" customWidth="1"/>
    <col min="12806" max="12806" width="12.85546875" style="156" customWidth="1"/>
    <col min="12807" max="12807" width="12.140625" style="156" customWidth="1"/>
    <col min="12808" max="12809" width="14.7109375" style="156" customWidth="1"/>
    <col min="12810" max="12810" width="16.7109375" style="156" customWidth="1"/>
    <col min="12811" max="12811" width="2.42578125" style="156" customWidth="1"/>
    <col min="12812" max="13056" width="9.140625" style="156"/>
    <col min="13057" max="13057" width="6.85546875" style="156" customWidth="1"/>
    <col min="13058" max="13058" width="33" style="156" customWidth="1"/>
    <col min="13059" max="13059" width="9.28515625" style="156" customWidth="1"/>
    <col min="13060" max="13061" width="14.7109375" style="156" customWidth="1"/>
    <col min="13062" max="13062" width="12.85546875" style="156" customWidth="1"/>
    <col min="13063" max="13063" width="12.140625" style="156" customWidth="1"/>
    <col min="13064" max="13065" width="14.7109375" style="156" customWidth="1"/>
    <col min="13066" max="13066" width="16.7109375" style="156" customWidth="1"/>
    <col min="13067" max="13067" width="2.42578125" style="156" customWidth="1"/>
    <col min="13068" max="13312" width="9.140625" style="156"/>
    <col min="13313" max="13313" width="6.85546875" style="156" customWidth="1"/>
    <col min="13314" max="13314" width="33" style="156" customWidth="1"/>
    <col min="13315" max="13315" width="9.28515625" style="156" customWidth="1"/>
    <col min="13316" max="13317" width="14.7109375" style="156" customWidth="1"/>
    <col min="13318" max="13318" width="12.85546875" style="156" customWidth="1"/>
    <col min="13319" max="13319" width="12.140625" style="156" customWidth="1"/>
    <col min="13320" max="13321" width="14.7109375" style="156" customWidth="1"/>
    <col min="13322" max="13322" width="16.7109375" style="156" customWidth="1"/>
    <col min="13323" max="13323" width="2.42578125" style="156" customWidth="1"/>
    <col min="13324" max="13568" width="9.140625" style="156"/>
    <col min="13569" max="13569" width="6.85546875" style="156" customWidth="1"/>
    <col min="13570" max="13570" width="33" style="156" customWidth="1"/>
    <col min="13571" max="13571" width="9.28515625" style="156" customWidth="1"/>
    <col min="13572" max="13573" width="14.7109375" style="156" customWidth="1"/>
    <col min="13574" max="13574" width="12.85546875" style="156" customWidth="1"/>
    <col min="13575" max="13575" width="12.140625" style="156" customWidth="1"/>
    <col min="13576" max="13577" width="14.7109375" style="156" customWidth="1"/>
    <col min="13578" max="13578" width="16.7109375" style="156" customWidth="1"/>
    <col min="13579" max="13579" width="2.42578125" style="156" customWidth="1"/>
    <col min="13580" max="13824" width="9.140625" style="156"/>
    <col min="13825" max="13825" width="6.85546875" style="156" customWidth="1"/>
    <col min="13826" max="13826" width="33" style="156" customWidth="1"/>
    <col min="13827" max="13827" width="9.28515625" style="156" customWidth="1"/>
    <col min="13828" max="13829" width="14.7109375" style="156" customWidth="1"/>
    <col min="13830" max="13830" width="12.85546875" style="156" customWidth="1"/>
    <col min="13831" max="13831" width="12.140625" style="156" customWidth="1"/>
    <col min="13832" max="13833" width="14.7109375" style="156" customWidth="1"/>
    <col min="13834" max="13834" width="16.7109375" style="156" customWidth="1"/>
    <col min="13835" max="13835" width="2.42578125" style="156" customWidth="1"/>
    <col min="13836" max="14080" width="9.140625" style="156"/>
    <col min="14081" max="14081" width="6.85546875" style="156" customWidth="1"/>
    <col min="14082" max="14082" width="33" style="156" customWidth="1"/>
    <col min="14083" max="14083" width="9.28515625" style="156" customWidth="1"/>
    <col min="14084" max="14085" width="14.7109375" style="156" customWidth="1"/>
    <col min="14086" max="14086" width="12.85546875" style="156" customWidth="1"/>
    <col min="14087" max="14087" width="12.140625" style="156" customWidth="1"/>
    <col min="14088" max="14089" width="14.7109375" style="156" customWidth="1"/>
    <col min="14090" max="14090" width="16.7109375" style="156" customWidth="1"/>
    <col min="14091" max="14091" width="2.42578125" style="156" customWidth="1"/>
    <col min="14092" max="14336" width="9.140625" style="156"/>
    <col min="14337" max="14337" width="6.85546875" style="156" customWidth="1"/>
    <col min="14338" max="14338" width="33" style="156" customWidth="1"/>
    <col min="14339" max="14339" width="9.28515625" style="156" customWidth="1"/>
    <col min="14340" max="14341" width="14.7109375" style="156" customWidth="1"/>
    <col min="14342" max="14342" width="12.85546875" style="156" customWidth="1"/>
    <col min="14343" max="14343" width="12.140625" style="156" customWidth="1"/>
    <col min="14344" max="14345" width="14.7109375" style="156" customWidth="1"/>
    <col min="14346" max="14346" width="16.7109375" style="156" customWidth="1"/>
    <col min="14347" max="14347" width="2.42578125" style="156" customWidth="1"/>
    <col min="14348" max="14592" width="9.140625" style="156"/>
    <col min="14593" max="14593" width="6.85546875" style="156" customWidth="1"/>
    <col min="14594" max="14594" width="33" style="156" customWidth="1"/>
    <col min="14595" max="14595" width="9.28515625" style="156" customWidth="1"/>
    <col min="14596" max="14597" width="14.7109375" style="156" customWidth="1"/>
    <col min="14598" max="14598" width="12.85546875" style="156" customWidth="1"/>
    <col min="14599" max="14599" width="12.140625" style="156" customWidth="1"/>
    <col min="14600" max="14601" width="14.7109375" style="156" customWidth="1"/>
    <col min="14602" max="14602" width="16.7109375" style="156" customWidth="1"/>
    <col min="14603" max="14603" width="2.42578125" style="156" customWidth="1"/>
    <col min="14604" max="14848" width="9.140625" style="156"/>
    <col min="14849" max="14849" width="6.85546875" style="156" customWidth="1"/>
    <col min="14850" max="14850" width="33" style="156" customWidth="1"/>
    <col min="14851" max="14851" width="9.28515625" style="156" customWidth="1"/>
    <col min="14852" max="14853" width="14.7109375" style="156" customWidth="1"/>
    <col min="14854" max="14854" width="12.85546875" style="156" customWidth="1"/>
    <col min="14855" max="14855" width="12.140625" style="156" customWidth="1"/>
    <col min="14856" max="14857" width="14.7109375" style="156" customWidth="1"/>
    <col min="14858" max="14858" width="16.7109375" style="156" customWidth="1"/>
    <col min="14859" max="14859" width="2.42578125" style="156" customWidth="1"/>
    <col min="14860" max="15104" width="9.140625" style="156"/>
    <col min="15105" max="15105" width="6.85546875" style="156" customWidth="1"/>
    <col min="15106" max="15106" width="33" style="156" customWidth="1"/>
    <col min="15107" max="15107" width="9.28515625" style="156" customWidth="1"/>
    <col min="15108" max="15109" width="14.7109375" style="156" customWidth="1"/>
    <col min="15110" max="15110" width="12.85546875" style="156" customWidth="1"/>
    <col min="15111" max="15111" width="12.140625" style="156" customWidth="1"/>
    <col min="15112" max="15113" width="14.7109375" style="156" customWidth="1"/>
    <col min="15114" max="15114" width="16.7109375" style="156" customWidth="1"/>
    <col min="15115" max="15115" width="2.42578125" style="156" customWidth="1"/>
    <col min="15116" max="15360" width="9.140625" style="156"/>
    <col min="15361" max="15361" width="6.85546875" style="156" customWidth="1"/>
    <col min="15362" max="15362" width="33" style="156" customWidth="1"/>
    <col min="15363" max="15363" width="9.28515625" style="156" customWidth="1"/>
    <col min="15364" max="15365" width="14.7109375" style="156" customWidth="1"/>
    <col min="15366" max="15366" width="12.85546875" style="156" customWidth="1"/>
    <col min="15367" max="15367" width="12.140625" style="156" customWidth="1"/>
    <col min="15368" max="15369" width="14.7109375" style="156" customWidth="1"/>
    <col min="15370" max="15370" width="16.7109375" style="156" customWidth="1"/>
    <col min="15371" max="15371" width="2.42578125" style="156" customWidth="1"/>
    <col min="15372" max="15616" width="9.140625" style="156"/>
    <col min="15617" max="15617" width="6.85546875" style="156" customWidth="1"/>
    <col min="15618" max="15618" width="33" style="156" customWidth="1"/>
    <col min="15619" max="15619" width="9.28515625" style="156" customWidth="1"/>
    <col min="15620" max="15621" width="14.7109375" style="156" customWidth="1"/>
    <col min="15622" max="15622" width="12.85546875" style="156" customWidth="1"/>
    <col min="15623" max="15623" width="12.140625" style="156" customWidth="1"/>
    <col min="15624" max="15625" width="14.7109375" style="156" customWidth="1"/>
    <col min="15626" max="15626" width="16.7109375" style="156" customWidth="1"/>
    <col min="15627" max="15627" width="2.42578125" style="156" customWidth="1"/>
    <col min="15628" max="15872" width="9.140625" style="156"/>
    <col min="15873" max="15873" width="6.85546875" style="156" customWidth="1"/>
    <col min="15874" max="15874" width="33" style="156" customWidth="1"/>
    <col min="15875" max="15875" width="9.28515625" style="156" customWidth="1"/>
    <col min="15876" max="15877" width="14.7109375" style="156" customWidth="1"/>
    <col min="15878" max="15878" width="12.85546875" style="156" customWidth="1"/>
    <col min="15879" max="15879" width="12.140625" style="156" customWidth="1"/>
    <col min="15880" max="15881" width="14.7109375" style="156" customWidth="1"/>
    <col min="15882" max="15882" width="16.7109375" style="156" customWidth="1"/>
    <col min="15883" max="15883" width="2.42578125" style="156" customWidth="1"/>
    <col min="15884" max="16128" width="9.140625" style="156"/>
    <col min="16129" max="16129" width="6.85546875" style="156" customWidth="1"/>
    <col min="16130" max="16130" width="33" style="156" customWidth="1"/>
    <col min="16131" max="16131" width="9.28515625" style="156" customWidth="1"/>
    <col min="16132" max="16133" width="14.7109375" style="156" customWidth="1"/>
    <col min="16134" max="16134" width="12.85546875" style="156" customWidth="1"/>
    <col min="16135" max="16135" width="12.140625" style="156" customWidth="1"/>
    <col min="16136" max="16137" width="14.7109375" style="156" customWidth="1"/>
    <col min="16138" max="16138" width="16.7109375" style="156" customWidth="1"/>
    <col min="16139" max="16139" width="2.42578125" style="156" customWidth="1"/>
    <col min="16140" max="16384" width="9.140625" style="156"/>
  </cols>
  <sheetData>
    <row r="1" spans="1:28" ht="15">
      <c r="B1" s="157"/>
      <c r="C1" s="158"/>
      <c r="D1" s="122"/>
      <c r="E1" s="122"/>
      <c r="F1" s="122"/>
      <c r="G1" s="122"/>
      <c r="H1" s="122"/>
      <c r="I1" s="122"/>
      <c r="J1" s="122"/>
    </row>
    <row r="2" spans="1:28" s="123" customFormat="1" ht="15">
      <c r="A2" s="1166"/>
      <c r="B2" s="1166"/>
      <c r="C2" s="1166"/>
      <c r="D2" s="1166"/>
      <c r="E2" s="1166"/>
      <c r="F2" s="1166"/>
      <c r="G2" s="1166"/>
      <c r="H2" s="1166"/>
      <c r="I2" s="1166"/>
      <c r="J2" s="1166"/>
      <c r="R2" s="159"/>
      <c r="S2" s="159"/>
      <c r="T2" s="159"/>
      <c r="U2" s="159"/>
      <c r="V2" s="159"/>
      <c r="W2" s="159"/>
      <c r="X2" s="159"/>
      <c r="Y2" s="159"/>
      <c r="Z2" s="159"/>
      <c r="AA2" s="159"/>
      <c r="AB2" s="159"/>
    </row>
    <row r="3" spans="1:28">
      <c r="B3" s="160"/>
    </row>
    <row r="4" spans="1:28" ht="18">
      <c r="B4" s="162" t="s">
        <v>404</v>
      </c>
      <c r="C4" s="162"/>
      <c r="D4" s="162"/>
      <c r="E4" s="162" t="s">
        <v>405</v>
      </c>
      <c r="F4" s="162"/>
      <c r="G4" s="162"/>
      <c r="H4" s="162"/>
      <c r="I4" s="162"/>
      <c r="J4" s="162"/>
    </row>
    <row r="5" spans="1:28" ht="18">
      <c r="B5" s="1174" t="s">
        <v>406</v>
      </c>
      <c r="C5" s="1174"/>
      <c r="D5" s="1174"/>
      <c r="E5" s="1174"/>
      <c r="F5" s="1174"/>
      <c r="G5" s="1174"/>
      <c r="H5" s="1174"/>
      <c r="I5" s="1174"/>
      <c r="J5" s="1174"/>
    </row>
    <row r="6" spans="1:28" ht="18">
      <c r="B6" s="163"/>
      <c r="C6" s="163"/>
      <c r="D6" s="129"/>
      <c r="E6" s="129"/>
      <c r="F6" s="129"/>
      <c r="G6" s="129"/>
      <c r="H6" s="129"/>
      <c r="I6" s="1164" t="s">
        <v>407</v>
      </c>
      <c r="J6" s="1164"/>
    </row>
    <row r="7" spans="1:28" ht="15">
      <c r="B7" s="164" t="s">
        <v>408</v>
      </c>
    </row>
    <row r="8" spans="1:28" ht="18.75" thickBot="1">
      <c r="B8" s="1167" t="s">
        <v>378</v>
      </c>
      <c r="C8" s="1167"/>
      <c r="J8" s="131" t="s">
        <v>379</v>
      </c>
    </row>
    <row r="9" spans="1:28" ht="13.5" thickTop="1">
      <c r="B9" s="1168" t="s">
        <v>2</v>
      </c>
      <c r="C9" s="1171" t="s">
        <v>380</v>
      </c>
      <c r="D9" s="1161" t="s">
        <v>381</v>
      </c>
      <c r="E9" s="1152" t="s">
        <v>382</v>
      </c>
      <c r="F9" s="1153"/>
      <c r="G9" s="1142" t="s">
        <v>383</v>
      </c>
      <c r="H9" s="1142" t="s">
        <v>89</v>
      </c>
      <c r="I9" s="1145" t="s">
        <v>384</v>
      </c>
      <c r="J9" s="1148" t="s">
        <v>385</v>
      </c>
    </row>
    <row r="10" spans="1:28">
      <c r="B10" s="1169"/>
      <c r="C10" s="1172"/>
      <c r="D10" s="1162"/>
      <c r="E10" s="1151" t="s">
        <v>386</v>
      </c>
      <c r="F10" s="1151" t="s">
        <v>387</v>
      </c>
      <c r="G10" s="1143"/>
      <c r="H10" s="1143"/>
      <c r="I10" s="1146"/>
      <c r="J10" s="1149"/>
    </row>
    <row r="11" spans="1:28">
      <c r="B11" s="1170"/>
      <c r="C11" s="1173"/>
      <c r="D11" s="1163"/>
      <c r="E11" s="1147"/>
      <c r="F11" s="1147"/>
      <c r="G11" s="1144"/>
      <c r="H11" s="1144"/>
      <c r="I11" s="1147"/>
      <c r="J11" s="1150"/>
    </row>
    <row r="12" spans="1:28">
      <c r="B12" s="165" t="s">
        <v>388</v>
      </c>
      <c r="C12" s="166">
        <v>0</v>
      </c>
      <c r="D12" s="134">
        <v>6426137</v>
      </c>
      <c r="E12" s="134">
        <v>0</v>
      </c>
      <c r="F12" s="134">
        <v>0</v>
      </c>
      <c r="G12" s="134">
        <v>0</v>
      </c>
      <c r="H12" s="134">
        <f>D12+E12+F12-G12</f>
        <v>6426137</v>
      </c>
      <c r="I12" s="134">
        <v>0</v>
      </c>
      <c r="J12" s="135">
        <f>H12-I12</f>
        <v>6426137</v>
      </c>
    </row>
    <row r="13" spans="1:28">
      <c r="B13" s="165" t="s">
        <v>389</v>
      </c>
      <c r="C13" s="166">
        <v>0</v>
      </c>
      <c r="D13" s="134">
        <v>0</v>
      </c>
      <c r="E13" s="134">
        <v>2446987</v>
      </c>
      <c r="F13" s="134">
        <v>11236013</v>
      </c>
      <c r="G13" s="134">
        <v>0</v>
      </c>
      <c r="H13" s="134">
        <f t="shared" ref="H13:H21" si="0">D13+E13+F13-G13</f>
        <v>13683000</v>
      </c>
      <c r="I13" s="134">
        <v>0</v>
      </c>
      <c r="J13" s="135">
        <f t="shared" ref="J13:J21" si="1">H13-I13</f>
        <v>13683000</v>
      </c>
    </row>
    <row r="14" spans="1:28">
      <c r="B14" s="165" t="s">
        <v>390</v>
      </c>
      <c r="C14" s="167">
        <v>1.6299999999999999E-2</v>
      </c>
      <c r="D14" s="134">
        <v>917836882</v>
      </c>
      <c r="E14" s="134">
        <v>0</v>
      </c>
      <c r="F14" s="134">
        <v>0</v>
      </c>
      <c r="G14" s="134">
        <v>0</v>
      </c>
      <c r="H14" s="134">
        <f t="shared" si="0"/>
        <v>917836882</v>
      </c>
      <c r="I14" s="134">
        <v>18312002</v>
      </c>
      <c r="J14" s="135">
        <f t="shared" si="1"/>
        <v>899524880</v>
      </c>
    </row>
    <row r="15" spans="1:28">
      <c r="B15" s="165" t="s">
        <v>391</v>
      </c>
      <c r="C15" s="167">
        <v>0.15</v>
      </c>
      <c r="D15" s="134">
        <v>39792469.390000001</v>
      </c>
      <c r="E15" s="134">
        <v>41820179.259999998</v>
      </c>
      <c r="F15" s="134">
        <v>24657212.73</v>
      </c>
      <c r="G15" s="134">
        <v>0</v>
      </c>
      <c r="H15" s="134">
        <f t="shared" si="0"/>
        <v>106269861.38000001</v>
      </c>
      <c r="I15" s="134">
        <v>53268677</v>
      </c>
      <c r="J15" s="135">
        <f t="shared" si="1"/>
        <v>53001184.38000001</v>
      </c>
      <c r="O15" s="168" t="s">
        <v>409</v>
      </c>
      <c r="P15" s="168" t="s">
        <v>410</v>
      </c>
      <c r="Q15" s="168" t="s">
        <v>411</v>
      </c>
      <c r="R15" s="134" t="s">
        <v>412</v>
      </c>
      <c r="S15" s="134" t="s">
        <v>413</v>
      </c>
      <c r="T15" s="134" t="s">
        <v>411</v>
      </c>
      <c r="U15" s="134" t="s">
        <v>412</v>
      </c>
      <c r="V15" s="134" t="s">
        <v>414</v>
      </c>
    </row>
    <row r="16" spans="1:28">
      <c r="B16" s="165" t="s">
        <v>392</v>
      </c>
      <c r="C16" s="167">
        <v>7.0699999999999999E-2</v>
      </c>
      <c r="D16" s="134">
        <v>47962299.750000007</v>
      </c>
      <c r="E16" s="134">
        <v>6153505</v>
      </c>
      <c r="F16" s="134">
        <v>20671634</v>
      </c>
      <c r="G16" s="134">
        <v>0</v>
      </c>
      <c r="H16" s="134">
        <f t="shared" si="0"/>
        <v>74787438.75</v>
      </c>
      <c r="I16" s="134">
        <v>9901973</v>
      </c>
      <c r="J16" s="135">
        <f t="shared" si="1"/>
        <v>64885465.75</v>
      </c>
      <c r="M16" s="165" t="s">
        <v>388</v>
      </c>
      <c r="N16" s="169">
        <v>0</v>
      </c>
      <c r="O16" s="134">
        <f>J12</f>
        <v>6426137</v>
      </c>
      <c r="P16" s="134">
        <f>330500</f>
        <v>330500</v>
      </c>
      <c r="Q16" s="134">
        <v>0</v>
      </c>
      <c r="R16" s="134">
        <f>O16+P16+Q16</f>
        <v>6756637</v>
      </c>
      <c r="S16" s="134">
        <f>(O16+P16)*N16</f>
        <v>0</v>
      </c>
      <c r="T16" s="134">
        <f>Q16*N16*0.5</f>
        <v>0</v>
      </c>
      <c r="U16" s="134">
        <f>S16+T16</f>
        <v>0</v>
      </c>
      <c r="V16" s="134">
        <f>R16-U16</f>
        <v>6756637</v>
      </c>
    </row>
    <row r="17" spans="2:28">
      <c r="B17" s="165" t="s">
        <v>393</v>
      </c>
      <c r="C17" s="167">
        <v>9.5000000000000001E-2</v>
      </c>
      <c r="D17" s="134">
        <v>4474202.9899999993</v>
      </c>
      <c r="E17" s="134">
        <v>5295702</v>
      </c>
      <c r="F17" s="134">
        <v>10354633</v>
      </c>
      <c r="G17" s="134">
        <v>0</v>
      </c>
      <c r="H17" s="134">
        <f t="shared" si="0"/>
        <v>20124537.989999998</v>
      </c>
      <c r="I17" s="134">
        <v>2699841</v>
      </c>
      <c r="J17" s="135">
        <f t="shared" si="1"/>
        <v>17424696.989999998</v>
      </c>
      <c r="M17" s="165" t="s">
        <v>389</v>
      </c>
      <c r="N17" s="169">
        <v>0</v>
      </c>
      <c r="O17" s="134">
        <v>0</v>
      </c>
      <c r="P17" s="134">
        <v>0</v>
      </c>
      <c r="Q17" s="134">
        <v>0</v>
      </c>
      <c r="R17" s="134">
        <f>O17+P17+Q17-O17</f>
        <v>0</v>
      </c>
      <c r="S17" s="134">
        <f t="shared" ref="S17:S24" si="2">(O17+P17)*N17</f>
        <v>0</v>
      </c>
      <c r="T17" s="134">
        <f t="shared" ref="T17:T24" si="3">Q17*N17*0.5</f>
        <v>0</v>
      </c>
      <c r="U17" s="134">
        <f t="shared" ref="U17:U24" si="4">S17+T17</f>
        <v>0</v>
      </c>
      <c r="V17" s="134">
        <f t="shared" ref="V17:V24" si="5">R17-U17</f>
        <v>0</v>
      </c>
    </row>
    <row r="18" spans="2:28">
      <c r="B18" s="165" t="s">
        <v>394</v>
      </c>
      <c r="C18" s="167">
        <v>9.5000000000000001E-2</v>
      </c>
      <c r="D18" s="134">
        <v>15477808.979999997</v>
      </c>
      <c r="E18" s="134">
        <v>0</v>
      </c>
      <c r="F18" s="134">
        <v>100413</v>
      </c>
      <c r="G18" s="134">
        <v>0</v>
      </c>
      <c r="H18" s="134">
        <f t="shared" si="0"/>
        <v>15578221.979999997</v>
      </c>
      <c r="I18" s="134">
        <v>3954061.9999999995</v>
      </c>
      <c r="J18" s="135">
        <f t="shared" si="1"/>
        <v>11624159.979999997</v>
      </c>
      <c r="M18" s="165" t="s">
        <v>390</v>
      </c>
      <c r="N18" s="170">
        <v>0.1</v>
      </c>
      <c r="O18" s="134">
        <f>J14</f>
        <v>899524880</v>
      </c>
      <c r="P18" s="134">
        <v>0</v>
      </c>
      <c r="Q18" s="134">
        <v>0</v>
      </c>
      <c r="R18" s="134">
        <f t="shared" ref="R18:R24" si="6">O18+P18+Q18</f>
        <v>899524880</v>
      </c>
      <c r="S18" s="134">
        <f t="shared" si="2"/>
        <v>89952488</v>
      </c>
      <c r="T18" s="134">
        <f t="shared" si="3"/>
        <v>0</v>
      </c>
      <c r="U18" s="134">
        <f t="shared" si="4"/>
        <v>89952488</v>
      </c>
      <c r="V18" s="134">
        <f t="shared" si="5"/>
        <v>809572392</v>
      </c>
      <c r="W18" s="126" t="e">
        <f>#REF!+#REF!</f>
        <v>#REF!</v>
      </c>
      <c r="X18" s="126" t="e">
        <f>U18-W18</f>
        <v>#REF!</v>
      </c>
    </row>
    <row r="19" spans="2:28">
      <c r="B19" s="165" t="s">
        <v>395</v>
      </c>
      <c r="C19" s="167">
        <v>0.11310000000000001</v>
      </c>
      <c r="D19" s="134">
        <v>14497716</v>
      </c>
      <c r="E19" s="134">
        <v>620000</v>
      </c>
      <c r="F19" s="134">
        <v>0</v>
      </c>
      <c r="G19" s="134">
        <v>109562</v>
      </c>
      <c r="H19" s="134">
        <f t="shared" si="0"/>
        <v>15008154</v>
      </c>
      <c r="I19" s="134">
        <v>5545529</v>
      </c>
      <c r="J19" s="135">
        <f t="shared" si="1"/>
        <v>9462625</v>
      </c>
      <c r="M19" s="165" t="s">
        <v>391</v>
      </c>
      <c r="N19" s="170">
        <v>0.15</v>
      </c>
      <c r="O19" s="134">
        <f>J15</f>
        <v>53001184.38000001</v>
      </c>
      <c r="P19" s="134">
        <f>18028246.6</f>
        <v>18028246.600000001</v>
      </c>
      <c r="Q19" s="134">
        <f>27097808</f>
        <v>27097808</v>
      </c>
      <c r="R19" s="134">
        <f t="shared" si="6"/>
        <v>98127238.980000019</v>
      </c>
      <c r="S19" s="134">
        <f t="shared" si="2"/>
        <v>10654414.647000002</v>
      </c>
      <c r="T19" s="134">
        <f t="shared" si="3"/>
        <v>2032335.5999999999</v>
      </c>
      <c r="U19" s="134">
        <f t="shared" si="4"/>
        <v>12686750.247000001</v>
      </c>
      <c r="V19" s="134">
        <f t="shared" si="5"/>
        <v>85440488.73300001</v>
      </c>
      <c r="W19" s="126" t="e">
        <f>#REF!+#REF!</f>
        <v>#REF!</v>
      </c>
      <c r="X19" s="126" t="e">
        <f t="shared" ref="X19:X24" si="7">U19-W19</f>
        <v>#REF!</v>
      </c>
    </row>
    <row r="20" spans="2:28">
      <c r="B20" s="165" t="s">
        <v>396</v>
      </c>
      <c r="C20" s="167">
        <v>0.33329999999999999</v>
      </c>
      <c r="D20" s="134">
        <v>1301551.6500000001</v>
      </c>
      <c r="E20" s="134">
        <v>1044000</v>
      </c>
      <c r="F20" s="134">
        <v>2120738</v>
      </c>
      <c r="G20" s="134">
        <v>0</v>
      </c>
      <c r="H20" s="134">
        <f t="shared" si="0"/>
        <v>4466289.6500000004</v>
      </c>
      <c r="I20" s="134">
        <v>2848380</v>
      </c>
      <c r="J20" s="135">
        <f t="shared" si="1"/>
        <v>1617909.6500000004</v>
      </c>
      <c r="M20" s="165" t="s">
        <v>392</v>
      </c>
      <c r="N20" s="170">
        <v>0.15</v>
      </c>
      <c r="O20" s="134">
        <f>J16</f>
        <v>64885465.75</v>
      </c>
      <c r="P20" s="134">
        <f>343825.83</f>
        <v>343825.83</v>
      </c>
      <c r="Q20" s="134">
        <f>11869829</f>
        <v>11869829</v>
      </c>
      <c r="R20" s="134">
        <f t="shared" si="6"/>
        <v>77099120.579999998</v>
      </c>
      <c r="S20" s="134">
        <f t="shared" si="2"/>
        <v>9784393.7369999997</v>
      </c>
      <c r="T20" s="134">
        <f t="shared" si="3"/>
        <v>890237.17499999993</v>
      </c>
      <c r="U20" s="134">
        <f t="shared" si="4"/>
        <v>10674630.912</v>
      </c>
      <c r="V20" s="134">
        <f t="shared" si="5"/>
        <v>66424489.667999998</v>
      </c>
      <c r="W20" s="126" t="e">
        <f>#REF!+#REF!</f>
        <v>#REF!</v>
      </c>
      <c r="X20" s="126" t="e">
        <f t="shared" si="7"/>
        <v>#REF!</v>
      </c>
    </row>
    <row r="21" spans="2:28">
      <c r="B21" s="165" t="s">
        <v>397</v>
      </c>
      <c r="C21" s="167">
        <v>0.1</v>
      </c>
      <c r="D21" s="134">
        <v>9060306</v>
      </c>
      <c r="E21" s="134">
        <v>0</v>
      </c>
      <c r="F21" s="134">
        <v>0</v>
      </c>
      <c r="G21" s="134">
        <v>0</v>
      </c>
      <c r="H21" s="134">
        <f t="shared" si="0"/>
        <v>9060306</v>
      </c>
      <c r="I21" s="134">
        <v>3538922</v>
      </c>
      <c r="J21" s="135">
        <f t="shared" si="1"/>
        <v>5521384</v>
      </c>
      <c r="M21" s="165" t="s">
        <v>393</v>
      </c>
      <c r="N21" s="170">
        <v>0.1</v>
      </c>
      <c r="O21" s="134">
        <f>J17</f>
        <v>17424696.989999998</v>
      </c>
      <c r="P21" s="134">
        <f>417892</f>
        <v>417892</v>
      </c>
      <c r="Q21" s="134">
        <f>3477291</f>
        <v>3477291</v>
      </c>
      <c r="R21" s="134">
        <f t="shared" si="6"/>
        <v>21319879.989999998</v>
      </c>
      <c r="S21" s="134">
        <f t="shared" si="2"/>
        <v>1784258.899</v>
      </c>
      <c r="T21" s="134">
        <f t="shared" si="3"/>
        <v>173864.55000000002</v>
      </c>
      <c r="U21" s="134">
        <f t="shared" si="4"/>
        <v>1958123.449</v>
      </c>
      <c r="V21" s="134">
        <f t="shared" si="5"/>
        <v>19361756.540999997</v>
      </c>
      <c r="W21" s="126" t="e">
        <f>#REF!+#REF!</f>
        <v>#REF!</v>
      </c>
      <c r="X21" s="126" t="e">
        <f t="shared" si="7"/>
        <v>#REF!</v>
      </c>
    </row>
    <row r="22" spans="2:28" s="173" customFormat="1">
      <c r="B22" s="171" t="s">
        <v>89</v>
      </c>
      <c r="C22" s="172"/>
      <c r="D22" s="139">
        <f t="shared" ref="D22:J22" si="8">SUM(D12:D21)</f>
        <v>1056829373.76</v>
      </c>
      <c r="E22" s="139">
        <f t="shared" si="8"/>
        <v>57380373.259999998</v>
      </c>
      <c r="F22" s="139">
        <f t="shared" si="8"/>
        <v>69140643.730000004</v>
      </c>
      <c r="G22" s="139">
        <f t="shared" si="8"/>
        <v>109562</v>
      </c>
      <c r="H22" s="139">
        <f t="shared" si="8"/>
        <v>1183240828.7500002</v>
      </c>
      <c r="I22" s="139">
        <f t="shared" si="8"/>
        <v>100069386</v>
      </c>
      <c r="J22" s="140">
        <f t="shared" si="8"/>
        <v>1083171442.75</v>
      </c>
      <c r="M22" s="165" t="s">
        <v>394</v>
      </c>
      <c r="N22" s="170">
        <v>0.15</v>
      </c>
      <c r="O22" s="134">
        <f>J19+J18</f>
        <v>21086784.979999997</v>
      </c>
      <c r="P22" s="134">
        <f>4361700</f>
        <v>4361700</v>
      </c>
      <c r="Q22" s="134">
        <f>4742608.52</f>
        <v>4742608.5199999996</v>
      </c>
      <c r="R22" s="134">
        <f t="shared" si="6"/>
        <v>30191093.499999996</v>
      </c>
      <c r="S22" s="134">
        <f t="shared" si="2"/>
        <v>3817272.7469999995</v>
      </c>
      <c r="T22" s="134">
        <f t="shared" si="3"/>
        <v>355695.63899999997</v>
      </c>
      <c r="U22" s="134">
        <f t="shared" si="4"/>
        <v>4172968.3859999995</v>
      </c>
      <c r="V22" s="134">
        <f t="shared" si="5"/>
        <v>26018125.113999996</v>
      </c>
      <c r="W22" s="126" t="e">
        <f>#REF!+#REF!</f>
        <v>#REF!</v>
      </c>
      <c r="X22" s="126" t="e">
        <f t="shared" si="7"/>
        <v>#REF!</v>
      </c>
      <c r="Y22" s="174"/>
      <c r="Z22" s="174"/>
      <c r="AA22" s="174"/>
      <c r="AB22" s="174"/>
    </row>
    <row r="23" spans="2:28" ht="13.5" thickBot="1">
      <c r="B23" s="175"/>
      <c r="C23" s="176"/>
      <c r="D23" s="144"/>
      <c r="E23" s="144"/>
      <c r="F23" s="144"/>
      <c r="G23" s="144"/>
      <c r="H23" s="144"/>
      <c r="I23" s="144"/>
      <c r="J23" s="145"/>
      <c r="M23" s="165" t="s">
        <v>396</v>
      </c>
      <c r="N23" s="170">
        <v>0.4</v>
      </c>
      <c r="O23" s="134">
        <f>J20</f>
        <v>1617909.6500000004</v>
      </c>
      <c r="P23" s="134">
        <f>977067</f>
        <v>977067</v>
      </c>
      <c r="Q23" s="134">
        <f>1559521</f>
        <v>1559521</v>
      </c>
      <c r="R23" s="134">
        <f t="shared" si="6"/>
        <v>4154497.6500000004</v>
      </c>
      <c r="S23" s="134">
        <f t="shared" si="2"/>
        <v>1037990.6600000001</v>
      </c>
      <c r="T23" s="134">
        <f t="shared" si="3"/>
        <v>311904.2</v>
      </c>
      <c r="U23" s="134">
        <f t="shared" si="4"/>
        <v>1349894.86</v>
      </c>
      <c r="V23" s="134">
        <f t="shared" si="5"/>
        <v>2804602.79</v>
      </c>
      <c r="W23" s="126" t="e">
        <f>#REF!+#REF!</f>
        <v>#REF!</v>
      </c>
      <c r="X23" s="126" t="e">
        <f t="shared" si="7"/>
        <v>#REF!</v>
      </c>
    </row>
    <row r="24" spans="2:28" ht="13.5" thickTop="1">
      <c r="B24" s="177"/>
      <c r="C24" s="178"/>
      <c r="D24" s="148"/>
      <c r="E24" s="148"/>
      <c r="F24" s="148"/>
      <c r="G24" s="148"/>
      <c r="H24" s="148"/>
      <c r="I24" s="148"/>
      <c r="J24" s="148"/>
      <c r="M24" s="165" t="s">
        <v>397</v>
      </c>
      <c r="N24" s="170">
        <v>0.4</v>
      </c>
      <c r="O24" s="134">
        <f>J21</f>
        <v>5521384</v>
      </c>
      <c r="P24" s="134">
        <v>0</v>
      </c>
      <c r="Q24" s="134">
        <v>0</v>
      </c>
      <c r="R24" s="134">
        <f t="shared" si="6"/>
        <v>5521384</v>
      </c>
      <c r="S24" s="134">
        <f t="shared" si="2"/>
        <v>2208553.6</v>
      </c>
      <c r="T24" s="134">
        <f t="shared" si="3"/>
        <v>0</v>
      </c>
      <c r="U24" s="134">
        <f t="shared" si="4"/>
        <v>2208553.6</v>
      </c>
      <c r="V24" s="134">
        <f t="shared" si="5"/>
        <v>3312830.4</v>
      </c>
      <c r="W24" s="126" t="e">
        <f>#REF!+#REF!</f>
        <v>#REF!</v>
      </c>
      <c r="X24" s="126" t="e">
        <f t="shared" si="7"/>
        <v>#REF!</v>
      </c>
    </row>
    <row r="25" spans="2:28" ht="18">
      <c r="B25" s="162" t="s">
        <v>404</v>
      </c>
      <c r="C25" s="162"/>
      <c r="D25" s="162"/>
      <c r="E25" s="162" t="s">
        <v>405</v>
      </c>
      <c r="F25" s="162"/>
      <c r="G25" s="162"/>
      <c r="H25" s="162"/>
      <c r="I25" s="162"/>
      <c r="J25" s="162"/>
      <c r="M25" s="179"/>
      <c r="N25" s="180"/>
      <c r="O25" s="148"/>
      <c r="P25" s="148"/>
      <c r="Q25" s="148"/>
      <c r="R25" s="148"/>
      <c r="S25" s="148"/>
      <c r="T25" s="148"/>
      <c r="U25" s="148"/>
      <c r="V25" s="148"/>
    </row>
    <row r="26" spans="2:28" ht="18">
      <c r="B26" s="1174" t="s">
        <v>406</v>
      </c>
      <c r="C26" s="1174"/>
      <c r="D26" s="1174"/>
      <c r="E26" s="1174"/>
      <c r="F26" s="1174"/>
      <c r="G26" s="1174"/>
      <c r="H26" s="1174"/>
      <c r="I26" s="1174"/>
      <c r="J26" s="1174"/>
      <c r="M26" s="179"/>
      <c r="N26" s="180"/>
      <c r="O26" s="148"/>
      <c r="P26" s="148"/>
      <c r="Q26" s="148"/>
      <c r="R26" s="148"/>
      <c r="S26" s="148"/>
      <c r="T26" s="148"/>
      <c r="U26" s="148"/>
      <c r="V26" s="148"/>
    </row>
    <row r="27" spans="2:28" ht="18">
      <c r="B27" s="163"/>
      <c r="C27" s="163"/>
      <c r="D27" s="129"/>
      <c r="E27" s="129"/>
      <c r="F27" s="129"/>
      <c r="G27" s="129"/>
      <c r="H27" s="129"/>
      <c r="I27" s="1164" t="s">
        <v>407</v>
      </c>
      <c r="J27" s="1164"/>
      <c r="M27" s="179"/>
      <c r="N27" s="180"/>
      <c r="O27" s="148"/>
      <c r="P27" s="148"/>
      <c r="Q27" s="148"/>
      <c r="R27" s="148"/>
      <c r="S27" s="148"/>
      <c r="T27" s="148"/>
      <c r="U27" s="148"/>
      <c r="V27" s="148"/>
    </row>
    <row r="28" spans="2:28">
      <c r="B28" s="177"/>
      <c r="C28" s="178"/>
      <c r="D28" s="148"/>
      <c r="E28" s="148"/>
      <c r="F28" s="148"/>
      <c r="G28" s="148"/>
      <c r="H28" s="148"/>
      <c r="I28" s="148"/>
      <c r="J28" s="148"/>
      <c r="M28" s="179"/>
      <c r="N28" s="180"/>
      <c r="O28" s="148"/>
      <c r="P28" s="148"/>
      <c r="Q28" s="148"/>
      <c r="R28" s="148"/>
      <c r="S28" s="148"/>
      <c r="T28" s="148"/>
      <c r="U28" s="148"/>
      <c r="V28" s="148"/>
    </row>
    <row r="29" spans="2:28" ht="18.75" thickBot="1">
      <c r="B29" s="1167" t="s">
        <v>398</v>
      </c>
      <c r="C29" s="1167"/>
      <c r="J29" s="131" t="s">
        <v>379</v>
      </c>
    </row>
    <row r="30" spans="2:28" ht="13.5" thickTop="1">
      <c r="B30" s="1168" t="s">
        <v>2</v>
      </c>
      <c r="C30" s="1171" t="s">
        <v>380</v>
      </c>
      <c r="D30" s="1161" t="s">
        <v>385</v>
      </c>
      <c r="E30" s="1152" t="s">
        <v>382</v>
      </c>
      <c r="F30" s="1153"/>
      <c r="G30" s="1142" t="s">
        <v>383</v>
      </c>
      <c r="H30" s="1142" t="s">
        <v>89</v>
      </c>
      <c r="I30" s="1145" t="s">
        <v>384</v>
      </c>
      <c r="J30" s="1148" t="s">
        <v>399</v>
      </c>
    </row>
    <row r="31" spans="2:28">
      <c r="B31" s="1169"/>
      <c r="C31" s="1172"/>
      <c r="D31" s="1162"/>
      <c r="E31" s="1151" t="s">
        <v>400</v>
      </c>
      <c r="F31" s="1151" t="s">
        <v>401</v>
      </c>
      <c r="G31" s="1143"/>
      <c r="H31" s="1143"/>
      <c r="I31" s="1146"/>
      <c r="J31" s="1149"/>
    </row>
    <row r="32" spans="2:28">
      <c r="B32" s="1170"/>
      <c r="C32" s="1173"/>
      <c r="D32" s="1163"/>
      <c r="E32" s="1147"/>
      <c r="F32" s="1147"/>
      <c r="G32" s="1144"/>
      <c r="H32" s="1144"/>
      <c r="I32" s="1147"/>
      <c r="J32" s="1150"/>
    </row>
    <row r="33" spans="2:10">
      <c r="B33" s="165" t="s">
        <v>388</v>
      </c>
      <c r="C33" s="166">
        <v>0</v>
      </c>
      <c r="D33" s="134">
        <f>J12</f>
        <v>6426137</v>
      </c>
      <c r="E33" s="134">
        <v>0</v>
      </c>
      <c r="F33" s="134">
        <v>0</v>
      </c>
      <c r="G33" s="134">
        <v>0</v>
      </c>
      <c r="H33" s="134">
        <f>D33+E33+F33-G33</f>
        <v>6426137</v>
      </c>
      <c r="I33" s="134">
        <v>0</v>
      </c>
      <c r="J33" s="135">
        <f>H33-I33</f>
        <v>6426137</v>
      </c>
    </row>
    <row r="34" spans="2:10">
      <c r="B34" s="165" t="s">
        <v>389</v>
      </c>
      <c r="C34" s="166">
        <v>0</v>
      </c>
      <c r="D34" s="134">
        <f t="shared" ref="D34:D42" si="9">J13</f>
        <v>13683000</v>
      </c>
      <c r="E34" s="134">
        <v>51789365</v>
      </c>
      <c r="F34" s="134">
        <v>0</v>
      </c>
      <c r="G34" s="134">
        <v>65472365</v>
      </c>
      <c r="H34" s="134">
        <f t="shared" ref="H34:H42" si="10">D34+E34+F34-G34</f>
        <v>0</v>
      </c>
      <c r="I34" s="134">
        <v>0</v>
      </c>
      <c r="J34" s="135">
        <f t="shared" ref="J34:J42" si="11">H34-I34</f>
        <v>0</v>
      </c>
    </row>
    <row r="35" spans="2:10">
      <c r="B35" s="165" t="s">
        <v>390</v>
      </c>
      <c r="C35" s="167">
        <v>1.6299999999999999E-2</v>
      </c>
      <c r="D35" s="134">
        <f t="shared" si="9"/>
        <v>899524880</v>
      </c>
      <c r="E35" s="134">
        <v>0</v>
      </c>
      <c r="F35" s="134">
        <f>65472365</f>
        <v>65472365</v>
      </c>
      <c r="G35" s="134">
        <v>0</v>
      </c>
      <c r="H35" s="134">
        <f t="shared" si="10"/>
        <v>964997245</v>
      </c>
      <c r="I35" s="134">
        <v>18314918</v>
      </c>
      <c r="J35" s="135">
        <f t="shared" si="11"/>
        <v>946682327</v>
      </c>
    </row>
    <row r="36" spans="2:10">
      <c r="B36" s="165" t="s">
        <v>391</v>
      </c>
      <c r="C36" s="167">
        <v>0.15</v>
      </c>
      <c r="D36" s="134">
        <f t="shared" si="9"/>
        <v>53001184.38000001</v>
      </c>
      <c r="E36" s="134">
        <f>15800745.7</f>
        <v>15800745.699999999</v>
      </c>
      <c r="F36" s="134">
        <f>16456700</f>
        <v>16456700</v>
      </c>
      <c r="G36" s="134">
        <v>0</v>
      </c>
      <c r="H36" s="134">
        <f t="shared" si="10"/>
        <v>85258630.080000013</v>
      </c>
      <c r="I36" s="134">
        <v>54184480.999999993</v>
      </c>
      <c r="J36" s="135">
        <f t="shared" si="11"/>
        <v>31074149.080000021</v>
      </c>
    </row>
    <row r="37" spans="2:10">
      <c r="B37" s="165" t="s">
        <v>392</v>
      </c>
      <c r="C37" s="167">
        <v>7.0699999999999999E-2</v>
      </c>
      <c r="D37" s="134">
        <f t="shared" si="9"/>
        <v>64885465.75</v>
      </c>
      <c r="E37" s="134">
        <f>16493442-48390</f>
        <v>16445052</v>
      </c>
      <c r="F37" s="134">
        <f>22218848-202250</f>
        <v>22016598</v>
      </c>
      <c r="G37" s="134">
        <v>0</v>
      </c>
      <c r="H37" s="134">
        <f t="shared" si="10"/>
        <v>103347115.75</v>
      </c>
      <c r="I37" s="134">
        <v>11931733</v>
      </c>
      <c r="J37" s="135">
        <f t="shared" si="11"/>
        <v>91415382.75</v>
      </c>
    </row>
    <row r="38" spans="2:10">
      <c r="B38" s="165" t="s">
        <v>393</v>
      </c>
      <c r="C38" s="167">
        <v>9.5000000000000001E-2</v>
      </c>
      <c r="D38" s="134">
        <f t="shared" si="9"/>
        <v>17424696.989999998</v>
      </c>
      <c r="E38" s="134">
        <f>53902</f>
        <v>53902</v>
      </c>
      <c r="F38" s="134">
        <f>2960030</f>
        <v>2960030</v>
      </c>
      <c r="G38" s="134">
        <v>0</v>
      </c>
      <c r="H38" s="134">
        <f t="shared" si="10"/>
        <v>20438628.989999998</v>
      </c>
      <c r="I38" s="134">
        <v>3629011</v>
      </c>
      <c r="J38" s="135">
        <f t="shared" si="11"/>
        <v>16809617.989999998</v>
      </c>
    </row>
    <row r="39" spans="2:10">
      <c r="B39" s="165" t="s">
        <v>394</v>
      </c>
      <c r="C39" s="167">
        <v>9.5000000000000001E-2</v>
      </c>
      <c r="D39" s="134">
        <f t="shared" si="9"/>
        <v>11624159.979999997</v>
      </c>
      <c r="E39" s="134">
        <f>4215431</f>
        <v>4215431</v>
      </c>
      <c r="F39" s="134">
        <v>0</v>
      </c>
      <c r="G39" s="134">
        <v>0</v>
      </c>
      <c r="H39" s="134">
        <f t="shared" si="10"/>
        <v>15839590.979999997</v>
      </c>
      <c r="I39" s="134">
        <v>4317483</v>
      </c>
      <c r="J39" s="135">
        <f t="shared" si="11"/>
        <v>11522107.979999997</v>
      </c>
    </row>
    <row r="40" spans="2:10">
      <c r="B40" s="165" t="s">
        <v>395</v>
      </c>
      <c r="C40" s="167">
        <v>0.11310000000000001</v>
      </c>
      <c r="D40" s="134">
        <f t="shared" si="9"/>
        <v>9462625</v>
      </c>
      <c r="E40" s="134">
        <v>0</v>
      </c>
      <c r="F40" s="134">
        <v>0</v>
      </c>
      <c r="G40" s="134">
        <v>5094</v>
      </c>
      <c r="H40" s="134">
        <f t="shared" si="10"/>
        <v>9457531</v>
      </c>
      <c r="I40" s="134">
        <v>4310123</v>
      </c>
      <c r="J40" s="135">
        <f t="shared" si="11"/>
        <v>5147408</v>
      </c>
    </row>
    <row r="41" spans="2:10">
      <c r="B41" s="165" t="s">
        <v>396</v>
      </c>
      <c r="C41" s="167">
        <v>0.33329999999999999</v>
      </c>
      <c r="D41" s="134">
        <f t="shared" si="9"/>
        <v>1617909.6500000004</v>
      </c>
      <c r="E41" s="134">
        <f>995229</f>
        <v>995229</v>
      </c>
      <c r="F41" s="134">
        <f>1554545</f>
        <v>1554545</v>
      </c>
      <c r="G41" s="134">
        <v>0</v>
      </c>
      <c r="H41" s="134">
        <f t="shared" si="10"/>
        <v>4167683.6500000004</v>
      </c>
      <c r="I41" s="134">
        <v>2593937</v>
      </c>
      <c r="J41" s="135">
        <f t="shared" si="11"/>
        <v>1573746.6500000004</v>
      </c>
    </row>
    <row r="42" spans="2:10">
      <c r="B42" s="165" t="s">
        <v>397</v>
      </c>
      <c r="C42" s="167">
        <v>0.1</v>
      </c>
      <c r="D42" s="134">
        <f t="shared" si="9"/>
        <v>5521384</v>
      </c>
      <c r="E42" s="134">
        <v>0</v>
      </c>
      <c r="F42" s="134">
        <f>3535239</f>
        <v>3535239</v>
      </c>
      <c r="G42" s="134">
        <v>0</v>
      </c>
      <c r="H42" s="134">
        <f t="shared" si="10"/>
        <v>9056623</v>
      </c>
      <c r="I42" s="134">
        <v>2615702</v>
      </c>
      <c r="J42" s="135">
        <f t="shared" si="11"/>
        <v>6440921</v>
      </c>
    </row>
    <row r="43" spans="2:10">
      <c r="B43" s="171" t="s">
        <v>89</v>
      </c>
      <c r="C43" s="172"/>
      <c r="D43" s="139">
        <f t="shared" ref="D43:J43" si="12">SUM(D33:D42)</f>
        <v>1083171442.75</v>
      </c>
      <c r="E43" s="139">
        <f t="shared" si="12"/>
        <v>89299724.700000003</v>
      </c>
      <c r="F43" s="139">
        <f t="shared" si="12"/>
        <v>111995477</v>
      </c>
      <c r="G43" s="139">
        <f t="shared" si="12"/>
        <v>65477459</v>
      </c>
      <c r="H43" s="139">
        <f t="shared" si="12"/>
        <v>1218989185.45</v>
      </c>
      <c r="I43" s="139">
        <f t="shared" si="12"/>
        <v>101897388</v>
      </c>
      <c r="J43" s="140">
        <f t="shared" si="12"/>
        <v>1117091797.45</v>
      </c>
    </row>
    <row r="44" spans="2:10" ht="13.5" thickBot="1">
      <c r="B44" s="175"/>
      <c r="C44" s="176"/>
      <c r="D44" s="144"/>
      <c r="E44" s="144"/>
      <c r="F44" s="144"/>
      <c r="G44" s="144"/>
      <c r="H44" s="144"/>
      <c r="I44" s="144"/>
      <c r="J44" s="145"/>
    </row>
    <row r="45" spans="2:10" ht="13.5" thickTop="1"/>
  </sheetData>
  <mergeCells count="27">
    <mergeCell ref="I27:J27"/>
    <mergeCell ref="A2:J2"/>
    <mergeCell ref="B5:J5"/>
    <mergeCell ref="I6:J6"/>
    <mergeCell ref="B8:C8"/>
    <mergeCell ref="B9:B11"/>
    <mergeCell ref="C9:C11"/>
    <mergeCell ref="D9:D11"/>
    <mergeCell ref="E9:F9"/>
    <mergeCell ref="G9:G11"/>
    <mergeCell ref="H9:H11"/>
    <mergeCell ref="I9:I11"/>
    <mergeCell ref="J9:J11"/>
    <mergeCell ref="E10:E11"/>
    <mergeCell ref="F10:F11"/>
    <mergeCell ref="B26:J26"/>
    <mergeCell ref="B29:C29"/>
    <mergeCell ref="B30:B32"/>
    <mergeCell ref="C30:C32"/>
    <mergeCell ref="D30:D32"/>
    <mergeCell ref="E30:F30"/>
    <mergeCell ref="H30:H32"/>
    <mergeCell ref="I30:I32"/>
    <mergeCell ref="J30:J32"/>
    <mergeCell ref="E31:E32"/>
    <mergeCell ref="F31:F32"/>
    <mergeCell ref="G30:G32"/>
  </mergeCells>
  <printOptions horizontalCentered="1"/>
  <pageMargins left="0.15748031496062992" right="0.15748031496062992" top="0.19685039370078741" bottom="0.19685039370078741" header="0.15748031496062992" footer="0.23622047244094491"/>
  <pageSetup paperSize="5" scale="95" orientation="landscape" verticalDpi="144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B1:P37"/>
  <sheetViews>
    <sheetView view="pageBreakPreview" topLeftCell="A19" zoomScale="90" zoomScaleSheetLayoutView="90" workbookViewId="0">
      <selection activeCell="J11" sqref="J11"/>
    </sheetView>
  </sheetViews>
  <sheetFormatPr defaultRowHeight="12.75"/>
  <cols>
    <col min="1" max="2" width="3" style="550" customWidth="1"/>
    <col min="3" max="4" width="2.42578125" style="550" customWidth="1"/>
    <col min="5" max="5" width="27.42578125" style="550" customWidth="1"/>
    <col min="6" max="6" width="15.85546875" style="550" customWidth="1"/>
    <col min="7" max="7" width="14.85546875" style="550" customWidth="1"/>
    <col min="8" max="8" width="16" style="550" customWidth="1"/>
    <col min="9" max="9" width="14.42578125" style="550" customWidth="1"/>
    <col min="10" max="10" width="14.28515625" style="550" customWidth="1"/>
    <col min="11" max="11" width="14.7109375" style="550" customWidth="1"/>
    <col min="12" max="12" width="3.42578125" style="550" customWidth="1"/>
    <col min="13" max="250" width="9.140625" style="550"/>
    <col min="251" max="252" width="3" style="550" customWidth="1"/>
    <col min="253" max="254" width="2.42578125" style="550" customWidth="1"/>
    <col min="255" max="255" width="32.140625" style="550" customWidth="1"/>
    <col min="256" max="256" width="17.5703125" style="550" customWidth="1"/>
    <col min="257" max="257" width="16" style="550" customWidth="1"/>
    <col min="258" max="258" width="18.140625" style="550" customWidth="1"/>
    <col min="259" max="259" width="16" style="550" customWidth="1"/>
    <col min="260" max="260" width="17.5703125" style="550" customWidth="1"/>
    <col min="261" max="261" width="16" style="550" customWidth="1"/>
    <col min="262" max="262" width="18.140625" style="550" customWidth="1"/>
    <col min="263" max="263" width="16" style="550" customWidth="1"/>
    <col min="264" max="265" width="18.5703125" style="550" customWidth="1"/>
    <col min="266" max="266" width="19" style="550" customWidth="1"/>
    <col min="267" max="267" width="13" style="550" bestFit="1" customWidth="1"/>
    <col min="268" max="268" width="3.42578125" style="550" customWidth="1"/>
    <col min="269" max="506" width="9.140625" style="550"/>
    <col min="507" max="508" width="3" style="550" customWidth="1"/>
    <col min="509" max="510" width="2.42578125" style="550" customWidth="1"/>
    <col min="511" max="511" width="32.140625" style="550" customWidth="1"/>
    <col min="512" max="512" width="17.5703125" style="550" customWidth="1"/>
    <col min="513" max="513" width="16" style="550" customWidth="1"/>
    <col min="514" max="514" width="18.140625" style="550" customWidth="1"/>
    <col min="515" max="515" width="16" style="550" customWidth="1"/>
    <col min="516" max="516" width="17.5703125" style="550" customWidth="1"/>
    <col min="517" max="517" width="16" style="550" customWidth="1"/>
    <col min="518" max="518" width="18.140625" style="550" customWidth="1"/>
    <col min="519" max="519" width="16" style="550" customWidth="1"/>
    <col min="520" max="521" width="18.5703125" style="550" customWidth="1"/>
    <col min="522" max="522" width="19" style="550" customWidth="1"/>
    <col min="523" max="523" width="13" style="550" bestFit="1" customWidth="1"/>
    <col min="524" max="524" width="3.42578125" style="550" customWidth="1"/>
    <col min="525" max="762" width="9.140625" style="550"/>
    <col min="763" max="764" width="3" style="550" customWidth="1"/>
    <col min="765" max="766" width="2.42578125" style="550" customWidth="1"/>
    <col min="767" max="767" width="32.140625" style="550" customWidth="1"/>
    <col min="768" max="768" width="17.5703125" style="550" customWidth="1"/>
    <col min="769" max="769" width="16" style="550" customWidth="1"/>
    <col min="770" max="770" width="18.140625" style="550" customWidth="1"/>
    <col min="771" max="771" width="16" style="550" customWidth="1"/>
    <col min="772" max="772" width="17.5703125" style="550" customWidth="1"/>
    <col min="773" max="773" width="16" style="550" customWidth="1"/>
    <col min="774" max="774" width="18.140625" style="550" customWidth="1"/>
    <col min="775" max="775" width="16" style="550" customWidth="1"/>
    <col min="776" max="777" width="18.5703125" style="550" customWidth="1"/>
    <col min="778" max="778" width="19" style="550" customWidth="1"/>
    <col min="779" max="779" width="13" style="550" bestFit="1" customWidth="1"/>
    <col min="780" max="780" width="3.42578125" style="550" customWidth="1"/>
    <col min="781" max="1018" width="9.140625" style="550"/>
    <col min="1019" max="1020" width="3" style="550" customWidth="1"/>
    <col min="1021" max="1022" width="2.42578125" style="550" customWidth="1"/>
    <col min="1023" max="1023" width="32.140625" style="550" customWidth="1"/>
    <col min="1024" max="1024" width="17.5703125" style="550" customWidth="1"/>
    <col min="1025" max="1025" width="16" style="550" customWidth="1"/>
    <col min="1026" max="1026" width="18.140625" style="550" customWidth="1"/>
    <col min="1027" max="1027" width="16" style="550" customWidth="1"/>
    <col min="1028" max="1028" width="17.5703125" style="550" customWidth="1"/>
    <col min="1029" max="1029" width="16" style="550" customWidth="1"/>
    <col min="1030" max="1030" width="18.140625" style="550" customWidth="1"/>
    <col min="1031" max="1031" width="16" style="550" customWidth="1"/>
    <col min="1032" max="1033" width="18.5703125" style="550" customWidth="1"/>
    <col min="1034" max="1034" width="19" style="550" customWidth="1"/>
    <col min="1035" max="1035" width="13" style="550" bestFit="1" customWidth="1"/>
    <col min="1036" max="1036" width="3.42578125" style="550" customWidth="1"/>
    <col min="1037" max="1274" width="9.140625" style="550"/>
    <col min="1275" max="1276" width="3" style="550" customWidth="1"/>
    <col min="1277" max="1278" width="2.42578125" style="550" customWidth="1"/>
    <col min="1279" max="1279" width="32.140625" style="550" customWidth="1"/>
    <col min="1280" max="1280" width="17.5703125" style="550" customWidth="1"/>
    <col min="1281" max="1281" width="16" style="550" customWidth="1"/>
    <col min="1282" max="1282" width="18.140625" style="550" customWidth="1"/>
    <col min="1283" max="1283" width="16" style="550" customWidth="1"/>
    <col min="1284" max="1284" width="17.5703125" style="550" customWidth="1"/>
    <col min="1285" max="1285" width="16" style="550" customWidth="1"/>
    <col min="1286" max="1286" width="18.140625" style="550" customWidth="1"/>
    <col min="1287" max="1287" width="16" style="550" customWidth="1"/>
    <col min="1288" max="1289" width="18.5703125" style="550" customWidth="1"/>
    <col min="1290" max="1290" width="19" style="550" customWidth="1"/>
    <col min="1291" max="1291" width="13" style="550" bestFit="1" customWidth="1"/>
    <col min="1292" max="1292" width="3.42578125" style="550" customWidth="1"/>
    <col min="1293" max="1530" width="9.140625" style="550"/>
    <col min="1531" max="1532" width="3" style="550" customWidth="1"/>
    <col min="1533" max="1534" width="2.42578125" style="550" customWidth="1"/>
    <col min="1535" max="1535" width="32.140625" style="550" customWidth="1"/>
    <col min="1536" max="1536" width="17.5703125" style="550" customWidth="1"/>
    <col min="1537" max="1537" width="16" style="550" customWidth="1"/>
    <col min="1538" max="1538" width="18.140625" style="550" customWidth="1"/>
    <col min="1539" max="1539" width="16" style="550" customWidth="1"/>
    <col min="1540" max="1540" width="17.5703125" style="550" customWidth="1"/>
    <col min="1541" max="1541" width="16" style="550" customWidth="1"/>
    <col min="1542" max="1542" width="18.140625" style="550" customWidth="1"/>
    <col min="1543" max="1543" width="16" style="550" customWidth="1"/>
    <col min="1544" max="1545" width="18.5703125" style="550" customWidth="1"/>
    <col min="1546" max="1546" width="19" style="550" customWidth="1"/>
    <col min="1547" max="1547" width="13" style="550" bestFit="1" customWidth="1"/>
    <col min="1548" max="1548" width="3.42578125" style="550" customWidth="1"/>
    <col min="1549" max="1786" width="9.140625" style="550"/>
    <col min="1787" max="1788" width="3" style="550" customWidth="1"/>
    <col min="1789" max="1790" width="2.42578125" style="550" customWidth="1"/>
    <col min="1791" max="1791" width="32.140625" style="550" customWidth="1"/>
    <col min="1792" max="1792" width="17.5703125" style="550" customWidth="1"/>
    <col min="1793" max="1793" width="16" style="550" customWidth="1"/>
    <col min="1794" max="1794" width="18.140625" style="550" customWidth="1"/>
    <col min="1795" max="1795" width="16" style="550" customWidth="1"/>
    <col min="1796" max="1796" width="17.5703125" style="550" customWidth="1"/>
    <col min="1797" max="1797" width="16" style="550" customWidth="1"/>
    <col min="1798" max="1798" width="18.140625" style="550" customWidth="1"/>
    <col min="1799" max="1799" width="16" style="550" customWidth="1"/>
    <col min="1800" max="1801" width="18.5703125" style="550" customWidth="1"/>
    <col min="1802" max="1802" width="19" style="550" customWidth="1"/>
    <col min="1803" max="1803" width="13" style="550" bestFit="1" customWidth="1"/>
    <col min="1804" max="1804" width="3.42578125" style="550" customWidth="1"/>
    <col min="1805" max="2042" width="9.140625" style="550"/>
    <col min="2043" max="2044" width="3" style="550" customWidth="1"/>
    <col min="2045" max="2046" width="2.42578125" style="550" customWidth="1"/>
    <col min="2047" max="2047" width="32.140625" style="550" customWidth="1"/>
    <col min="2048" max="2048" width="17.5703125" style="550" customWidth="1"/>
    <col min="2049" max="2049" width="16" style="550" customWidth="1"/>
    <col min="2050" max="2050" width="18.140625" style="550" customWidth="1"/>
    <col min="2051" max="2051" width="16" style="550" customWidth="1"/>
    <col min="2052" max="2052" width="17.5703125" style="550" customWidth="1"/>
    <col min="2053" max="2053" width="16" style="550" customWidth="1"/>
    <col min="2054" max="2054" width="18.140625" style="550" customWidth="1"/>
    <col min="2055" max="2055" width="16" style="550" customWidth="1"/>
    <col min="2056" max="2057" width="18.5703125" style="550" customWidth="1"/>
    <col min="2058" max="2058" width="19" style="550" customWidth="1"/>
    <col min="2059" max="2059" width="13" style="550" bestFit="1" customWidth="1"/>
    <col min="2060" max="2060" width="3.42578125" style="550" customWidth="1"/>
    <col min="2061" max="2298" width="9.140625" style="550"/>
    <col min="2299" max="2300" width="3" style="550" customWidth="1"/>
    <col min="2301" max="2302" width="2.42578125" style="550" customWidth="1"/>
    <col min="2303" max="2303" width="32.140625" style="550" customWidth="1"/>
    <col min="2304" max="2304" width="17.5703125" style="550" customWidth="1"/>
    <col min="2305" max="2305" width="16" style="550" customWidth="1"/>
    <col min="2306" max="2306" width="18.140625" style="550" customWidth="1"/>
    <col min="2307" max="2307" width="16" style="550" customWidth="1"/>
    <col min="2308" max="2308" width="17.5703125" style="550" customWidth="1"/>
    <col min="2309" max="2309" width="16" style="550" customWidth="1"/>
    <col min="2310" max="2310" width="18.140625" style="550" customWidth="1"/>
    <col min="2311" max="2311" width="16" style="550" customWidth="1"/>
    <col min="2312" max="2313" width="18.5703125" style="550" customWidth="1"/>
    <col min="2314" max="2314" width="19" style="550" customWidth="1"/>
    <col min="2315" max="2315" width="13" style="550" bestFit="1" customWidth="1"/>
    <col min="2316" max="2316" width="3.42578125" style="550" customWidth="1"/>
    <col min="2317" max="2554" width="9.140625" style="550"/>
    <col min="2555" max="2556" width="3" style="550" customWidth="1"/>
    <col min="2557" max="2558" width="2.42578125" style="550" customWidth="1"/>
    <col min="2559" max="2559" width="32.140625" style="550" customWidth="1"/>
    <col min="2560" max="2560" width="17.5703125" style="550" customWidth="1"/>
    <col min="2561" max="2561" width="16" style="550" customWidth="1"/>
    <col min="2562" max="2562" width="18.140625" style="550" customWidth="1"/>
    <col min="2563" max="2563" width="16" style="550" customWidth="1"/>
    <col min="2564" max="2564" width="17.5703125" style="550" customWidth="1"/>
    <col min="2565" max="2565" width="16" style="550" customWidth="1"/>
    <col min="2566" max="2566" width="18.140625" style="550" customWidth="1"/>
    <col min="2567" max="2567" width="16" style="550" customWidth="1"/>
    <col min="2568" max="2569" width="18.5703125" style="550" customWidth="1"/>
    <col min="2570" max="2570" width="19" style="550" customWidth="1"/>
    <col min="2571" max="2571" width="13" style="550" bestFit="1" customWidth="1"/>
    <col min="2572" max="2572" width="3.42578125" style="550" customWidth="1"/>
    <col min="2573" max="2810" width="9.140625" style="550"/>
    <col min="2811" max="2812" width="3" style="550" customWidth="1"/>
    <col min="2813" max="2814" width="2.42578125" style="550" customWidth="1"/>
    <col min="2815" max="2815" width="32.140625" style="550" customWidth="1"/>
    <col min="2816" max="2816" width="17.5703125" style="550" customWidth="1"/>
    <col min="2817" max="2817" width="16" style="550" customWidth="1"/>
    <col min="2818" max="2818" width="18.140625" style="550" customWidth="1"/>
    <col min="2819" max="2819" width="16" style="550" customWidth="1"/>
    <col min="2820" max="2820" width="17.5703125" style="550" customWidth="1"/>
    <col min="2821" max="2821" width="16" style="550" customWidth="1"/>
    <col min="2822" max="2822" width="18.140625" style="550" customWidth="1"/>
    <col min="2823" max="2823" width="16" style="550" customWidth="1"/>
    <col min="2824" max="2825" width="18.5703125" style="550" customWidth="1"/>
    <col min="2826" max="2826" width="19" style="550" customWidth="1"/>
    <col min="2827" max="2827" width="13" style="550" bestFit="1" customWidth="1"/>
    <col min="2828" max="2828" width="3.42578125" style="550" customWidth="1"/>
    <col min="2829" max="3066" width="9.140625" style="550"/>
    <col min="3067" max="3068" width="3" style="550" customWidth="1"/>
    <col min="3069" max="3070" width="2.42578125" style="550" customWidth="1"/>
    <col min="3071" max="3071" width="32.140625" style="550" customWidth="1"/>
    <col min="3072" max="3072" width="17.5703125" style="550" customWidth="1"/>
    <col min="3073" max="3073" width="16" style="550" customWidth="1"/>
    <col min="3074" max="3074" width="18.140625" style="550" customWidth="1"/>
    <col min="3075" max="3075" width="16" style="550" customWidth="1"/>
    <col min="3076" max="3076" width="17.5703125" style="550" customWidth="1"/>
    <col min="3077" max="3077" width="16" style="550" customWidth="1"/>
    <col min="3078" max="3078" width="18.140625" style="550" customWidth="1"/>
    <col min="3079" max="3079" width="16" style="550" customWidth="1"/>
    <col min="3080" max="3081" width="18.5703125" style="550" customWidth="1"/>
    <col min="3082" max="3082" width="19" style="550" customWidth="1"/>
    <col min="3083" max="3083" width="13" style="550" bestFit="1" customWidth="1"/>
    <col min="3084" max="3084" width="3.42578125" style="550" customWidth="1"/>
    <col min="3085" max="3322" width="9.140625" style="550"/>
    <col min="3323" max="3324" width="3" style="550" customWidth="1"/>
    <col min="3325" max="3326" width="2.42578125" style="550" customWidth="1"/>
    <col min="3327" max="3327" width="32.140625" style="550" customWidth="1"/>
    <col min="3328" max="3328" width="17.5703125" style="550" customWidth="1"/>
    <col min="3329" max="3329" width="16" style="550" customWidth="1"/>
    <col min="3330" max="3330" width="18.140625" style="550" customWidth="1"/>
    <col min="3331" max="3331" width="16" style="550" customWidth="1"/>
    <col min="3332" max="3332" width="17.5703125" style="550" customWidth="1"/>
    <col min="3333" max="3333" width="16" style="550" customWidth="1"/>
    <col min="3334" max="3334" width="18.140625" style="550" customWidth="1"/>
    <col min="3335" max="3335" width="16" style="550" customWidth="1"/>
    <col min="3336" max="3337" width="18.5703125" style="550" customWidth="1"/>
    <col min="3338" max="3338" width="19" style="550" customWidth="1"/>
    <col min="3339" max="3339" width="13" style="550" bestFit="1" customWidth="1"/>
    <col min="3340" max="3340" width="3.42578125" style="550" customWidth="1"/>
    <col min="3341" max="3578" width="9.140625" style="550"/>
    <col min="3579" max="3580" width="3" style="550" customWidth="1"/>
    <col min="3581" max="3582" width="2.42578125" style="550" customWidth="1"/>
    <col min="3583" max="3583" width="32.140625" style="550" customWidth="1"/>
    <col min="3584" max="3584" width="17.5703125" style="550" customWidth="1"/>
    <col min="3585" max="3585" width="16" style="550" customWidth="1"/>
    <col min="3586" max="3586" width="18.140625" style="550" customWidth="1"/>
    <col min="3587" max="3587" width="16" style="550" customWidth="1"/>
    <col min="3588" max="3588" width="17.5703125" style="550" customWidth="1"/>
    <col min="3589" max="3589" width="16" style="550" customWidth="1"/>
    <col min="3590" max="3590" width="18.140625" style="550" customWidth="1"/>
    <col min="3591" max="3591" width="16" style="550" customWidth="1"/>
    <col min="3592" max="3593" width="18.5703125" style="550" customWidth="1"/>
    <col min="3594" max="3594" width="19" style="550" customWidth="1"/>
    <col min="3595" max="3595" width="13" style="550" bestFit="1" customWidth="1"/>
    <col min="3596" max="3596" width="3.42578125" style="550" customWidth="1"/>
    <col min="3597" max="3834" width="9.140625" style="550"/>
    <col min="3835" max="3836" width="3" style="550" customWidth="1"/>
    <col min="3837" max="3838" width="2.42578125" style="550" customWidth="1"/>
    <col min="3839" max="3839" width="32.140625" style="550" customWidth="1"/>
    <col min="3840" max="3840" width="17.5703125" style="550" customWidth="1"/>
    <col min="3841" max="3841" width="16" style="550" customWidth="1"/>
    <col min="3842" max="3842" width="18.140625" style="550" customWidth="1"/>
    <col min="3843" max="3843" width="16" style="550" customWidth="1"/>
    <col min="3844" max="3844" width="17.5703125" style="550" customWidth="1"/>
    <col min="3845" max="3845" width="16" style="550" customWidth="1"/>
    <col min="3846" max="3846" width="18.140625" style="550" customWidth="1"/>
    <col min="3847" max="3847" width="16" style="550" customWidth="1"/>
    <col min="3848" max="3849" width="18.5703125" style="550" customWidth="1"/>
    <col min="3850" max="3850" width="19" style="550" customWidth="1"/>
    <col min="3851" max="3851" width="13" style="550" bestFit="1" customWidth="1"/>
    <col min="3852" max="3852" width="3.42578125" style="550" customWidth="1"/>
    <col min="3853" max="4090" width="9.140625" style="550"/>
    <col min="4091" max="4092" width="3" style="550" customWidth="1"/>
    <col min="4093" max="4094" width="2.42578125" style="550" customWidth="1"/>
    <col min="4095" max="4095" width="32.140625" style="550" customWidth="1"/>
    <col min="4096" max="4096" width="17.5703125" style="550" customWidth="1"/>
    <col min="4097" max="4097" width="16" style="550" customWidth="1"/>
    <col min="4098" max="4098" width="18.140625" style="550" customWidth="1"/>
    <col min="4099" max="4099" width="16" style="550" customWidth="1"/>
    <col min="4100" max="4100" width="17.5703125" style="550" customWidth="1"/>
    <col min="4101" max="4101" width="16" style="550" customWidth="1"/>
    <col min="4102" max="4102" width="18.140625" style="550" customWidth="1"/>
    <col min="4103" max="4103" width="16" style="550" customWidth="1"/>
    <col min="4104" max="4105" width="18.5703125" style="550" customWidth="1"/>
    <col min="4106" max="4106" width="19" style="550" customWidth="1"/>
    <col min="4107" max="4107" width="13" style="550" bestFit="1" customWidth="1"/>
    <col min="4108" max="4108" width="3.42578125" style="550" customWidth="1"/>
    <col min="4109" max="4346" width="9.140625" style="550"/>
    <col min="4347" max="4348" width="3" style="550" customWidth="1"/>
    <col min="4349" max="4350" width="2.42578125" style="550" customWidth="1"/>
    <col min="4351" max="4351" width="32.140625" style="550" customWidth="1"/>
    <col min="4352" max="4352" width="17.5703125" style="550" customWidth="1"/>
    <col min="4353" max="4353" width="16" style="550" customWidth="1"/>
    <col min="4354" max="4354" width="18.140625" style="550" customWidth="1"/>
    <col min="4355" max="4355" width="16" style="550" customWidth="1"/>
    <col min="4356" max="4356" width="17.5703125" style="550" customWidth="1"/>
    <col min="4357" max="4357" width="16" style="550" customWidth="1"/>
    <col min="4358" max="4358" width="18.140625" style="550" customWidth="1"/>
    <col min="4359" max="4359" width="16" style="550" customWidth="1"/>
    <col min="4360" max="4361" width="18.5703125" style="550" customWidth="1"/>
    <col min="4362" max="4362" width="19" style="550" customWidth="1"/>
    <col min="4363" max="4363" width="13" style="550" bestFit="1" customWidth="1"/>
    <col min="4364" max="4364" width="3.42578125" style="550" customWidth="1"/>
    <col min="4365" max="4602" width="9.140625" style="550"/>
    <col min="4603" max="4604" width="3" style="550" customWidth="1"/>
    <col min="4605" max="4606" width="2.42578125" style="550" customWidth="1"/>
    <col min="4607" max="4607" width="32.140625" style="550" customWidth="1"/>
    <col min="4608" max="4608" width="17.5703125" style="550" customWidth="1"/>
    <col min="4609" max="4609" width="16" style="550" customWidth="1"/>
    <col min="4610" max="4610" width="18.140625" style="550" customWidth="1"/>
    <col min="4611" max="4611" width="16" style="550" customWidth="1"/>
    <col min="4612" max="4612" width="17.5703125" style="550" customWidth="1"/>
    <col min="4613" max="4613" width="16" style="550" customWidth="1"/>
    <col min="4614" max="4614" width="18.140625" style="550" customWidth="1"/>
    <col min="4615" max="4615" width="16" style="550" customWidth="1"/>
    <col min="4616" max="4617" width="18.5703125" style="550" customWidth="1"/>
    <col min="4618" max="4618" width="19" style="550" customWidth="1"/>
    <col min="4619" max="4619" width="13" style="550" bestFit="1" customWidth="1"/>
    <col min="4620" max="4620" width="3.42578125" style="550" customWidth="1"/>
    <col min="4621" max="4858" width="9.140625" style="550"/>
    <col min="4859" max="4860" width="3" style="550" customWidth="1"/>
    <col min="4861" max="4862" width="2.42578125" style="550" customWidth="1"/>
    <col min="4863" max="4863" width="32.140625" style="550" customWidth="1"/>
    <col min="4864" max="4864" width="17.5703125" style="550" customWidth="1"/>
    <col min="4865" max="4865" width="16" style="550" customWidth="1"/>
    <col min="4866" max="4866" width="18.140625" style="550" customWidth="1"/>
    <col min="4867" max="4867" width="16" style="550" customWidth="1"/>
    <col min="4868" max="4868" width="17.5703125" style="550" customWidth="1"/>
    <col min="4869" max="4869" width="16" style="550" customWidth="1"/>
    <col min="4870" max="4870" width="18.140625" style="550" customWidth="1"/>
    <col min="4871" max="4871" width="16" style="550" customWidth="1"/>
    <col min="4872" max="4873" width="18.5703125" style="550" customWidth="1"/>
    <col min="4874" max="4874" width="19" style="550" customWidth="1"/>
    <col min="4875" max="4875" width="13" style="550" bestFit="1" customWidth="1"/>
    <col min="4876" max="4876" width="3.42578125" style="550" customWidth="1"/>
    <col min="4877" max="5114" width="9.140625" style="550"/>
    <col min="5115" max="5116" width="3" style="550" customWidth="1"/>
    <col min="5117" max="5118" width="2.42578125" style="550" customWidth="1"/>
    <col min="5119" max="5119" width="32.140625" style="550" customWidth="1"/>
    <col min="5120" max="5120" width="17.5703125" style="550" customWidth="1"/>
    <col min="5121" max="5121" width="16" style="550" customWidth="1"/>
    <col min="5122" max="5122" width="18.140625" style="550" customWidth="1"/>
    <col min="5123" max="5123" width="16" style="550" customWidth="1"/>
    <col min="5124" max="5124" width="17.5703125" style="550" customWidth="1"/>
    <col min="5125" max="5125" width="16" style="550" customWidth="1"/>
    <col min="5126" max="5126" width="18.140625" style="550" customWidth="1"/>
    <col min="5127" max="5127" width="16" style="550" customWidth="1"/>
    <col min="5128" max="5129" width="18.5703125" style="550" customWidth="1"/>
    <col min="5130" max="5130" width="19" style="550" customWidth="1"/>
    <col min="5131" max="5131" width="13" style="550" bestFit="1" customWidth="1"/>
    <col min="5132" max="5132" width="3.42578125" style="550" customWidth="1"/>
    <col min="5133" max="5370" width="9.140625" style="550"/>
    <col min="5371" max="5372" width="3" style="550" customWidth="1"/>
    <col min="5373" max="5374" width="2.42578125" style="550" customWidth="1"/>
    <col min="5375" max="5375" width="32.140625" style="550" customWidth="1"/>
    <col min="5376" max="5376" width="17.5703125" style="550" customWidth="1"/>
    <col min="5377" max="5377" width="16" style="550" customWidth="1"/>
    <col min="5378" max="5378" width="18.140625" style="550" customWidth="1"/>
    <col min="5379" max="5379" width="16" style="550" customWidth="1"/>
    <col min="5380" max="5380" width="17.5703125" style="550" customWidth="1"/>
    <col min="5381" max="5381" width="16" style="550" customWidth="1"/>
    <col min="5382" max="5382" width="18.140625" style="550" customWidth="1"/>
    <col min="5383" max="5383" width="16" style="550" customWidth="1"/>
    <col min="5384" max="5385" width="18.5703125" style="550" customWidth="1"/>
    <col min="5386" max="5386" width="19" style="550" customWidth="1"/>
    <col min="5387" max="5387" width="13" style="550" bestFit="1" customWidth="1"/>
    <col min="5388" max="5388" width="3.42578125" style="550" customWidth="1"/>
    <col min="5389" max="5626" width="9.140625" style="550"/>
    <col min="5627" max="5628" width="3" style="550" customWidth="1"/>
    <col min="5629" max="5630" width="2.42578125" style="550" customWidth="1"/>
    <col min="5631" max="5631" width="32.140625" style="550" customWidth="1"/>
    <col min="5632" max="5632" width="17.5703125" style="550" customWidth="1"/>
    <col min="5633" max="5633" width="16" style="550" customWidth="1"/>
    <col min="5634" max="5634" width="18.140625" style="550" customWidth="1"/>
    <col min="5635" max="5635" width="16" style="550" customWidth="1"/>
    <col min="5636" max="5636" width="17.5703125" style="550" customWidth="1"/>
    <col min="5637" max="5637" width="16" style="550" customWidth="1"/>
    <col min="5638" max="5638" width="18.140625" style="550" customWidth="1"/>
    <col min="5639" max="5639" width="16" style="550" customWidth="1"/>
    <col min="5640" max="5641" width="18.5703125" style="550" customWidth="1"/>
    <col min="5642" max="5642" width="19" style="550" customWidth="1"/>
    <col min="5643" max="5643" width="13" style="550" bestFit="1" customWidth="1"/>
    <col min="5644" max="5644" width="3.42578125" style="550" customWidth="1"/>
    <col min="5645" max="5882" width="9.140625" style="550"/>
    <col min="5883" max="5884" width="3" style="550" customWidth="1"/>
    <col min="5885" max="5886" width="2.42578125" style="550" customWidth="1"/>
    <col min="5887" max="5887" width="32.140625" style="550" customWidth="1"/>
    <col min="5888" max="5888" width="17.5703125" style="550" customWidth="1"/>
    <col min="5889" max="5889" width="16" style="550" customWidth="1"/>
    <col min="5890" max="5890" width="18.140625" style="550" customWidth="1"/>
    <col min="5891" max="5891" width="16" style="550" customWidth="1"/>
    <col min="5892" max="5892" width="17.5703125" style="550" customWidth="1"/>
    <col min="5893" max="5893" width="16" style="550" customWidth="1"/>
    <col min="5894" max="5894" width="18.140625" style="550" customWidth="1"/>
    <col min="5895" max="5895" width="16" style="550" customWidth="1"/>
    <col min="5896" max="5897" width="18.5703125" style="550" customWidth="1"/>
    <col min="5898" max="5898" width="19" style="550" customWidth="1"/>
    <col min="5899" max="5899" width="13" style="550" bestFit="1" customWidth="1"/>
    <col min="5900" max="5900" width="3.42578125" style="550" customWidth="1"/>
    <col min="5901" max="6138" width="9.140625" style="550"/>
    <col min="6139" max="6140" width="3" style="550" customWidth="1"/>
    <col min="6141" max="6142" width="2.42578125" style="550" customWidth="1"/>
    <col min="6143" max="6143" width="32.140625" style="550" customWidth="1"/>
    <col min="6144" max="6144" width="17.5703125" style="550" customWidth="1"/>
    <col min="6145" max="6145" width="16" style="550" customWidth="1"/>
    <col min="6146" max="6146" width="18.140625" style="550" customWidth="1"/>
    <col min="6147" max="6147" width="16" style="550" customWidth="1"/>
    <col min="6148" max="6148" width="17.5703125" style="550" customWidth="1"/>
    <col min="6149" max="6149" width="16" style="550" customWidth="1"/>
    <col min="6150" max="6150" width="18.140625" style="550" customWidth="1"/>
    <col min="6151" max="6151" width="16" style="550" customWidth="1"/>
    <col min="6152" max="6153" width="18.5703125" style="550" customWidth="1"/>
    <col min="6154" max="6154" width="19" style="550" customWidth="1"/>
    <col min="6155" max="6155" width="13" style="550" bestFit="1" customWidth="1"/>
    <col min="6156" max="6156" width="3.42578125" style="550" customWidth="1"/>
    <col min="6157" max="6394" width="9.140625" style="550"/>
    <col min="6395" max="6396" width="3" style="550" customWidth="1"/>
    <col min="6397" max="6398" width="2.42578125" style="550" customWidth="1"/>
    <col min="6399" max="6399" width="32.140625" style="550" customWidth="1"/>
    <col min="6400" max="6400" width="17.5703125" style="550" customWidth="1"/>
    <col min="6401" max="6401" width="16" style="550" customWidth="1"/>
    <col min="6402" max="6402" width="18.140625" style="550" customWidth="1"/>
    <col min="6403" max="6403" width="16" style="550" customWidth="1"/>
    <col min="6404" max="6404" width="17.5703125" style="550" customWidth="1"/>
    <col min="6405" max="6405" width="16" style="550" customWidth="1"/>
    <col min="6406" max="6406" width="18.140625" style="550" customWidth="1"/>
    <col min="6407" max="6407" width="16" style="550" customWidth="1"/>
    <col min="6408" max="6409" width="18.5703125" style="550" customWidth="1"/>
    <col min="6410" max="6410" width="19" style="550" customWidth="1"/>
    <col min="6411" max="6411" width="13" style="550" bestFit="1" customWidth="1"/>
    <col min="6412" max="6412" width="3.42578125" style="550" customWidth="1"/>
    <col min="6413" max="6650" width="9.140625" style="550"/>
    <col min="6651" max="6652" width="3" style="550" customWidth="1"/>
    <col min="6653" max="6654" width="2.42578125" style="550" customWidth="1"/>
    <col min="6655" max="6655" width="32.140625" style="550" customWidth="1"/>
    <col min="6656" max="6656" width="17.5703125" style="550" customWidth="1"/>
    <col min="6657" max="6657" width="16" style="550" customWidth="1"/>
    <col min="6658" max="6658" width="18.140625" style="550" customWidth="1"/>
    <col min="6659" max="6659" width="16" style="550" customWidth="1"/>
    <col min="6660" max="6660" width="17.5703125" style="550" customWidth="1"/>
    <col min="6661" max="6661" width="16" style="550" customWidth="1"/>
    <col min="6662" max="6662" width="18.140625" style="550" customWidth="1"/>
    <col min="6663" max="6663" width="16" style="550" customWidth="1"/>
    <col min="6664" max="6665" width="18.5703125" style="550" customWidth="1"/>
    <col min="6666" max="6666" width="19" style="550" customWidth="1"/>
    <col min="6667" max="6667" width="13" style="550" bestFit="1" customWidth="1"/>
    <col min="6668" max="6668" width="3.42578125" style="550" customWidth="1"/>
    <col min="6669" max="6906" width="9.140625" style="550"/>
    <col min="6907" max="6908" width="3" style="550" customWidth="1"/>
    <col min="6909" max="6910" width="2.42578125" style="550" customWidth="1"/>
    <col min="6911" max="6911" width="32.140625" style="550" customWidth="1"/>
    <col min="6912" max="6912" width="17.5703125" style="550" customWidth="1"/>
    <col min="6913" max="6913" width="16" style="550" customWidth="1"/>
    <col min="6914" max="6914" width="18.140625" style="550" customWidth="1"/>
    <col min="6915" max="6915" width="16" style="550" customWidth="1"/>
    <col min="6916" max="6916" width="17.5703125" style="550" customWidth="1"/>
    <col min="6917" max="6917" width="16" style="550" customWidth="1"/>
    <col min="6918" max="6918" width="18.140625" style="550" customWidth="1"/>
    <col min="6919" max="6919" width="16" style="550" customWidth="1"/>
    <col min="6920" max="6921" width="18.5703125" style="550" customWidth="1"/>
    <col min="6922" max="6922" width="19" style="550" customWidth="1"/>
    <col min="6923" max="6923" width="13" style="550" bestFit="1" customWidth="1"/>
    <col min="6924" max="6924" width="3.42578125" style="550" customWidth="1"/>
    <col min="6925" max="7162" width="9.140625" style="550"/>
    <col min="7163" max="7164" width="3" style="550" customWidth="1"/>
    <col min="7165" max="7166" width="2.42578125" style="550" customWidth="1"/>
    <col min="7167" max="7167" width="32.140625" style="550" customWidth="1"/>
    <col min="7168" max="7168" width="17.5703125" style="550" customWidth="1"/>
    <col min="7169" max="7169" width="16" style="550" customWidth="1"/>
    <col min="7170" max="7170" width="18.140625" style="550" customWidth="1"/>
    <col min="7171" max="7171" width="16" style="550" customWidth="1"/>
    <col min="7172" max="7172" width="17.5703125" style="550" customWidth="1"/>
    <col min="7173" max="7173" width="16" style="550" customWidth="1"/>
    <col min="7174" max="7174" width="18.140625" style="550" customWidth="1"/>
    <col min="7175" max="7175" width="16" style="550" customWidth="1"/>
    <col min="7176" max="7177" width="18.5703125" style="550" customWidth="1"/>
    <col min="7178" max="7178" width="19" style="550" customWidth="1"/>
    <col min="7179" max="7179" width="13" style="550" bestFit="1" customWidth="1"/>
    <col min="7180" max="7180" width="3.42578125" style="550" customWidth="1"/>
    <col min="7181" max="7418" width="9.140625" style="550"/>
    <col min="7419" max="7420" width="3" style="550" customWidth="1"/>
    <col min="7421" max="7422" width="2.42578125" style="550" customWidth="1"/>
    <col min="7423" max="7423" width="32.140625" style="550" customWidth="1"/>
    <col min="7424" max="7424" width="17.5703125" style="550" customWidth="1"/>
    <col min="7425" max="7425" width="16" style="550" customWidth="1"/>
    <col min="7426" max="7426" width="18.140625" style="550" customWidth="1"/>
    <col min="7427" max="7427" width="16" style="550" customWidth="1"/>
    <col min="7428" max="7428" width="17.5703125" style="550" customWidth="1"/>
    <col min="7429" max="7429" width="16" style="550" customWidth="1"/>
    <col min="7430" max="7430" width="18.140625" style="550" customWidth="1"/>
    <col min="7431" max="7431" width="16" style="550" customWidth="1"/>
    <col min="7432" max="7433" width="18.5703125" style="550" customWidth="1"/>
    <col min="7434" max="7434" width="19" style="550" customWidth="1"/>
    <col min="7435" max="7435" width="13" style="550" bestFit="1" customWidth="1"/>
    <col min="7436" max="7436" width="3.42578125" style="550" customWidth="1"/>
    <col min="7437" max="7674" width="9.140625" style="550"/>
    <col min="7675" max="7676" width="3" style="550" customWidth="1"/>
    <col min="7677" max="7678" width="2.42578125" style="550" customWidth="1"/>
    <col min="7679" max="7679" width="32.140625" style="550" customWidth="1"/>
    <col min="7680" max="7680" width="17.5703125" style="550" customWidth="1"/>
    <col min="7681" max="7681" width="16" style="550" customWidth="1"/>
    <col min="7682" max="7682" width="18.140625" style="550" customWidth="1"/>
    <col min="7683" max="7683" width="16" style="550" customWidth="1"/>
    <col min="7684" max="7684" width="17.5703125" style="550" customWidth="1"/>
    <col min="7685" max="7685" width="16" style="550" customWidth="1"/>
    <col min="7686" max="7686" width="18.140625" style="550" customWidth="1"/>
    <col min="7687" max="7687" width="16" style="550" customWidth="1"/>
    <col min="7688" max="7689" width="18.5703125" style="550" customWidth="1"/>
    <col min="7690" max="7690" width="19" style="550" customWidth="1"/>
    <col min="7691" max="7691" width="13" style="550" bestFit="1" customWidth="1"/>
    <col min="7692" max="7692" width="3.42578125" style="550" customWidth="1"/>
    <col min="7693" max="7930" width="9.140625" style="550"/>
    <col min="7931" max="7932" width="3" style="550" customWidth="1"/>
    <col min="7933" max="7934" width="2.42578125" style="550" customWidth="1"/>
    <col min="7935" max="7935" width="32.140625" style="550" customWidth="1"/>
    <col min="7936" max="7936" width="17.5703125" style="550" customWidth="1"/>
    <col min="7937" max="7937" width="16" style="550" customWidth="1"/>
    <col min="7938" max="7938" width="18.140625" style="550" customWidth="1"/>
    <col min="7939" max="7939" width="16" style="550" customWidth="1"/>
    <col min="7940" max="7940" width="17.5703125" style="550" customWidth="1"/>
    <col min="7941" max="7941" width="16" style="550" customWidth="1"/>
    <col min="7942" max="7942" width="18.140625" style="550" customWidth="1"/>
    <col min="7943" max="7943" width="16" style="550" customWidth="1"/>
    <col min="7944" max="7945" width="18.5703125" style="550" customWidth="1"/>
    <col min="7946" max="7946" width="19" style="550" customWidth="1"/>
    <col min="7947" max="7947" width="13" style="550" bestFit="1" customWidth="1"/>
    <col min="7948" max="7948" width="3.42578125" style="550" customWidth="1"/>
    <col min="7949" max="8186" width="9.140625" style="550"/>
    <col min="8187" max="8188" width="3" style="550" customWidth="1"/>
    <col min="8189" max="8190" width="2.42578125" style="550" customWidth="1"/>
    <col min="8191" max="8191" width="32.140625" style="550" customWidth="1"/>
    <col min="8192" max="8192" width="17.5703125" style="550" customWidth="1"/>
    <col min="8193" max="8193" width="16" style="550" customWidth="1"/>
    <col min="8194" max="8194" width="18.140625" style="550" customWidth="1"/>
    <col min="8195" max="8195" width="16" style="550" customWidth="1"/>
    <col min="8196" max="8196" width="17.5703125" style="550" customWidth="1"/>
    <col min="8197" max="8197" width="16" style="550" customWidth="1"/>
    <col min="8198" max="8198" width="18.140625" style="550" customWidth="1"/>
    <col min="8199" max="8199" width="16" style="550" customWidth="1"/>
    <col min="8200" max="8201" width="18.5703125" style="550" customWidth="1"/>
    <col min="8202" max="8202" width="19" style="550" customWidth="1"/>
    <col min="8203" max="8203" width="13" style="550" bestFit="1" customWidth="1"/>
    <col min="8204" max="8204" width="3.42578125" style="550" customWidth="1"/>
    <col min="8205" max="8442" width="9.140625" style="550"/>
    <col min="8443" max="8444" width="3" style="550" customWidth="1"/>
    <col min="8445" max="8446" width="2.42578125" style="550" customWidth="1"/>
    <col min="8447" max="8447" width="32.140625" style="550" customWidth="1"/>
    <col min="8448" max="8448" width="17.5703125" style="550" customWidth="1"/>
    <col min="8449" max="8449" width="16" style="550" customWidth="1"/>
    <col min="8450" max="8450" width="18.140625" style="550" customWidth="1"/>
    <col min="8451" max="8451" width="16" style="550" customWidth="1"/>
    <col min="8452" max="8452" width="17.5703125" style="550" customWidth="1"/>
    <col min="8453" max="8453" width="16" style="550" customWidth="1"/>
    <col min="8454" max="8454" width="18.140625" style="550" customWidth="1"/>
    <col min="8455" max="8455" width="16" style="550" customWidth="1"/>
    <col min="8456" max="8457" width="18.5703125" style="550" customWidth="1"/>
    <col min="8458" max="8458" width="19" style="550" customWidth="1"/>
    <col min="8459" max="8459" width="13" style="550" bestFit="1" customWidth="1"/>
    <col min="8460" max="8460" width="3.42578125" style="550" customWidth="1"/>
    <col min="8461" max="8698" width="9.140625" style="550"/>
    <col min="8699" max="8700" width="3" style="550" customWidth="1"/>
    <col min="8701" max="8702" width="2.42578125" style="550" customWidth="1"/>
    <col min="8703" max="8703" width="32.140625" style="550" customWidth="1"/>
    <col min="8704" max="8704" width="17.5703125" style="550" customWidth="1"/>
    <col min="8705" max="8705" width="16" style="550" customWidth="1"/>
    <col min="8706" max="8706" width="18.140625" style="550" customWidth="1"/>
    <col min="8707" max="8707" width="16" style="550" customWidth="1"/>
    <col min="8708" max="8708" width="17.5703125" style="550" customWidth="1"/>
    <col min="8709" max="8709" width="16" style="550" customWidth="1"/>
    <col min="8710" max="8710" width="18.140625" style="550" customWidth="1"/>
    <col min="8711" max="8711" width="16" style="550" customWidth="1"/>
    <col min="8712" max="8713" width="18.5703125" style="550" customWidth="1"/>
    <col min="8714" max="8714" width="19" style="550" customWidth="1"/>
    <col min="8715" max="8715" width="13" style="550" bestFit="1" customWidth="1"/>
    <col min="8716" max="8716" width="3.42578125" style="550" customWidth="1"/>
    <col min="8717" max="8954" width="9.140625" style="550"/>
    <col min="8955" max="8956" width="3" style="550" customWidth="1"/>
    <col min="8957" max="8958" width="2.42578125" style="550" customWidth="1"/>
    <col min="8959" max="8959" width="32.140625" style="550" customWidth="1"/>
    <col min="8960" max="8960" width="17.5703125" style="550" customWidth="1"/>
    <col min="8961" max="8961" width="16" style="550" customWidth="1"/>
    <col min="8962" max="8962" width="18.140625" style="550" customWidth="1"/>
    <col min="8963" max="8963" width="16" style="550" customWidth="1"/>
    <col min="8964" max="8964" width="17.5703125" style="550" customWidth="1"/>
    <col min="8965" max="8965" width="16" style="550" customWidth="1"/>
    <col min="8966" max="8966" width="18.140625" style="550" customWidth="1"/>
    <col min="8967" max="8967" width="16" style="550" customWidth="1"/>
    <col min="8968" max="8969" width="18.5703125" style="550" customWidth="1"/>
    <col min="8970" max="8970" width="19" style="550" customWidth="1"/>
    <col min="8971" max="8971" width="13" style="550" bestFit="1" customWidth="1"/>
    <col min="8972" max="8972" width="3.42578125" style="550" customWidth="1"/>
    <col min="8973" max="9210" width="9.140625" style="550"/>
    <col min="9211" max="9212" width="3" style="550" customWidth="1"/>
    <col min="9213" max="9214" width="2.42578125" style="550" customWidth="1"/>
    <col min="9215" max="9215" width="32.140625" style="550" customWidth="1"/>
    <col min="9216" max="9216" width="17.5703125" style="550" customWidth="1"/>
    <col min="9217" max="9217" width="16" style="550" customWidth="1"/>
    <col min="9218" max="9218" width="18.140625" style="550" customWidth="1"/>
    <col min="9219" max="9219" width="16" style="550" customWidth="1"/>
    <col min="9220" max="9220" width="17.5703125" style="550" customWidth="1"/>
    <col min="9221" max="9221" width="16" style="550" customWidth="1"/>
    <col min="9222" max="9222" width="18.140625" style="550" customWidth="1"/>
    <col min="9223" max="9223" width="16" style="550" customWidth="1"/>
    <col min="9224" max="9225" width="18.5703125" style="550" customWidth="1"/>
    <col min="9226" max="9226" width="19" style="550" customWidth="1"/>
    <col min="9227" max="9227" width="13" style="550" bestFit="1" customWidth="1"/>
    <col min="9228" max="9228" width="3.42578125" style="550" customWidth="1"/>
    <col min="9229" max="9466" width="9.140625" style="550"/>
    <col min="9467" max="9468" width="3" style="550" customWidth="1"/>
    <col min="9469" max="9470" width="2.42578125" style="550" customWidth="1"/>
    <col min="9471" max="9471" width="32.140625" style="550" customWidth="1"/>
    <col min="9472" max="9472" width="17.5703125" style="550" customWidth="1"/>
    <col min="9473" max="9473" width="16" style="550" customWidth="1"/>
    <col min="9474" max="9474" width="18.140625" style="550" customWidth="1"/>
    <col min="9475" max="9475" width="16" style="550" customWidth="1"/>
    <col min="9476" max="9476" width="17.5703125" style="550" customWidth="1"/>
    <col min="9477" max="9477" width="16" style="550" customWidth="1"/>
    <col min="9478" max="9478" width="18.140625" style="550" customWidth="1"/>
    <col min="9479" max="9479" width="16" style="550" customWidth="1"/>
    <col min="9480" max="9481" width="18.5703125" style="550" customWidth="1"/>
    <col min="9482" max="9482" width="19" style="550" customWidth="1"/>
    <col min="9483" max="9483" width="13" style="550" bestFit="1" customWidth="1"/>
    <col min="9484" max="9484" width="3.42578125" style="550" customWidth="1"/>
    <col min="9485" max="9722" width="9.140625" style="550"/>
    <col min="9723" max="9724" width="3" style="550" customWidth="1"/>
    <col min="9725" max="9726" width="2.42578125" style="550" customWidth="1"/>
    <col min="9727" max="9727" width="32.140625" style="550" customWidth="1"/>
    <col min="9728" max="9728" width="17.5703125" style="550" customWidth="1"/>
    <col min="9729" max="9729" width="16" style="550" customWidth="1"/>
    <col min="9730" max="9730" width="18.140625" style="550" customWidth="1"/>
    <col min="9731" max="9731" width="16" style="550" customWidth="1"/>
    <col min="9732" max="9732" width="17.5703125" style="550" customWidth="1"/>
    <col min="9733" max="9733" width="16" style="550" customWidth="1"/>
    <col min="9734" max="9734" width="18.140625" style="550" customWidth="1"/>
    <col min="9735" max="9735" width="16" style="550" customWidth="1"/>
    <col min="9736" max="9737" width="18.5703125" style="550" customWidth="1"/>
    <col min="9738" max="9738" width="19" style="550" customWidth="1"/>
    <col min="9739" max="9739" width="13" style="550" bestFit="1" customWidth="1"/>
    <col min="9740" max="9740" width="3.42578125" style="550" customWidth="1"/>
    <col min="9741" max="9978" width="9.140625" style="550"/>
    <col min="9979" max="9980" width="3" style="550" customWidth="1"/>
    <col min="9981" max="9982" width="2.42578125" style="550" customWidth="1"/>
    <col min="9983" max="9983" width="32.140625" style="550" customWidth="1"/>
    <col min="9984" max="9984" width="17.5703125" style="550" customWidth="1"/>
    <col min="9985" max="9985" width="16" style="550" customWidth="1"/>
    <col min="9986" max="9986" width="18.140625" style="550" customWidth="1"/>
    <col min="9987" max="9987" width="16" style="550" customWidth="1"/>
    <col min="9988" max="9988" width="17.5703125" style="550" customWidth="1"/>
    <col min="9989" max="9989" width="16" style="550" customWidth="1"/>
    <col min="9990" max="9990" width="18.140625" style="550" customWidth="1"/>
    <col min="9991" max="9991" width="16" style="550" customWidth="1"/>
    <col min="9992" max="9993" width="18.5703125" style="550" customWidth="1"/>
    <col min="9994" max="9994" width="19" style="550" customWidth="1"/>
    <col min="9995" max="9995" width="13" style="550" bestFit="1" customWidth="1"/>
    <col min="9996" max="9996" width="3.42578125" style="550" customWidth="1"/>
    <col min="9997" max="10234" width="9.140625" style="550"/>
    <col min="10235" max="10236" width="3" style="550" customWidth="1"/>
    <col min="10237" max="10238" width="2.42578125" style="550" customWidth="1"/>
    <col min="10239" max="10239" width="32.140625" style="550" customWidth="1"/>
    <col min="10240" max="10240" width="17.5703125" style="550" customWidth="1"/>
    <col min="10241" max="10241" width="16" style="550" customWidth="1"/>
    <col min="10242" max="10242" width="18.140625" style="550" customWidth="1"/>
    <col min="10243" max="10243" width="16" style="550" customWidth="1"/>
    <col min="10244" max="10244" width="17.5703125" style="550" customWidth="1"/>
    <col min="10245" max="10245" width="16" style="550" customWidth="1"/>
    <col min="10246" max="10246" width="18.140625" style="550" customWidth="1"/>
    <col min="10247" max="10247" width="16" style="550" customWidth="1"/>
    <col min="10248" max="10249" width="18.5703125" style="550" customWidth="1"/>
    <col min="10250" max="10250" width="19" style="550" customWidth="1"/>
    <col min="10251" max="10251" width="13" style="550" bestFit="1" customWidth="1"/>
    <col min="10252" max="10252" width="3.42578125" style="550" customWidth="1"/>
    <col min="10253" max="10490" width="9.140625" style="550"/>
    <col min="10491" max="10492" width="3" style="550" customWidth="1"/>
    <col min="10493" max="10494" width="2.42578125" style="550" customWidth="1"/>
    <col min="10495" max="10495" width="32.140625" style="550" customWidth="1"/>
    <col min="10496" max="10496" width="17.5703125" style="550" customWidth="1"/>
    <col min="10497" max="10497" width="16" style="550" customWidth="1"/>
    <col min="10498" max="10498" width="18.140625" style="550" customWidth="1"/>
    <col min="10499" max="10499" width="16" style="550" customWidth="1"/>
    <col min="10500" max="10500" width="17.5703125" style="550" customWidth="1"/>
    <col min="10501" max="10501" width="16" style="550" customWidth="1"/>
    <col min="10502" max="10502" width="18.140625" style="550" customWidth="1"/>
    <col min="10503" max="10503" width="16" style="550" customWidth="1"/>
    <col min="10504" max="10505" width="18.5703125" style="550" customWidth="1"/>
    <col min="10506" max="10506" width="19" style="550" customWidth="1"/>
    <col min="10507" max="10507" width="13" style="550" bestFit="1" customWidth="1"/>
    <col min="10508" max="10508" width="3.42578125" style="550" customWidth="1"/>
    <col min="10509" max="10746" width="9.140625" style="550"/>
    <col min="10747" max="10748" width="3" style="550" customWidth="1"/>
    <col min="10749" max="10750" width="2.42578125" style="550" customWidth="1"/>
    <col min="10751" max="10751" width="32.140625" style="550" customWidth="1"/>
    <col min="10752" max="10752" width="17.5703125" style="550" customWidth="1"/>
    <col min="10753" max="10753" width="16" style="550" customWidth="1"/>
    <col min="10754" max="10754" width="18.140625" style="550" customWidth="1"/>
    <col min="10755" max="10755" width="16" style="550" customWidth="1"/>
    <col min="10756" max="10756" width="17.5703125" style="550" customWidth="1"/>
    <col min="10757" max="10757" width="16" style="550" customWidth="1"/>
    <col min="10758" max="10758" width="18.140625" style="550" customWidth="1"/>
    <col min="10759" max="10759" width="16" style="550" customWidth="1"/>
    <col min="10760" max="10761" width="18.5703125" style="550" customWidth="1"/>
    <col min="10762" max="10762" width="19" style="550" customWidth="1"/>
    <col min="10763" max="10763" width="13" style="550" bestFit="1" customWidth="1"/>
    <col min="10764" max="10764" width="3.42578125" style="550" customWidth="1"/>
    <col min="10765" max="11002" width="9.140625" style="550"/>
    <col min="11003" max="11004" width="3" style="550" customWidth="1"/>
    <col min="11005" max="11006" width="2.42578125" style="550" customWidth="1"/>
    <col min="11007" max="11007" width="32.140625" style="550" customWidth="1"/>
    <col min="11008" max="11008" width="17.5703125" style="550" customWidth="1"/>
    <col min="11009" max="11009" width="16" style="550" customWidth="1"/>
    <col min="11010" max="11010" width="18.140625" style="550" customWidth="1"/>
    <col min="11011" max="11011" width="16" style="550" customWidth="1"/>
    <col min="11012" max="11012" width="17.5703125" style="550" customWidth="1"/>
    <col min="11013" max="11013" width="16" style="550" customWidth="1"/>
    <col min="11014" max="11014" width="18.140625" style="550" customWidth="1"/>
    <col min="11015" max="11015" width="16" style="550" customWidth="1"/>
    <col min="11016" max="11017" width="18.5703125" style="550" customWidth="1"/>
    <col min="11018" max="11018" width="19" style="550" customWidth="1"/>
    <col min="11019" max="11019" width="13" style="550" bestFit="1" customWidth="1"/>
    <col min="11020" max="11020" width="3.42578125" style="550" customWidth="1"/>
    <col min="11021" max="11258" width="9.140625" style="550"/>
    <col min="11259" max="11260" width="3" style="550" customWidth="1"/>
    <col min="11261" max="11262" width="2.42578125" style="550" customWidth="1"/>
    <col min="11263" max="11263" width="32.140625" style="550" customWidth="1"/>
    <col min="11264" max="11264" width="17.5703125" style="550" customWidth="1"/>
    <col min="11265" max="11265" width="16" style="550" customWidth="1"/>
    <col min="11266" max="11266" width="18.140625" style="550" customWidth="1"/>
    <col min="11267" max="11267" width="16" style="550" customWidth="1"/>
    <col min="11268" max="11268" width="17.5703125" style="550" customWidth="1"/>
    <col min="11269" max="11269" width="16" style="550" customWidth="1"/>
    <col min="11270" max="11270" width="18.140625" style="550" customWidth="1"/>
    <col min="11271" max="11271" width="16" style="550" customWidth="1"/>
    <col min="11272" max="11273" width="18.5703125" style="550" customWidth="1"/>
    <col min="11274" max="11274" width="19" style="550" customWidth="1"/>
    <col min="11275" max="11275" width="13" style="550" bestFit="1" customWidth="1"/>
    <col min="11276" max="11276" width="3.42578125" style="550" customWidth="1"/>
    <col min="11277" max="11514" width="9.140625" style="550"/>
    <col min="11515" max="11516" width="3" style="550" customWidth="1"/>
    <col min="11517" max="11518" width="2.42578125" style="550" customWidth="1"/>
    <col min="11519" max="11519" width="32.140625" style="550" customWidth="1"/>
    <col min="11520" max="11520" width="17.5703125" style="550" customWidth="1"/>
    <col min="11521" max="11521" width="16" style="550" customWidth="1"/>
    <col min="11522" max="11522" width="18.140625" style="550" customWidth="1"/>
    <col min="11523" max="11523" width="16" style="550" customWidth="1"/>
    <col min="11524" max="11524" width="17.5703125" style="550" customWidth="1"/>
    <col min="11525" max="11525" width="16" style="550" customWidth="1"/>
    <col min="11526" max="11526" width="18.140625" style="550" customWidth="1"/>
    <col min="11527" max="11527" width="16" style="550" customWidth="1"/>
    <col min="11528" max="11529" width="18.5703125" style="550" customWidth="1"/>
    <col min="11530" max="11530" width="19" style="550" customWidth="1"/>
    <col min="11531" max="11531" width="13" style="550" bestFit="1" customWidth="1"/>
    <col min="11532" max="11532" width="3.42578125" style="550" customWidth="1"/>
    <col min="11533" max="11770" width="9.140625" style="550"/>
    <col min="11771" max="11772" width="3" style="550" customWidth="1"/>
    <col min="11773" max="11774" width="2.42578125" style="550" customWidth="1"/>
    <col min="11775" max="11775" width="32.140625" style="550" customWidth="1"/>
    <col min="11776" max="11776" width="17.5703125" style="550" customWidth="1"/>
    <col min="11777" max="11777" width="16" style="550" customWidth="1"/>
    <col min="11778" max="11778" width="18.140625" style="550" customWidth="1"/>
    <col min="11779" max="11779" width="16" style="550" customWidth="1"/>
    <col min="11780" max="11780" width="17.5703125" style="550" customWidth="1"/>
    <col min="11781" max="11781" width="16" style="550" customWidth="1"/>
    <col min="11782" max="11782" width="18.140625" style="550" customWidth="1"/>
    <col min="11783" max="11783" width="16" style="550" customWidth="1"/>
    <col min="11784" max="11785" width="18.5703125" style="550" customWidth="1"/>
    <col min="11786" max="11786" width="19" style="550" customWidth="1"/>
    <col min="11787" max="11787" width="13" style="550" bestFit="1" customWidth="1"/>
    <col min="11788" max="11788" width="3.42578125" style="550" customWidth="1"/>
    <col min="11789" max="12026" width="9.140625" style="550"/>
    <col min="12027" max="12028" width="3" style="550" customWidth="1"/>
    <col min="12029" max="12030" width="2.42578125" style="550" customWidth="1"/>
    <col min="12031" max="12031" width="32.140625" style="550" customWidth="1"/>
    <col min="12032" max="12032" width="17.5703125" style="550" customWidth="1"/>
    <col min="12033" max="12033" width="16" style="550" customWidth="1"/>
    <col min="12034" max="12034" width="18.140625" style="550" customWidth="1"/>
    <col min="12035" max="12035" width="16" style="550" customWidth="1"/>
    <col min="12036" max="12036" width="17.5703125" style="550" customWidth="1"/>
    <col min="12037" max="12037" width="16" style="550" customWidth="1"/>
    <col min="12038" max="12038" width="18.140625" style="550" customWidth="1"/>
    <col min="12039" max="12039" width="16" style="550" customWidth="1"/>
    <col min="12040" max="12041" width="18.5703125" style="550" customWidth="1"/>
    <col min="12042" max="12042" width="19" style="550" customWidth="1"/>
    <col min="12043" max="12043" width="13" style="550" bestFit="1" customWidth="1"/>
    <col min="12044" max="12044" width="3.42578125" style="550" customWidth="1"/>
    <col min="12045" max="12282" width="9.140625" style="550"/>
    <col min="12283" max="12284" width="3" style="550" customWidth="1"/>
    <col min="12285" max="12286" width="2.42578125" style="550" customWidth="1"/>
    <col min="12287" max="12287" width="32.140625" style="550" customWidth="1"/>
    <col min="12288" max="12288" width="17.5703125" style="550" customWidth="1"/>
    <col min="12289" max="12289" width="16" style="550" customWidth="1"/>
    <col min="12290" max="12290" width="18.140625" style="550" customWidth="1"/>
    <col min="12291" max="12291" width="16" style="550" customWidth="1"/>
    <col min="12292" max="12292" width="17.5703125" style="550" customWidth="1"/>
    <col min="12293" max="12293" width="16" style="550" customWidth="1"/>
    <col min="12294" max="12294" width="18.140625" style="550" customWidth="1"/>
    <col min="12295" max="12295" width="16" style="550" customWidth="1"/>
    <col min="12296" max="12297" width="18.5703125" style="550" customWidth="1"/>
    <col min="12298" max="12298" width="19" style="550" customWidth="1"/>
    <col min="12299" max="12299" width="13" style="550" bestFit="1" customWidth="1"/>
    <col min="12300" max="12300" width="3.42578125" style="550" customWidth="1"/>
    <col min="12301" max="12538" width="9.140625" style="550"/>
    <col min="12539" max="12540" width="3" style="550" customWidth="1"/>
    <col min="12541" max="12542" width="2.42578125" style="550" customWidth="1"/>
    <col min="12543" max="12543" width="32.140625" style="550" customWidth="1"/>
    <col min="12544" max="12544" width="17.5703125" style="550" customWidth="1"/>
    <col min="12545" max="12545" width="16" style="550" customWidth="1"/>
    <col min="12546" max="12546" width="18.140625" style="550" customWidth="1"/>
    <col min="12547" max="12547" width="16" style="550" customWidth="1"/>
    <col min="12548" max="12548" width="17.5703125" style="550" customWidth="1"/>
    <col min="12549" max="12549" width="16" style="550" customWidth="1"/>
    <col min="12550" max="12550" width="18.140625" style="550" customWidth="1"/>
    <col min="12551" max="12551" width="16" style="550" customWidth="1"/>
    <col min="12552" max="12553" width="18.5703125" style="550" customWidth="1"/>
    <col min="12554" max="12554" width="19" style="550" customWidth="1"/>
    <col min="12555" max="12555" width="13" style="550" bestFit="1" customWidth="1"/>
    <col min="12556" max="12556" width="3.42578125" style="550" customWidth="1"/>
    <col min="12557" max="12794" width="9.140625" style="550"/>
    <col min="12795" max="12796" width="3" style="550" customWidth="1"/>
    <col min="12797" max="12798" width="2.42578125" style="550" customWidth="1"/>
    <col min="12799" max="12799" width="32.140625" style="550" customWidth="1"/>
    <col min="12800" max="12800" width="17.5703125" style="550" customWidth="1"/>
    <col min="12801" max="12801" width="16" style="550" customWidth="1"/>
    <col min="12802" max="12802" width="18.140625" style="550" customWidth="1"/>
    <col min="12803" max="12803" width="16" style="550" customWidth="1"/>
    <col min="12804" max="12804" width="17.5703125" style="550" customWidth="1"/>
    <col min="12805" max="12805" width="16" style="550" customWidth="1"/>
    <col min="12806" max="12806" width="18.140625" style="550" customWidth="1"/>
    <col min="12807" max="12807" width="16" style="550" customWidth="1"/>
    <col min="12808" max="12809" width="18.5703125" style="550" customWidth="1"/>
    <col min="12810" max="12810" width="19" style="550" customWidth="1"/>
    <col min="12811" max="12811" width="13" style="550" bestFit="1" customWidth="1"/>
    <col min="12812" max="12812" width="3.42578125" style="550" customWidth="1"/>
    <col min="12813" max="13050" width="9.140625" style="550"/>
    <col min="13051" max="13052" width="3" style="550" customWidth="1"/>
    <col min="13053" max="13054" width="2.42578125" style="550" customWidth="1"/>
    <col min="13055" max="13055" width="32.140625" style="550" customWidth="1"/>
    <col min="13056" max="13056" width="17.5703125" style="550" customWidth="1"/>
    <col min="13057" max="13057" width="16" style="550" customWidth="1"/>
    <col min="13058" max="13058" width="18.140625" style="550" customWidth="1"/>
    <col min="13059" max="13059" width="16" style="550" customWidth="1"/>
    <col min="13060" max="13060" width="17.5703125" style="550" customWidth="1"/>
    <col min="13061" max="13061" width="16" style="550" customWidth="1"/>
    <col min="13062" max="13062" width="18.140625" style="550" customWidth="1"/>
    <col min="13063" max="13063" width="16" style="550" customWidth="1"/>
    <col min="13064" max="13065" width="18.5703125" style="550" customWidth="1"/>
    <col min="13066" max="13066" width="19" style="550" customWidth="1"/>
    <col min="13067" max="13067" width="13" style="550" bestFit="1" customWidth="1"/>
    <col min="13068" max="13068" width="3.42578125" style="550" customWidth="1"/>
    <col min="13069" max="13306" width="9.140625" style="550"/>
    <col min="13307" max="13308" width="3" style="550" customWidth="1"/>
    <col min="13309" max="13310" width="2.42578125" style="550" customWidth="1"/>
    <col min="13311" max="13311" width="32.140625" style="550" customWidth="1"/>
    <col min="13312" max="13312" width="17.5703125" style="550" customWidth="1"/>
    <col min="13313" max="13313" width="16" style="550" customWidth="1"/>
    <col min="13314" max="13314" width="18.140625" style="550" customWidth="1"/>
    <col min="13315" max="13315" width="16" style="550" customWidth="1"/>
    <col min="13316" max="13316" width="17.5703125" style="550" customWidth="1"/>
    <col min="13317" max="13317" width="16" style="550" customWidth="1"/>
    <col min="13318" max="13318" width="18.140625" style="550" customWidth="1"/>
    <col min="13319" max="13319" width="16" style="550" customWidth="1"/>
    <col min="13320" max="13321" width="18.5703125" style="550" customWidth="1"/>
    <col min="13322" max="13322" width="19" style="550" customWidth="1"/>
    <col min="13323" max="13323" width="13" style="550" bestFit="1" customWidth="1"/>
    <col min="13324" max="13324" width="3.42578125" style="550" customWidth="1"/>
    <col min="13325" max="13562" width="9.140625" style="550"/>
    <col min="13563" max="13564" width="3" style="550" customWidth="1"/>
    <col min="13565" max="13566" width="2.42578125" style="550" customWidth="1"/>
    <col min="13567" max="13567" width="32.140625" style="550" customWidth="1"/>
    <col min="13568" max="13568" width="17.5703125" style="550" customWidth="1"/>
    <col min="13569" max="13569" width="16" style="550" customWidth="1"/>
    <col min="13570" max="13570" width="18.140625" style="550" customWidth="1"/>
    <col min="13571" max="13571" width="16" style="550" customWidth="1"/>
    <col min="13572" max="13572" width="17.5703125" style="550" customWidth="1"/>
    <col min="13573" max="13573" width="16" style="550" customWidth="1"/>
    <col min="13574" max="13574" width="18.140625" style="550" customWidth="1"/>
    <col min="13575" max="13575" width="16" style="550" customWidth="1"/>
    <col min="13576" max="13577" width="18.5703125" style="550" customWidth="1"/>
    <col min="13578" max="13578" width="19" style="550" customWidth="1"/>
    <col min="13579" max="13579" width="13" style="550" bestFit="1" customWidth="1"/>
    <col min="13580" max="13580" width="3.42578125" style="550" customWidth="1"/>
    <col min="13581" max="13818" width="9.140625" style="550"/>
    <col min="13819" max="13820" width="3" style="550" customWidth="1"/>
    <col min="13821" max="13822" width="2.42578125" style="550" customWidth="1"/>
    <col min="13823" max="13823" width="32.140625" style="550" customWidth="1"/>
    <col min="13824" max="13824" width="17.5703125" style="550" customWidth="1"/>
    <col min="13825" max="13825" width="16" style="550" customWidth="1"/>
    <col min="13826" max="13826" width="18.140625" style="550" customWidth="1"/>
    <col min="13827" max="13827" width="16" style="550" customWidth="1"/>
    <col min="13828" max="13828" width="17.5703125" style="550" customWidth="1"/>
    <col min="13829" max="13829" width="16" style="550" customWidth="1"/>
    <col min="13830" max="13830" width="18.140625" style="550" customWidth="1"/>
    <col min="13831" max="13831" width="16" style="550" customWidth="1"/>
    <col min="13832" max="13833" width="18.5703125" style="550" customWidth="1"/>
    <col min="13834" max="13834" width="19" style="550" customWidth="1"/>
    <col min="13835" max="13835" width="13" style="550" bestFit="1" customWidth="1"/>
    <col min="13836" max="13836" width="3.42578125" style="550" customWidth="1"/>
    <col min="13837" max="14074" width="9.140625" style="550"/>
    <col min="14075" max="14076" width="3" style="550" customWidth="1"/>
    <col min="14077" max="14078" width="2.42578125" style="550" customWidth="1"/>
    <col min="14079" max="14079" width="32.140625" style="550" customWidth="1"/>
    <col min="14080" max="14080" width="17.5703125" style="550" customWidth="1"/>
    <col min="14081" max="14081" width="16" style="550" customWidth="1"/>
    <col min="14082" max="14082" width="18.140625" style="550" customWidth="1"/>
    <col min="14083" max="14083" width="16" style="550" customWidth="1"/>
    <col min="14084" max="14084" width="17.5703125" style="550" customWidth="1"/>
    <col min="14085" max="14085" width="16" style="550" customWidth="1"/>
    <col min="14086" max="14086" width="18.140625" style="550" customWidth="1"/>
    <col min="14087" max="14087" width="16" style="550" customWidth="1"/>
    <col min="14088" max="14089" width="18.5703125" style="550" customWidth="1"/>
    <col min="14090" max="14090" width="19" style="550" customWidth="1"/>
    <col min="14091" max="14091" width="13" style="550" bestFit="1" customWidth="1"/>
    <col min="14092" max="14092" width="3.42578125" style="550" customWidth="1"/>
    <col min="14093" max="14330" width="9.140625" style="550"/>
    <col min="14331" max="14332" width="3" style="550" customWidth="1"/>
    <col min="14333" max="14334" width="2.42578125" style="550" customWidth="1"/>
    <col min="14335" max="14335" width="32.140625" style="550" customWidth="1"/>
    <col min="14336" max="14336" width="17.5703125" style="550" customWidth="1"/>
    <col min="14337" max="14337" width="16" style="550" customWidth="1"/>
    <col min="14338" max="14338" width="18.140625" style="550" customWidth="1"/>
    <col min="14339" max="14339" width="16" style="550" customWidth="1"/>
    <col min="14340" max="14340" width="17.5703125" style="550" customWidth="1"/>
    <col min="14341" max="14341" width="16" style="550" customWidth="1"/>
    <col min="14342" max="14342" width="18.140625" style="550" customWidth="1"/>
    <col min="14343" max="14343" width="16" style="550" customWidth="1"/>
    <col min="14344" max="14345" width="18.5703125" style="550" customWidth="1"/>
    <col min="14346" max="14346" width="19" style="550" customWidth="1"/>
    <col min="14347" max="14347" width="13" style="550" bestFit="1" customWidth="1"/>
    <col min="14348" max="14348" width="3.42578125" style="550" customWidth="1"/>
    <col min="14349" max="14586" width="9.140625" style="550"/>
    <col min="14587" max="14588" width="3" style="550" customWidth="1"/>
    <col min="14589" max="14590" width="2.42578125" style="550" customWidth="1"/>
    <col min="14591" max="14591" width="32.140625" style="550" customWidth="1"/>
    <col min="14592" max="14592" width="17.5703125" style="550" customWidth="1"/>
    <col min="14593" max="14593" width="16" style="550" customWidth="1"/>
    <col min="14594" max="14594" width="18.140625" style="550" customWidth="1"/>
    <col min="14595" max="14595" width="16" style="550" customWidth="1"/>
    <col min="14596" max="14596" width="17.5703125" style="550" customWidth="1"/>
    <col min="14597" max="14597" width="16" style="550" customWidth="1"/>
    <col min="14598" max="14598" width="18.140625" style="550" customWidth="1"/>
    <col min="14599" max="14599" width="16" style="550" customWidth="1"/>
    <col min="14600" max="14601" width="18.5703125" style="550" customWidth="1"/>
    <col min="14602" max="14602" width="19" style="550" customWidth="1"/>
    <col min="14603" max="14603" width="13" style="550" bestFit="1" customWidth="1"/>
    <col min="14604" max="14604" width="3.42578125" style="550" customWidth="1"/>
    <col min="14605" max="14842" width="9.140625" style="550"/>
    <col min="14843" max="14844" width="3" style="550" customWidth="1"/>
    <col min="14845" max="14846" width="2.42578125" style="550" customWidth="1"/>
    <col min="14847" max="14847" width="32.140625" style="550" customWidth="1"/>
    <col min="14848" max="14848" width="17.5703125" style="550" customWidth="1"/>
    <col min="14849" max="14849" width="16" style="550" customWidth="1"/>
    <col min="14850" max="14850" width="18.140625" style="550" customWidth="1"/>
    <col min="14851" max="14851" width="16" style="550" customWidth="1"/>
    <col min="14852" max="14852" width="17.5703125" style="550" customWidth="1"/>
    <col min="14853" max="14853" width="16" style="550" customWidth="1"/>
    <col min="14854" max="14854" width="18.140625" style="550" customWidth="1"/>
    <col min="14855" max="14855" width="16" style="550" customWidth="1"/>
    <col min="14856" max="14857" width="18.5703125" style="550" customWidth="1"/>
    <col min="14858" max="14858" width="19" style="550" customWidth="1"/>
    <col min="14859" max="14859" width="13" style="550" bestFit="1" customWidth="1"/>
    <col min="14860" max="14860" width="3.42578125" style="550" customWidth="1"/>
    <col min="14861" max="15098" width="9.140625" style="550"/>
    <col min="15099" max="15100" width="3" style="550" customWidth="1"/>
    <col min="15101" max="15102" width="2.42578125" style="550" customWidth="1"/>
    <col min="15103" max="15103" width="32.140625" style="550" customWidth="1"/>
    <col min="15104" max="15104" width="17.5703125" style="550" customWidth="1"/>
    <col min="15105" max="15105" width="16" style="550" customWidth="1"/>
    <col min="15106" max="15106" width="18.140625" style="550" customWidth="1"/>
    <col min="15107" max="15107" width="16" style="550" customWidth="1"/>
    <col min="15108" max="15108" width="17.5703125" style="550" customWidth="1"/>
    <col min="15109" max="15109" width="16" style="550" customWidth="1"/>
    <col min="15110" max="15110" width="18.140625" style="550" customWidth="1"/>
    <col min="15111" max="15111" width="16" style="550" customWidth="1"/>
    <col min="15112" max="15113" width="18.5703125" style="550" customWidth="1"/>
    <col min="15114" max="15114" width="19" style="550" customWidth="1"/>
    <col min="15115" max="15115" width="13" style="550" bestFit="1" customWidth="1"/>
    <col min="15116" max="15116" width="3.42578125" style="550" customWidth="1"/>
    <col min="15117" max="15354" width="9.140625" style="550"/>
    <col min="15355" max="15356" width="3" style="550" customWidth="1"/>
    <col min="15357" max="15358" width="2.42578125" style="550" customWidth="1"/>
    <col min="15359" max="15359" width="32.140625" style="550" customWidth="1"/>
    <col min="15360" max="15360" width="17.5703125" style="550" customWidth="1"/>
    <col min="15361" max="15361" width="16" style="550" customWidth="1"/>
    <col min="15362" max="15362" width="18.140625" style="550" customWidth="1"/>
    <col min="15363" max="15363" width="16" style="550" customWidth="1"/>
    <col min="15364" max="15364" width="17.5703125" style="550" customWidth="1"/>
    <col min="15365" max="15365" width="16" style="550" customWidth="1"/>
    <col min="15366" max="15366" width="18.140625" style="550" customWidth="1"/>
    <col min="15367" max="15367" width="16" style="550" customWidth="1"/>
    <col min="15368" max="15369" width="18.5703125" style="550" customWidth="1"/>
    <col min="15370" max="15370" width="19" style="550" customWidth="1"/>
    <col min="15371" max="15371" width="13" style="550" bestFit="1" customWidth="1"/>
    <col min="15372" max="15372" width="3.42578125" style="550" customWidth="1"/>
    <col min="15373" max="15610" width="9.140625" style="550"/>
    <col min="15611" max="15612" width="3" style="550" customWidth="1"/>
    <col min="15613" max="15614" width="2.42578125" style="550" customWidth="1"/>
    <col min="15615" max="15615" width="32.140625" style="550" customWidth="1"/>
    <col min="15616" max="15616" width="17.5703125" style="550" customWidth="1"/>
    <col min="15617" max="15617" width="16" style="550" customWidth="1"/>
    <col min="15618" max="15618" width="18.140625" style="550" customWidth="1"/>
    <col min="15619" max="15619" width="16" style="550" customWidth="1"/>
    <col min="15620" max="15620" width="17.5703125" style="550" customWidth="1"/>
    <col min="15621" max="15621" width="16" style="550" customWidth="1"/>
    <col min="15622" max="15622" width="18.140625" style="550" customWidth="1"/>
    <col min="15623" max="15623" width="16" style="550" customWidth="1"/>
    <col min="15624" max="15625" width="18.5703125" style="550" customWidth="1"/>
    <col min="15626" max="15626" width="19" style="550" customWidth="1"/>
    <col min="15627" max="15627" width="13" style="550" bestFit="1" customWidth="1"/>
    <col min="15628" max="15628" width="3.42578125" style="550" customWidth="1"/>
    <col min="15629" max="15866" width="9.140625" style="550"/>
    <col min="15867" max="15868" width="3" style="550" customWidth="1"/>
    <col min="15869" max="15870" width="2.42578125" style="550" customWidth="1"/>
    <col min="15871" max="15871" width="32.140625" style="550" customWidth="1"/>
    <col min="15872" max="15872" width="17.5703125" style="550" customWidth="1"/>
    <col min="15873" max="15873" width="16" style="550" customWidth="1"/>
    <col min="15874" max="15874" width="18.140625" style="550" customWidth="1"/>
    <col min="15875" max="15875" width="16" style="550" customWidth="1"/>
    <col min="15876" max="15876" width="17.5703125" style="550" customWidth="1"/>
    <col min="15877" max="15877" width="16" style="550" customWidth="1"/>
    <col min="15878" max="15878" width="18.140625" style="550" customWidth="1"/>
    <col min="15879" max="15879" width="16" style="550" customWidth="1"/>
    <col min="15880" max="15881" width="18.5703125" style="550" customWidth="1"/>
    <col min="15882" max="15882" width="19" style="550" customWidth="1"/>
    <col min="15883" max="15883" width="13" style="550" bestFit="1" customWidth="1"/>
    <col min="15884" max="15884" width="3.42578125" style="550" customWidth="1"/>
    <col min="15885" max="16122" width="9.140625" style="550"/>
    <col min="16123" max="16124" width="3" style="550" customWidth="1"/>
    <col min="16125" max="16126" width="2.42578125" style="550" customWidth="1"/>
    <col min="16127" max="16127" width="32.140625" style="550" customWidth="1"/>
    <col min="16128" max="16128" width="17.5703125" style="550" customWidth="1"/>
    <col min="16129" max="16129" width="16" style="550" customWidth="1"/>
    <col min="16130" max="16130" width="18.140625" style="550" customWidth="1"/>
    <col min="16131" max="16131" width="16" style="550" customWidth="1"/>
    <col min="16132" max="16132" width="17.5703125" style="550" customWidth="1"/>
    <col min="16133" max="16133" width="16" style="550" customWidth="1"/>
    <col min="16134" max="16134" width="18.140625" style="550" customWidth="1"/>
    <col min="16135" max="16135" width="16" style="550" customWidth="1"/>
    <col min="16136" max="16137" width="18.5703125" style="550" customWidth="1"/>
    <col min="16138" max="16138" width="19" style="550" customWidth="1"/>
    <col min="16139" max="16139" width="13" style="550" bestFit="1" customWidth="1"/>
    <col min="16140" max="16140" width="3.42578125" style="550" customWidth="1"/>
    <col min="16141" max="16384" width="9.140625" style="550"/>
  </cols>
  <sheetData>
    <row r="1" spans="2:16" ht="15" customHeight="1">
      <c r="J1" s="551"/>
      <c r="K1" s="551"/>
    </row>
    <row r="2" spans="2:16" ht="15" customHeight="1">
      <c r="B2" s="552" t="s">
        <v>890</v>
      </c>
    </row>
    <row r="3" spans="2:16" ht="15" customHeight="1">
      <c r="J3" s="1175" t="s">
        <v>761</v>
      </c>
      <c r="K3" s="1175"/>
    </row>
    <row r="4" spans="2:16" ht="39" customHeight="1">
      <c r="B4" s="1176" t="s">
        <v>788</v>
      </c>
      <c r="C4" s="1176"/>
      <c r="D4" s="1176"/>
      <c r="E4" s="1176"/>
      <c r="F4" s="1176"/>
      <c r="G4" s="1176"/>
      <c r="H4" s="1176"/>
      <c r="I4" s="1176"/>
      <c r="J4" s="1176"/>
      <c r="K4" s="1176"/>
    </row>
    <row r="5" spans="2:16">
      <c r="B5" s="553"/>
      <c r="C5" s="554"/>
      <c r="D5" s="554"/>
      <c r="E5" s="554"/>
      <c r="F5" s="554"/>
      <c r="G5" s="554"/>
      <c r="H5" s="554"/>
      <c r="I5" s="554"/>
      <c r="J5" s="1177" t="s">
        <v>60</v>
      </c>
      <c r="K5" s="1177"/>
    </row>
    <row r="6" spans="2:16" ht="13.5" thickBot="1">
      <c r="B6" s="553"/>
      <c r="C6" s="554"/>
      <c r="D6" s="554"/>
      <c r="E6" s="554"/>
      <c r="F6" s="554"/>
      <c r="G6" s="554"/>
      <c r="H6" s="554"/>
      <c r="I6" s="554"/>
    </row>
    <row r="7" spans="2:16" ht="31.5" customHeight="1" thickTop="1" thickBot="1">
      <c r="B7" s="1178" t="s">
        <v>680</v>
      </c>
      <c r="C7" s="1179"/>
      <c r="D7" s="1179"/>
      <c r="E7" s="1180"/>
      <c r="F7" s="1187" t="s">
        <v>760</v>
      </c>
      <c r="G7" s="1188"/>
      <c r="H7" s="1188"/>
      <c r="I7" s="1188"/>
      <c r="J7" s="1188"/>
      <c r="K7" s="1189"/>
      <c r="L7" s="555"/>
      <c r="M7" s="555"/>
      <c r="N7" s="555"/>
      <c r="O7" s="555"/>
      <c r="P7" s="555"/>
    </row>
    <row r="8" spans="2:16" ht="15" customHeight="1" thickTop="1" thickBot="1">
      <c r="B8" s="1181"/>
      <c r="C8" s="1182"/>
      <c r="D8" s="1182"/>
      <c r="E8" s="1183"/>
      <c r="F8" s="1190" t="s">
        <v>715</v>
      </c>
      <c r="G8" s="1191"/>
      <c r="H8" s="1191"/>
      <c r="I8" s="1191"/>
      <c r="J8" s="1191"/>
      <c r="K8" s="1192"/>
    </row>
    <row r="9" spans="2:16" ht="15" customHeight="1" thickTop="1">
      <c r="B9" s="1181"/>
      <c r="C9" s="1182"/>
      <c r="D9" s="1182"/>
      <c r="E9" s="1183"/>
      <c r="F9" s="1193" t="s">
        <v>567</v>
      </c>
      <c r="G9" s="1194"/>
      <c r="H9" s="1193" t="s">
        <v>580</v>
      </c>
      <c r="I9" s="1194"/>
      <c r="J9" s="1195" t="s">
        <v>43</v>
      </c>
      <c r="K9" s="1196"/>
    </row>
    <row r="10" spans="2:16" ht="60">
      <c r="B10" s="1181"/>
      <c r="C10" s="1182"/>
      <c r="D10" s="1182"/>
      <c r="E10" s="1183"/>
      <c r="F10" s="520" t="s">
        <v>709</v>
      </c>
      <c r="G10" s="520" t="s">
        <v>708</v>
      </c>
      <c r="H10" s="520" t="s">
        <v>709</v>
      </c>
      <c r="I10" s="520" t="s">
        <v>708</v>
      </c>
      <c r="J10" s="630" t="s">
        <v>709</v>
      </c>
      <c r="K10" s="549" t="s">
        <v>708</v>
      </c>
    </row>
    <row r="11" spans="2:16" ht="13.5" thickBot="1">
      <c r="B11" s="1184"/>
      <c r="C11" s="1185"/>
      <c r="D11" s="1185"/>
      <c r="E11" s="1186"/>
      <c r="F11" s="556">
        <v>1</v>
      </c>
      <c r="G11" s="556">
        <v>2</v>
      </c>
      <c r="H11" s="556">
        <v>3</v>
      </c>
      <c r="I11" s="556">
        <v>4</v>
      </c>
      <c r="J11" s="556">
        <v>5</v>
      </c>
      <c r="K11" s="556">
        <v>6</v>
      </c>
    </row>
    <row r="12" spans="2:16" ht="13.5" thickTop="1">
      <c r="B12" s="557"/>
      <c r="C12" s="558"/>
      <c r="D12" s="559"/>
      <c r="E12" s="560"/>
      <c r="F12" s="561"/>
      <c r="G12" s="562"/>
      <c r="H12" s="563"/>
      <c r="I12" s="564"/>
      <c r="J12" s="561"/>
      <c r="K12" s="562"/>
    </row>
    <row r="13" spans="2:16" s="571" customFormat="1" ht="13.5" thickBot="1">
      <c r="B13" s="524"/>
      <c r="C13" s="526" t="s">
        <v>762</v>
      </c>
      <c r="D13" s="526"/>
      <c r="E13" s="565"/>
      <c r="F13" s="566"/>
      <c r="G13" s="567"/>
      <c r="H13" s="568"/>
      <c r="I13" s="569"/>
      <c r="J13" s="566"/>
      <c r="K13" s="570"/>
    </row>
    <row r="14" spans="2:16" s="571" customFormat="1" ht="14.25" thickTop="1" thickBot="1">
      <c r="B14" s="524"/>
      <c r="C14" s="526"/>
      <c r="D14" s="526"/>
      <c r="E14" s="565" t="s">
        <v>685</v>
      </c>
      <c r="F14" s="1197" t="s">
        <v>215</v>
      </c>
      <c r="G14" s="1198"/>
      <c r="H14" s="1198"/>
      <c r="I14" s="1198"/>
      <c r="J14" s="1198"/>
      <c r="K14" s="1199"/>
    </row>
    <row r="15" spans="2:16" s="571" customFormat="1" ht="13.5" thickTop="1">
      <c r="B15" s="524"/>
      <c r="C15" s="526"/>
      <c r="D15" s="526"/>
      <c r="E15" s="565" t="s">
        <v>687</v>
      </c>
      <c r="F15" s="566"/>
      <c r="G15" s="572"/>
      <c r="H15" s="568"/>
      <c r="I15" s="568"/>
      <c r="J15" s="566"/>
      <c r="K15" s="570"/>
    </row>
    <row r="16" spans="2:16" s="571" customFormat="1">
      <c r="B16" s="573"/>
      <c r="C16" s="574"/>
      <c r="D16" s="526"/>
      <c r="E16" s="565"/>
      <c r="F16" s="566"/>
      <c r="G16" s="570"/>
      <c r="H16" s="568"/>
      <c r="I16" s="569"/>
      <c r="J16" s="566"/>
      <c r="K16" s="570"/>
    </row>
    <row r="17" spans="2:11" s="578" customFormat="1" ht="15.75" customHeight="1" thickBot="1">
      <c r="B17" s="1200" t="s">
        <v>763</v>
      </c>
      <c r="C17" s="1201"/>
      <c r="D17" s="1201"/>
      <c r="E17" s="1201"/>
      <c r="F17" s="575">
        <f t="shared" ref="F17:K17" si="0">SUM(F15:F16)</f>
        <v>0</v>
      </c>
      <c r="G17" s="576">
        <f t="shared" si="0"/>
        <v>0</v>
      </c>
      <c r="H17" s="577">
        <f t="shared" si="0"/>
        <v>0</v>
      </c>
      <c r="I17" s="577">
        <f t="shared" si="0"/>
        <v>0</v>
      </c>
      <c r="J17" s="577">
        <f t="shared" si="0"/>
        <v>0</v>
      </c>
      <c r="K17" s="576">
        <f t="shared" si="0"/>
        <v>0</v>
      </c>
    </row>
    <row r="18" spans="2:11" ht="13.5" thickTop="1">
      <c r="B18" s="557"/>
      <c r="C18" s="559"/>
      <c r="D18" s="559"/>
      <c r="E18" s="554"/>
      <c r="F18" s="579"/>
      <c r="G18" s="562"/>
      <c r="H18" s="580"/>
      <c r="I18" s="581"/>
      <c r="J18" s="579"/>
      <c r="K18" s="562"/>
    </row>
    <row r="19" spans="2:11" ht="21.75" customHeight="1">
      <c r="B19" s="557"/>
      <c r="C19" s="583" t="s">
        <v>764</v>
      </c>
      <c r="D19" s="559"/>
      <c r="E19" s="554"/>
      <c r="F19" s="579"/>
      <c r="G19" s="582"/>
      <c r="H19" s="580"/>
      <c r="I19" s="581"/>
      <c r="J19" s="579"/>
      <c r="K19" s="582"/>
    </row>
    <row r="20" spans="2:11" ht="28.5" customHeight="1">
      <c r="B20" s="557"/>
      <c r="C20" s="554"/>
      <c r="D20" s="554"/>
      <c r="E20" s="584" t="s">
        <v>765</v>
      </c>
      <c r="F20" s="579"/>
      <c r="G20" s="582"/>
      <c r="H20" s="580"/>
      <c r="I20" s="581"/>
      <c r="J20" s="579"/>
      <c r="K20" s="582"/>
    </row>
    <row r="21" spans="2:11" ht="18" customHeight="1">
      <c r="B21" s="557"/>
      <c r="C21" s="554"/>
      <c r="D21" s="554"/>
      <c r="E21" s="554" t="s">
        <v>722</v>
      </c>
      <c r="F21" s="579"/>
      <c r="G21" s="582"/>
      <c r="H21" s="580"/>
      <c r="I21" s="581"/>
      <c r="J21" s="579"/>
      <c r="K21" s="582"/>
    </row>
    <row r="22" spans="2:11" ht="18" customHeight="1" thickBot="1">
      <c r="B22" s="557"/>
      <c r="C22" s="554"/>
      <c r="D22" s="554"/>
      <c r="E22" s="554" t="s">
        <v>724</v>
      </c>
      <c r="F22" s="579"/>
      <c r="G22" s="582"/>
      <c r="H22" s="580"/>
      <c r="I22" s="581"/>
      <c r="J22" s="579"/>
      <c r="K22" s="582"/>
    </row>
    <row r="23" spans="2:11" ht="18" customHeight="1" thickTop="1" thickBot="1">
      <c r="B23" s="557"/>
      <c r="C23" s="554"/>
      <c r="D23" s="554"/>
      <c r="E23" s="554" t="s">
        <v>734</v>
      </c>
      <c r="F23" s="1202" t="s">
        <v>215</v>
      </c>
      <c r="G23" s="1203"/>
      <c r="H23" s="1203"/>
      <c r="I23" s="1203"/>
      <c r="J23" s="1203"/>
      <c r="K23" s="1204"/>
    </row>
    <row r="24" spans="2:11" ht="18" customHeight="1" thickTop="1">
      <c r="B24" s="557"/>
      <c r="C24" s="554"/>
      <c r="D24" s="554"/>
      <c r="E24" s="554" t="s">
        <v>737</v>
      </c>
      <c r="F24" s="579"/>
      <c r="G24" s="562"/>
      <c r="H24" s="580"/>
      <c r="I24" s="581"/>
      <c r="J24" s="579"/>
      <c r="K24" s="582"/>
    </row>
    <row r="25" spans="2:11" ht="18" customHeight="1">
      <c r="B25" s="557"/>
      <c r="C25" s="554"/>
      <c r="D25" s="554"/>
      <c r="E25" s="554" t="s">
        <v>741</v>
      </c>
      <c r="F25" s="579"/>
      <c r="G25" s="582"/>
      <c r="H25" s="580"/>
      <c r="I25" s="581"/>
      <c r="J25" s="579"/>
      <c r="K25" s="582"/>
    </row>
    <row r="26" spans="2:11" ht="18" customHeight="1">
      <c r="B26" s="557"/>
      <c r="C26" s="554"/>
      <c r="D26" s="554"/>
      <c r="E26" s="554" t="s">
        <v>745</v>
      </c>
      <c r="F26" s="579"/>
      <c r="G26" s="582"/>
      <c r="H26" s="580"/>
      <c r="I26" s="581"/>
      <c r="J26" s="579"/>
      <c r="K26" s="582"/>
    </row>
    <row r="27" spans="2:11" ht="18" customHeight="1">
      <c r="B27" s="557"/>
      <c r="C27" s="554"/>
      <c r="D27" s="554"/>
      <c r="E27" s="554" t="s">
        <v>746</v>
      </c>
      <c r="F27" s="579"/>
      <c r="G27" s="582"/>
      <c r="H27" s="580"/>
      <c r="I27" s="581"/>
      <c r="J27" s="579"/>
      <c r="K27" s="582"/>
    </row>
    <row r="28" spans="2:11" ht="18" customHeight="1">
      <c r="B28" s="557"/>
      <c r="C28" s="554"/>
      <c r="D28" s="554"/>
      <c r="E28" s="554" t="s">
        <v>747</v>
      </c>
      <c r="F28" s="579"/>
      <c r="G28" s="582"/>
      <c r="H28" s="580"/>
      <c r="I28" s="581"/>
      <c r="J28" s="579"/>
      <c r="K28" s="582"/>
    </row>
    <row r="29" spans="2:11" ht="18" customHeight="1">
      <c r="B29" s="557"/>
      <c r="C29" s="554"/>
      <c r="D29" s="554"/>
      <c r="E29" s="554" t="s">
        <v>748</v>
      </c>
      <c r="F29" s="579"/>
      <c r="G29" s="582"/>
      <c r="H29" s="580"/>
      <c r="I29" s="581"/>
      <c r="J29" s="579"/>
      <c r="K29" s="582"/>
    </row>
    <row r="30" spans="2:11" ht="18" customHeight="1">
      <c r="B30" s="557"/>
      <c r="C30" s="554"/>
      <c r="D30" s="554"/>
      <c r="E30" s="554" t="s">
        <v>751</v>
      </c>
      <c r="F30" s="579"/>
      <c r="G30" s="582"/>
      <c r="H30" s="580"/>
      <c r="I30" s="581"/>
      <c r="J30" s="579"/>
      <c r="K30" s="582"/>
    </row>
    <row r="31" spans="2:11" ht="27" customHeight="1">
      <c r="B31" s="557"/>
      <c r="C31" s="554"/>
      <c r="D31" s="554"/>
      <c r="E31" s="584" t="s">
        <v>766</v>
      </c>
      <c r="F31" s="579"/>
      <c r="G31" s="582"/>
      <c r="H31" s="580"/>
      <c r="I31" s="581"/>
      <c r="J31" s="579"/>
      <c r="K31" s="582"/>
    </row>
    <row r="32" spans="2:11">
      <c r="B32" s="557"/>
      <c r="C32" s="554"/>
      <c r="D32" s="554"/>
      <c r="E32" s="554"/>
      <c r="F32" s="579"/>
      <c r="G32" s="582"/>
      <c r="H32" s="580"/>
      <c r="I32" s="581"/>
      <c r="J32" s="579"/>
      <c r="K32" s="582"/>
    </row>
    <row r="33" spans="2:11" s="589" customFormat="1" ht="15.75" customHeight="1" thickBot="1">
      <c r="B33" s="1205" t="s">
        <v>89</v>
      </c>
      <c r="C33" s="1206"/>
      <c r="D33" s="1206"/>
      <c r="E33" s="1206"/>
      <c r="F33" s="585">
        <f>+SUM(F19:F31)</f>
        <v>0</v>
      </c>
      <c r="G33" s="586">
        <f t="shared" ref="G33:K33" si="1">+SUM(G19:G31)</f>
        <v>0</v>
      </c>
      <c r="H33" s="587">
        <f>+SUM(H19:H31)</f>
        <v>0</v>
      </c>
      <c r="I33" s="587">
        <f>+SUM(I19:I31)</f>
        <v>0</v>
      </c>
      <c r="J33" s="588">
        <f t="shared" si="1"/>
        <v>0</v>
      </c>
      <c r="K33" s="586">
        <f t="shared" si="1"/>
        <v>0</v>
      </c>
    </row>
    <row r="34" spans="2:11" s="589" customFormat="1" ht="16.5" customHeight="1" thickTop="1" thickBot="1">
      <c r="B34" s="1207" t="s">
        <v>767</v>
      </c>
      <c r="C34" s="1208"/>
      <c r="D34" s="1208"/>
      <c r="E34" s="1208"/>
      <c r="F34" s="590">
        <f>+F17-F33</f>
        <v>0</v>
      </c>
      <c r="G34" s="590">
        <f t="shared" ref="G34:K34" si="2">+G17-G33</f>
        <v>0</v>
      </c>
      <c r="H34" s="590">
        <f>+H17-H33</f>
        <v>0</v>
      </c>
      <c r="I34" s="590">
        <f>+I17-I33</f>
        <v>0</v>
      </c>
      <c r="J34" s="590">
        <f t="shared" si="2"/>
        <v>0</v>
      </c>
      <c r="K34" s="631">
        <f t="shared" si="2"/>
        <v>0</v>
      </c>
    </row>
    <row r="35" spans="2:11" ht="13.5" thickTop="1">
      <c r="B35" s="554"/>
      <c r="C35" s="554"/>
      <c r="D35" s="554"/>
      <c r="E35" s="554"/>
      <c r="F35" s="554"/>
      <c r="G35" s="554"/>
      <c r="H35" s="554"/>
      <c r="I35" s="554"/>
      <c r="J35" s="554"/>
      <c r="K35" s="554"/>
    </row>
    <row r="36" spans="2:11">
      <c r="C36" s="591"/>
      <c r="D36" s="591"/>
    </row>
    <row r="37" spans="2:11" ht="20.25">
      <c r="B37" s="592"/>
      <c r="C37" s="592"/>
      <c r="D37" s="592"/>
      <c r="E37" s="592"/>
      <c r="F37" s="592"/>
      <c r="G37" s="592"/>
      <c r="H37" s="592"/>
      <c r="I37" s="592"/>
    </row>
  </sheetData>
  <mergeCells count="14">
    <mergeCell ref="F14:K14"/>
    <mergeCell ref="B17:E17"/>
    <mergeCell ref="F23:K23"/>
    <mergeCell ref="B33:E33"/>
    <mergeCell ref="B34:E34"/>
    <mergeCell ref="J3:K3"/>
    <mergeCell ref="B4:K4"/>
    <mergeCell ref="J5:K5"/>
    <mergeCell ref="B7:E11"/>
    <mergeCell ref="F7:K7"/>
    <mergeCell ref="F8:K8"/>
    <mergeCell ref="F9:G9"/>
    <mergeCell ref="H9:I9"/>
    <mergeCell ref="J9:K9"/>
  </mergeCells>
  <printOptions horizontalCentered="1"/>
  <pageMargins left="0.23622047244094491" right="0.27559055118110237" top="0.78740157480314965" bottom="0.27559055118110237" header="0.6692913385826772" footer="0.15748031496062992"/>
  <pageSetup paperSize="5" scale="7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>
  <sheetPr>
    <pageSetUpPr fitToPage="1"/>
  </sheetPr>
  <dimension ref="B2:E21"/>
  <sheetViews>
    <sheetView view="pageBreakPreview" zoomScale="60" zoomScaleNormal="120" workbookViewId="0">
      <selection activeCell="C2" sqref="C2:C3"/>
    </sheetView>
  </sheetViews>
  <sheetFormatPr defaultRowHeight="12.75"/>
  <cols>
    <col min="1" max="1" width="4" style="274" customWidth="1"/>
    <col min="2" max="2" width="3.42578125" style="274" customWidth="1"/>
    <col min="3" max="3" width="51.140625" style="274" customWidth="1"/>
    <col min="4" max="4" width="16.42578125" style="274" customWidth="1"/>
    <col min="5" max="5" width="13.85546875" style="274" customWidth="1"/>
    <col min="6" max="254" width="9.140625" style="274"/>
    <col min="255" max="255" width="4" style="274" customWidth="1"/>
    <col min="256" max="256" width="3.42578125" style="274" customWidth="1"/>
    <col min="257" max="257" width="63.5703125" style="274" customWidth="1"/>
    <col min="258" max="258" width="18.85546875" style="274" customWidth="1"/>
    <col min="259" max="259" width="16.7109375" style="274" customWidth="1"/>
    <col min="260" max="260" width="19.28515625" style="274" customWidth="1"/>
    <col min="261" max="510" width="9.140625" style="274"/>
    <col min="511" max="511" width="4" style="274" customWidth="1"/>
    <col min="512" max="512" width="3.42578125" style="274" customWidth="1"/>
    <col min="513" max="513" width="63.5703125" style="274" customWidth="1"/>
    <col min="514" max="514" width="18.85546875" style="274" customWidth="1"/>
    <col min="515" max="515" width="16.7109375" style="274" customWidth="1"/>
    <col min="516" max="516" width="19.28515625" style="274" customWidth="1"/>
    <col min="517" max="766" width="9.140625" style="274"/>
    <col min="767" max="767" width="4" style="274" customWidth="1"/>
    <col min="768" max="768" width="3.42578125" style="274" customWidth="1"/>
    <col min="769" max="769" width="63.5703125" style="274" customWidth="1"/>
    <col min="770" max="770" width="18.85546875" style="274" customWidth="1"/>
    <col min="771" max="771" width="16.7109375" style="274" customWidth="1"/>
    <col min="772" max="772" width="19.28515625" style="274" customWidth="1"/>
    <col min="773" max="1022" width="9.140625" style="274"/>
    <col min="1023" max="1023" width="4" style="274" customWidth="1"/>
    <col min="1024" max="1024" width="3.42578125" style="274" customWidth="1"/>
    <col min="1025" max="1025" width="63.5703125" style="274" customWidth="1"/>
    <col min="1026" max="1026" width="18.85546875" style="274" customWidth="1"/>
    <col min="1027" max="1027" width="16.7109375" style="274" customWidth="1"/>
    <col min="1028" max="1028" width="19.28515625" style="274" customWidth="1"/>
    <col min="1029" max="1278" width="9.140625" style="274"/>
    <col min="1279" max="1279" width="4" style="274" customWidth="1"/>
    <col min="1280" max="1280" width="3.42578125" style="274" customWidth="1"/>
    <col min="1281" max="1281" width="63.5703125" style="274" customWidth="1"/>
    <col min="1282" max="1282" width="18.85546875" style="274" customWidth="1"/>
    <col min="1283" max="1283" width="16.7109375" style="274" customWidth="1"/>
    <col min="1284" max="1284" width="19.28515625" style="274" customWidth="1"/>
    <col min="1285" max="1534" width="9.140625" style="274"/>
    <col min="1535" max="1535" width="4" style="274" customWidth="1"/>
    <col min="1536" max="1536" width="3.42578125" style="274" customWidth="1"/>
    <col min="1537" max="1537" width="63.5703125" style="274" customWidth="1"/>
    <col min="1538" max="1538" width="18.85546875" style="274" customWidth="1"/>
    <col min="1539" max="1539" width="16.7109375" style="274" customWidth="1"/>
    <col min="1540" max="1540" width="19.28515625" style="274" customWidth="1"/>
    <col min="1541" max="1790" width="9.140625" style="274"/>
    <col min="1791" max="1791" width="4" style="274" customWidth="1"/>
    <col min="1792" max="1792" width="3.42578125" style="274" customWidth="1"/>
    <col min="1793" max="1793" width="63.5703125" style="274" customWidth="1"/>
    <col min="1794" max="1794" width="18.85546875" style="274" customWidth="1"/>
    <col min="1795" max="1795" width="16.7109375" style="274" customWidth="1"/>
    <col min="1796" max="1796" width="19.28515625" style="274" customWidth="1"/>
    <col min="1797" max="2046" width="9.140625" style="274"/>
    <col min="2047" max="2047" width="4" style="274" customWidth="1"/>
    <col min="2048" max="2048" width="3.42578125" style="274" customWidth="1"/>
    <col min="2049" max="2049" width="63.5703125" style="274" customWidth="1"/>
    <col min="2050" max="2050" width="18.85546875" style="274" customWidth="1"/>
    <col min="2051" max="2051" width="16.7109375" style="274" customWidth="1"/>
    <col min="2052" max="2052" width="19.28515625" style="274" customWidth="1"/>
    <col min="2053" max="2302" width="9.140625" style="274"/>
    <col min="2303" max="2303" width="4" style="274" customWidth="1"/>
    <col min="2304" max="2304" width="3.42578125" style="274" customWidth="1"/>
    <col min="2305" max="2305" width="63.5703125" style="274" customWidth="1"/>
    <col min="2306" max="2306" width="18.85546875" style="274" customWidth="1"/>
    <col min="2307" max="2307" width="16.7109375" style="274" customWidth="1"/>
    <col min="2308" max="2308" width="19.28515625" style="274" customWidth="1"/>
    <col min="2309" max="2558" width="9.140625" style="274"/>
    <col min="2559" max="2559" width="4" style="274" customWidth="1"/>
    <col min="2560" max="2560" width="3.42578125" style="274" customWidth="1"/>
    <col min="2561" max="2561" width="63.5703125" style="274" customWidth="1"/>
    <col min="2562" max="2562" width="18.85546875" style="274" customWidth="1"/>
    <col min="2563" max="2563" width="16.7109375" style="274" customWidth="1"/>
    <col min="2564" max="2564" width="19.28515625" style="274" customWidth="1"/>
    <col min="2565" max="2814" width="9.140625" style="274"/>
    <col min="2815" max="2815" width="4" style="274" customWidth="1"/>
    <col min="2816" max="2816" width="3.42578125" style="274" customWidth="1"/>
    <col min="2817" max="2817" width="63.5703125" style="274" customWidth="1"/>
    <col min="2818" max="2818" width="18.85546875" style="274" customWidth="1"/>
    <col min="2819" max="2819" width="16.7109375" style="274" customWidth="1"/>
    <col min="2820" max="2820" width="19.28515625" style="274" customWidth="1"/>
    <col min="2821" max="3070" width="9.140625" style="274"/>
    <col min="3071" max="3071" width="4" style="274" customWidth="1"/>
    <col min="3072" max="3072" width="3.42578125" style="274" customWidth="1"/>
    <col min="3073" max="3073" width="63.5703125" style="274" customWidth="1"/>
    <col min="3074" max="3074" width="18.85546875" style="274" customWidth="1"/>
    <col min="3075" max="3075" width="16.7109375" style="274" customWidth="1"/>
    <col min="3076" max="3076" width="19.28515625" style="274" customWidth="1"/>
    <col min="3077" max="3326" width="9.140625" style="274"/>
    <col min="3327" max="3327" width="4" style="274" customWidth="1"/>
    <col min="3328" max="3328" width="3.42578125" style="274" customWidth="1"/>
    <col min="3329" max="3329" width="63.5703125" style="274" customWidth="1"/>
    <col min="3330" max="3330" width="18.85546875" style="274" customWidth="1"/>
    <col min="3331" max="3331" width="16.7109375" style="274" customWidth="1"/>
    <col min="3332" max="3332" width="19.28515625" style="274" customWidth="1"/>
    <col min="3333" max="3582" width="9.140625" style="274"/>
    <col min="3583" max="3583" width="4" style="274" customWidth="1"/>
    <col min="3584" max="3584" width="3.42578125" style="274" customWidth="1"/>
    <col min="3585" max="3585" width="63.5703125" style="274" customWidth="1"/>
    <col min="3586" max="3586" width="18.85546875" style="274" customWidth="1"/>
    <col min="3587" max="3587" width="16.7109375" style="274" customWidth="1"/>
    <col min="3588" max="3588" width="19.28515625" style="274" customWidth="1"/>
    <col min="3589" max="3838" width="9.140625" style="274"/>
    <col min="3839" max="3839" width="4" style="274" customWidth="1"/>
    <col min="3840" max="3840" width="3.42578125" style="274" customWidth="1"/>
    <col min="3841" max="3841" width="63.5703125" style="274" customWidth="1"/>
    <col min="3842" max="3842" width="18.85546875" style="274" customWidth="1"/>
    <col min="3843" max="3843" width="16.7109375" style="274" customWidth="1"/>
    <col min="3844" max="3844" width="19.28515625" style="274" customWidth="1"/>
    <col min="3845" max="4094" width="9.140625" style="274"/>
    <col min="4095" max="4095" width="4" style="274" customWidth="1"/>
    <col min="4096" max="4096" width="3.42578125" style="274" customWidth="1"/>
    <col min="4097" max="4097" width="63.5703125" style="274" customWidth="1"/>
    <col min="4098" max="4098" width="18.85546875" style="274" customWidth="1"/>
    <col min="4099" max="4099" width="16.7109375" style="274" customWidth="1"/>
    <col min="4100" max="4100" width="19.28515625" style="274" customWidth="1"/>
    <col min="4101" max="4350" width="9.140625" style="274"/>
    <col min="4351" max="4351" width="4" style="274" customWidth="1"/>
    <col min="4352" max="4352" width="3.42578125" style="274" customWidth="1"/>
    <col min="4353" max="4353" width="63.5703125" style="274" customWidth="1"/>
    <col min="4354" max="4354" width="18.85546875" style="274" customWidth="1"/>
    <col min="4355" max="4355" width="16.7109375" style="274" customWidth="1"/>
    <col min="4356" max="4356" width="19.28515625" style="274" customWidth="1"/>
    <col min="4357" max="4606" width="9.140625" style="274"/>
    <col min="4607" max="4607" width="4" style="274" customWidth="1"/>
    <col min="4608" max="4608" width="3.42578125" style="274" customWidth="1"/>
    <col min="4609" max="4609" width="63.5703125" style="274" customWidth="1"/>
    <col min="4610" max="4610" width="18.85546875" style="274" customWidth="1"/>
    <col min="4611" max="4611" width="16.7109375" style="274" customWidth="1"/>
    <col min="4612" max="4612" width="19.28515625" style="274" customWidth="1"/>
    <col min="4613" max="4862" width="9.140625" style="274"/>
    <col min="4863" max="4863" width="4" style="274" customWidth="1"/>
    <col min="4864" max="4864" width="3.42578125" style="274" customWidth="1"/>
    <col min="4865" max="4865" width="63.5703125" style="274" customWidth="1"/>
    <col min="4866" max="4866" width="18.85546875" style="274" customWidth="1"/>
    <col min="4867" max="4867" width="16.7109375" style="274" customWidth="1"/>
    <col min="4868" max="4868" width="19.28515625" style="274" customWidth="1"/>
    <col min="4869" max="5118" width="9.140625" style="274"/>
    <col min="5119" max="5119" width="4" style="274" customWidth="1"/>
    <col min="5120" max="5120" width="3.42578125" style="274" customWidth="1"/>
    <col min="5121" max="5121" width="63.5703125" style="274" customWidth="1"/>
    <col min="5122" max="5122" width="18.85546875" style="274" customWidth="1"/>
    <col min="5123" max="5123" width="16.7109375" style="274" customWidth="1"/>
    <col min="5124" max="5124" width="19.28515625" style="274" customWidth="1"/>
    <col min="5125" max="5374" width="9.140625" style="274"/>
    <col min="5375" max="5375" width="4" style="274" customWidth="1"/>
    <col min="5376" max="5376" width="3.42578125" style="274" customWidth="1"/>
    <col min="5377" max="5377" width="63.5703125" style="274" customWidth="1"/>
    <col min="5378" max="5378" width="18.85546875" style="274" customWidth="1"/>
    <col min="5379" max="5379" width="16.7109375" style="274" customWidth="1"/>
    <col min="5380" max="5380" width="19.28515625" style="274" customWidth="1"/>
    <col min="5381" max="5630" width="9.140625" style="274"/>
    <col min="5631" max="5631" width="4" style="274" customWidth="1"/>
    <col min="5632" max="5632" width="3.42578125" style="274" customWidth="1"/>
    <col min="5633" max="5633" width="63.5703125" style="274" customWidth="1"/>
    <col min="5634" max="5634" width="18.85546875" style="274" customWidth="1"/>
    <col min="5635" max="5635" width="16.7109375" style="274" customWidth="1"/>
    <col min="5636" max="5636" width="19.28515625" style="274" customWidth="1"/>
    <col min="5637" max="5886" width="9.140625" style="274"/>
    <col min="5887" max="5887" width="4" style="274" customWidth="1"/>
    <col min="5888" max="5888" width="3.42578125" style="274" customWidth="1"/>
    <col min="5889" max="5889" width="63.5703125" style="274" customWidth="1"/>
    <col min="5890" max="5890" width="18.85546875" style="274" customWidth="1"/>
    <col min="5891" max="5891" width="16.7109375" style="274" customWidth="1"/>
    <col min="5892" max="5892" width="19.28515625" style="274" customWidth="1"/>
    <col min="5893" max="6142" width="9.140625" style="274"/>
    <col min="6143" max="6143" width="4" style="274" customWidth="1"/>
    <col min="6144" max="6144" width="3.42578125" style="274" customWidth="1"/>
    <col min="6145" max="6145" width="63.5703125" style="274" customWidth="1"/>
    <col min="6146" max="6146" width="18.85546875" style="274" customWidth="1"/>
    <col min="6147" max="6147" width="16.7109375" style="274" customWidth="1"/>
    <col min="6148" max="6148" width="19.28515625" style="274" customWidth="1"/>
    <col min="6149" max="6398" width="9.140625" style="274"/>
    <col min="6399" max="6399" width="4" style="274" customWidth="1"/>
    <col min="6400" max="6400" width="3.42578125" style="274" customWidth="1"/>
    <col min="6401" max="6401" width="63.5703125" style="274" customWidth="1"/>
    <col min="6402" max="6402" width="18.85546875" style="274" customWidth="1"/>
    <col min="6403" max="6403" width="16.7109375" style="274" customWidth="1"/>
    <col min="6404" max="6404" width="19.28515625" style="274" customWidth="1"/>
    <col min="6405" max="6654" width="9.140625" style="274"/>
    <col min="6655" max="6655" width="4" style="274" customWidth="1"/>
    <col min="6656" max="6656" width="3.42578125" style="274" customWidth="1"/>
    <col min="6657" max="6657" width="63.5703125" style="274" customWidth="1"/>
    <col min="6658" max="6658" width="18.85546875" style="274" customWidth="1"/>
    <col min="6659" max="6659" width="16.7109375" style="274" customWidth="1"/>
    <col min="6660" max="6660" width="19.28515625" style="274" customWidth="1"/>
    <col min="6661" max="6910" width="9.140625" style="274"/>
    <col min="6911" max="6911" width="4" style="274" customWidth="1"/>
    <col min="6912" max="6912" width="3.42578125" style="274" customWidth="1"/>
    <col min="6913" max="6913" width="63.5703125" style="274" customWidth="1"/>
    <col min="6914" max="6914" width="18.85546875" style="274" customWidth="1"/>
    <col min="6915" max="6915" width="16.7109375" style="274" customWidth="1"/>
    <col min="6916" max="6916" width="19.28515625" style="274" customWidth="1"/>
    <col min="6917" max="7166" width="9.140625" style="274"/>
    <col min="7167" max="7167" width="4" style="274" customWidth="1"/>
    <col min="7168" max="7168" width="3.42578125" style="274" customWidth="1"/>
    <col min="7169" max="7169" width="63.5703125" style="274" customWidth="1"/>
    <col min="7170" max="7170" width="18.85546875" style="274" customWidth="1"/>
    <col min="7171" max="7171" width="16.7109375" style="274" customWidth="1"/>
    <col min="7172" max="7172" width="19.28515625" style="274" customWidth="1"/>
    <col min="7173" max="7422" width="9.140625" style="274"/>
    <col min="7423" max="7423" width="4" style="274" customWidth="1"/>
    <col min="7424" max="7424" width="3.42578125" style="274" customWidth="1"/>
    <col min="7425" max="7425" width="63.5703125" style="274" customWidth="1"/>
    <col min="7426" max="7426" width="18.85546875" style="274" customWidth="1"/>
    <col min="7427" max="7427" width="16.7109375" style="274" customWidth="1"/>
    <col min="7428" max="7428" width="19.28515625" style="274" customWidth="1"/>
    <col min="7429" max="7678" width="9.140625" style="274"/>
    <col min="7679" max="7679" width="4" style="274" customWidth="1"/>
    <col min="7680" max="7680" width="3.42578125" style="274" customWidth="1"/>
    <col min="7681" max="7681" width="63.5703125" style="274" customWidth="1"/>
    <col min="7682" max="7682" width="18.85546875" style="274" customWidth="1"/>
    <col min="7683" max="7683" width="16.7109375" style="274" customWidth="1"/>
    <col min="7684" max="7684" width="19.28515625" style="274" customWidth="1"/>
    <col min="7685" max="7934" width="9.140625" style="274"/>
    <col min="7935" max="7935" width="4" style="274" customWidth="1"/>
    <col min="7936" max="7936" width="3.42578125" style="274" customWidth="1"/>
    <col min="7937" max="7937" width="63.5703125" style="274" customWidth="1"/>
    <col min="7938" max="7938" width="18.85546875" style="274" customWidth="1"/>
    <col min="7939" max="7939" width="16.7109375" style="274" customWidth="1"/>
    <col min="7940" max="7940" width="19.28515625" style="274" customWidth="1"/>
    <col min="7941" max="8190" width="9.140625" style="274"/>
    <col min="8191" max="8191" width="4" style="274" customWidth="1"/>
    <col min="8192" max="8192" width="3.42578125" style="274" customWidth="1"/>
    <col min="8193" max="8193" width="63.5703125" style="274" customWidth="1"/>
    <col min="8194" max="8194" width="18.85546875" style="274" customWidth="1"/>
    <col min="8195" max="8195" width="16.7109375" style="274" customWidth="1"/>
    <col min="8196" max="8196" width="19.28515625" style="274" customWidth="1"/>
    <col min="8197" max="8446" width="9.140625" style="274"/>
    <col min="8447" max="8447" width="4" style="274" customWidth="1"/>
    <col min="8448" max="8448" width="3.42578125" style="274" customWidth="1"/>
    <col min="8449" max="8449" width="63.5703125" style="274" customWidth="1"/>
    <col min="8450" max="8450" width="18.85546875" style="274" customWidth="1"/>
    <col min="8451" max="8451" width="16.7109375" style="274" customWidth="1"/>
    <col min="8452" max="8452" width="19.28515625" style="274" customWidth="1"/>
    <col min="8453" max="8702" width="9.140625" style="274"/>
    <col min="8703" max="8703" width="4" style="274" customWidth="1"/>
    <col min="8704" max="8704" width="3.42578125" style="274" customWidth="1"/>
    <col min="8705" max="8705" width="63.5703125" style="274" customWidth="1"/>
    <col min="8706" max="8706" width="18.85546875" style="274" customWidth="1"/>
    <col min="8707" max="8707" width="16.7109375" style="274" customWidth="1"/>
    <col min="8708" max="8708" width="19.28515625" style="274" customWidth="1"/>
    <col min="8709" max="8958" width="9.140625" style="274"/>
    <col min="8959" max="8959" width="4" style="274" customWidth="1"/>
    <col min="8960" max="8960" width="3.42578125" style="274" customWidth="1"/>
    <col min="8961" max="8961" width="63.5703125" style="274" customWidth="1"/>
    <col min="8962" max="8962" width="18.85546875" style="274" customWidth="1"/>
    <col min="8963" max="8963" width="16.7109375" style="274" customWidth="1"/>
    <col min="8964" max="8964" width="19.28515625" style="274" customWidth="1"/>
    <col min="8965" max="9214" width="9.140625" style="274"/>
    <col min="9215" max="9215" width="4" style="274" customWidth="1"/>
    <col min="9216" max="9216" width="3.42578125" style="274" customWidth="1"/>
    <col min="9217" max="9217" width="63.5703125" style="274" customWidth="1"/>
    <col min="9218" max="9218" width="18.85546875" style="274" customWidth="1"/>
    <col min="9219" max="9219" width="16.7109375" style="274" customWidth="1"/>
    <col min="9220" max="9220" width="19.28515625" style="274" customWidth="1"/>
    <col min="9221" max="9470" width="9.140625" style="274"/>
    <col min="9471" max="9471" width="4" style="274" customWidth="1"/>
    <col min="9472" max="9472" width="3.42578125" style="274" customWidth="1"/>
    <col min="9473" max="9473" width="63.5703125" style="274" customWidth="1"/>
    <col min="9474" max="9474" width="18.85546875" style="274" customWidth="1"/>
    <col min="9475" max="9475" width="16.7109375" style="274" customWidth="1"/>
    <col min="9476" max="9476" width="19.28515625" style="274" customWidth="1"/>
    <col min="9477" max="9726" width="9.140625" style="274"/>
    <col min="9727" max="9727" width="4" style="274" customWidth="1"/>
    <col min="9728" max="9728" width="3.42578125" style="274" customWidth="1"/>
    <col min="9729" max="9729" width="63.5703125" style="274" customWidth="1"/>
    <col min="9730" max="9730" width="18.85546875" style="274" customWidth="1"/>
    <col min="9731" max="9731" width="16.7109375" style="274" customWidth="1"/>
    <col min="9732" max="9732" width="19.28515625" style="274" customWidth="1"/>
    <col min="9733" max="9982" width="9.140625" style="274"/>
    <col min="9983" max="9983" width="4" style="274" customWidth="1"/>
    <col min="9984" max="9984" width="3.42578125" style="274" customWidth="1"/>
    <col min="9985" max="9985" width="63.5703125" style="274" customWidth="1"/>
    <col min="9986" max="9986" width="18.85546875" style="274" customWidth="1"/>
    <col min="9987" max="9987" width="16.7109375" style="274" customWidth="1"/>
    <col min="9988" max="9988" width="19.28515625" style="274" customWidth="1"/>
    <col min="9989" max="10238" width="9.140625" style="274"/>
    <col min="10239" max="10239" width="4" style="274" customWidth="1"/>
    <col min="10240" max="10240" width="3.42578125" style="274" customWidth="1"/>
    <col min="10241" max="10241" width="63.5703125" style="274" customWidth="1"/>
    <col min="10242" max="10242" width="18.85546875" style="274" customWidth="1"/>
    <col min="10243" max="10243" width="16.7109375" style="274" customWidth="1"/>
    <col min="10244" max="10244" width="19.28515625" style="274" customWidth="1"/>
    <col min="10245" max="10494" width="9.140625" style="274"/>
    <col min="10495" max="10495" width="4" style="274" customWidth="1"/>
    <col min="10496" max="10496" width="3.42578125" style="274" customWidth="1"/>
    <col min="10497" max="10497" width="63.5703125" style="274" customWidth="1"/>
    <col min="10498" max="10498" width="18.85546875" style="274" customWidth="1"/>
    <col min="10499" max="10499" width="16.7109375" style="274" customWidth="1"/>
    <col min="10500" max="10500" width="19.28515625" style="274" customWidth="1"/>
    <col min="10501" max="10750" width="9.140625" style="274"/>
    <col min="10751" max="10751" width="4" style="274" customWidth="1"/>
    <col min="10752" max="10752" width="3.42578125" style="274" customWidth="1"/>
    <col min="10753" max="10753" width="63.5703125" style="274" customWidth="1"/>
    <col min="10754" max="10754" width="18.85546875" style="274" customWidth="1"/>
    <col min="10755" max="10755" width="16.7109375" style="274" customWidth="1"/>
    <col min="10756" max="10756" width="19.28515625" style="274" customWidth="1"/>
    <col min="10757" max="11006" width="9.140625" style="274"/>
    <col min="11007" max="11007" width="4" style="274" customWidth="1"/>
    <col min="11008" max="11008" width="3.42578125" style="274" customWidth="1"/>
    <col min="11009" max="11009" width="63.5703125" style="274" customWidth="1"/>
    <col min="11010" max="11010" width="18.85546875" style="274" customWidth="1"/>
    <col min="11011" max="11011" width="16.7109375" style="274" customWidth="1"/>
    <col min="11012" max="11012" width="19.28515625" style="274" customWidth="1"/>
    <col min="11013" max="11262" width="9.140625" style="274"/>
    <col min="11263" max="11263" width="4" style="274" customWidth="1"/>
    <col min="11264" max="11264" width="3.42578125" style="274" customWidth="1"/>
    <col min="11265" max="11265" width="63.5703125" style="274" customWidth="1"/>
    <col min="11266" max="11266" width="18.85546875" style="274" customWidth="1"/>
    <col min="11267" max="11267" width="16.7109375" style="274" customWidth="1"/>
    <col min="11268" max="11268" width="19.28515625" style="274" customWidth="1"/>
    <col min="11269" max="11518" width="9.140625" style="274"/>
    <col min="11519" max="11519" width="4" style="274" customWidth="1"/>
    <col min="11520" max="11520" width="3.42578125" style="274" customWidth="1"/>
    <col min="11521" max="11521" width="63.5703125" style="274" customWidth="1"/>
    <col min="11522" max="11522" width="18.85546875" style="274" customWidth="1"/>
    <col min="11523" max="11523" width="16.7109375" style="274" customWidth="1"/>
    <col min="11524" max="11524" width="19.28515625" style="274" customWidth="1"/>
    <col min="11525" max="11774" width="9.140625" style="274"/>
    <col min="11775" max="11775" width="4" style="274" customWidth="1"/>
    <col min="11776" max="11776" width="3.42578125" style="274" customWidth="1"/>
    <col min="11777" max="11777" width="63.5703125" style="274" customWidth="1"/>
    <col min="11778" max="11778" width="18.85546875" style="274" customWidth="1"/>
    <col min="11779" max="11779" width="16.7109375" style="274" customWidth="1"/>
    <col min="11780" max="11780" width="19.28515625" style="274" customWidth="1"/>
    <col min="11781" max="12030" width="9.140625" style="274"/>
    <col min="12031" max="12031" width="4" style="274" customWidth="1"/>
    <col min="12032" max="12032" width="3.42578125" style="274" customWidth="1"/>
    <col min="12033" max="12033" width="63.5703125" style="274" customWidth="1"/>
    <col min="12034" max="12034" width="18.85546875" style="274" customWidth="1"/>
    <col min="12035" max="12035" width="16.7109375" style="274" customWidth="1"/>
    <col min="12036" max="12036" width="19.28515625" style="274" customWidth="1"/>
    <col min="12037" max="12286" width="9.140625" style="274"/>
    <col min="12287" max="12287" width="4" style="274" customWidth="1"/>
    <col min="12288" max="12288" width="3.42578125" style="274" customWidth="1"/>
    <col min="12289" max="12289" width="63.5703125" style="274" customWidth="1"/>
    <col min="12290" max="12290" width="18.85546875" style="274" customWidth="1"/>
    <col min="12291" max="12291" width="16.7109375" style="274" customWidth="1"/>
    <col min="12292" max="12292" width="19.28515625" style="274" customWidth="1"/>
    <col min="12293" max="12542" width="9.140625" style="274"/>
    <col min="12543" max="12543" width="4" style="274" customWidth="1"/>
    <col min="12544" max="12544" width="3.42578125" style="274" customWidth="1"/>
    <col min="12545" max="12545" width="63.5703125" style="274" customWidth="1"/>
    <col min="12546" max="12546" width="18.85546875" style="274" customWidth="1"/>
    <col min="12547" max="12547" width="16.7109375" style="274" customWidth="1"/>
    <col min="12548" max="12548" width="19.28515625" style="274" customWidth="1"/>
    <col min="12549" max="12798" width="9.140625" style="274"/>
    <col min="12799" max="12799" width="4" style="274" customWidth="1"/>
    <col min="12800" max="12800" width="3.42578125" style="274" customWidth="1"/>
    <col min="12801" max="12801" width="63.5703125" style="274" customWidth="1"/>
    <col min="12802" max="12802" width="18.85546875" style="274" customWidth="1"/>
    <col min="12803" max="12803" width="16.7109375" style="274" customWidth="1"/>
    <col min="12804" max="12804" width="19.28515625" style="274" customWidth="1"/>
    <col min="12805" max="13054" width="9.140625" style="274"/>
    <col min="13055" max="13055" width="4" style="274" customWidth="1"/>
    <col min="13056" max="13056" width="3.42578125" style="274" customWidth="1"/>
    <col min="13057" max="13057" width="63.5703125" style="274" customWidth="1"/>
    <col min="13058" max="13058" width="18.85546875" style="274" customWidth="1"/>
    <col min="13059" max="13059" width="16.7109375" style="274" customWidth="1"/>
    <col min="13060" max="13060" width="19.28515625" style="274" customWidth="1"/>
    <col min="13061" max="13310" width="9.140625" style="274"/>
    <col min="13311" max="13311" width="4" style="274" customWidth="1"/>
    <col min="13312" max="13312" width="3.42578125" style="274" customWidth="1"/>
    <col min="13313" max="13313" width="63.5703125" style="274" customWidth="1"/>
    <col min="13314" max="13314" width="18.85546875" style="274" customWidth="1"/>
    <col min="13315" max="13315" width="16.7109375" style="274" customWidth="1"/>
    <col min="13316" max="13316" width="19.28515625" style="274" customWidth="1"/>
    <col min="13317" max="13566" width="9.140625" style="274"/>
    <col min="13567" max="13567" width="4" style="274" customWidth="1"/>
    <col min="13568" max="13568" width="3.42578125" style="274" customWidth="1"/>
    <col min="13569" max="13569" width="63.5703125" style="274" customWidth="1"/>
    <col min="13570" max="13570" width="18.85546875" style="274" customWidth="1"/>
    <col min="13571" max="13571" width="16.7109375" style="274" customWidth="1"/>
    <col min="13572" max="13572" width="19.28515625" style="274" customWidth="1"/>
    <col min="13573" max="13822" width="9.140625" style="274"/>
    <col min="13823" max="13823" width="4" style="274" customWidth="1"/>
    <col min="13824" max="13824" width="3.42578125" style="274" customWidth="1"/>
    <col min="13825" max="13825" width="63.5703125" style="274" customWidth="1"/>
    <col min="13826" max="13826" width="18.85546875" style="274" customWidth="1"/>
    <col min="13827" max="13827" width="16.7109375" style="274" customWidth="1"/>
    <col min="13828" max="13828" width="19.28515625" style="274" customWidth="1"/>
    <col min="13829" max="14078" width="9.140625" style="274"/>
    <col min="14079" max="14079" width="4" style="274" customWidth="1"/>
    <col min="14080" max="14080" width="3.42578125" style="274" customWidth="1"/>
    <col min="14081" max="14081" width="63.5703125" style="274" customWidth="1"/>
    <col min="14082" max="14082" width="18.85546875" style="274" customWidth="1"/>
    <col min="14083" max="14083" width="16.7109375" style="274" customWidth="1"/>
    <col min="14084" max="14084" width="19.28515625" style="274" customWidth="1"/>
    <col min="14085" max="14334" width="9.140625" style="274"/>
    <col min="14335" max="14335" width="4" style="274" customWidth="1"/>
    <col min="14336" max="14336" width="3.42578125" style="274" customWidth="1"/>
    <col min="14337" max="14337" width="63.5703125" style="274" customWidth="1"/>
    <col min="14338" max="14338" width="18.85546875" style="274" customWidth="1"/>
    <col min="14339" max="14339" width="16.7109375" style="274" customWidth="1"/>
    <col min="14340" max="14340" width="19.28515625" style="274" customWidth="1"/>
    <col min="14341" max="14590" width="9.140625" style="274"/>
    <col min="14591" max="14591" width="4" style="274" customWidth="1"/>
    <col min="14592" max="14592" width="3.42578125" style="274" customWidth="1"/>
    <col min="14593" max="14593" width="63.5703125" style="274" customWidth="1"/>
    <col min="14594" max="14594" width="18.85546875" style="274" customWidth="1"/>
    <col min="14595" max="14595" width="16.7109375" style="274" customWidth="1"/>
    <col min="14596" max="14596" width="19.28515625" style="274" customWidth="1"/>
    <col min="14597" max="14846" width="9.140625" style="274"/>
    <col min="14847" max="14847" width="4" style="274" customWidth="1"/>
    <col min="14848" max="14848" width="3.42578125" style="274" customWidth="1"/>
    <col min="14849" max="14849" width="63.5703125" style="274" customWidth="1"/>
    <col min="14850" max="14850" width="18.85546875" style="274" customWidth="1"/>
    <col min="14851" max="14851" width="16.7109375" style="274" customWidth="1"/>
    <col min="14852" max="14852" width="19.28515625" style="274" customWidth="1"/>
    <col min="14853" max="15102" width="9.140625" style="274"/>
    <col min="15103" max="15103" width="4" style="274" customWidth="1"/>
    <col min="15104" max="15104" width="3.42578125" style="274" customWidth="1"/>
    <col min="15105" max="15105" width="63.5703125" style="274" customWidth="1"/>
    <col min="15106" max="15106" width="18.85546875" style="274" customWidth="1"/>
    <col min="15107" max="15107" width="16.7109375" style="274" customWidth="1"/>
    <col min="15108" max="15108" width="19.28515625" style="274" customWidth="1"/>
    <col min="15109" max="15358" width="9.140625" style="274"/>
    <col min="15359" max="15359" width="4" style="274" customWidth="1"/>
    <col min="15360" max="15360" width="3.42578125" style="274" customWidth="1"/>
    <col min="15361" max="15361" width="63.5703125" style="274" customWidth="1"/>
    <col min="15362" max="15362" width="18.85546875" style="274" customWidth="1"/>
    <col min="15363" max="15363" width="16.7109375" style="274" customWidth="1"/>
    <col min="15364" max="15364" width="19.28515625" style="274" customWidth="1"/>
    <col min="15365" max="15614" width="9.140625" style="274"/>
    <col min="15615" max="15615" width="4" style="274" customWidth="1"/>
    <col min="15616" max="15616" width="3.42578125" style="274" customWidth="1"/>
    <col min="15617" max="15617" width="63.5703125" style="274" customWidth="1"/>
    <col min="15618" max="15618" width="18.85546875" style="274" customWidth="1"/>
    <col min="15619" max="15619" width="16.7109375" style="274" customWidth="1"/>
    <col min="15620" max="15620" width="19.28515625" style="274" customWidth="1"/>
    <col min="15621" max="15870" width="9.140625" style="274"/>
    <col min="15871" max="15871" width="4" style="274" customWidth="1"/>
    <col min="15872" max="15872" width="3.42578125" style="274" customWidth="1"/>
    <col min="15873" max="15873" width="63.5703125" style="274" customWidth="1"/>
    <col min="15874" max="15874" width="18.85546875" style="274" customWidth="1"/>
    <col min="15875" max="15875" width="16.7109375" style="274" customWidth="1"/>
    <col min="15876" max="15876" width="19.28515625" style="274" customWidth="1"/>
    <col min="15877" max="16126" width="9.140625" style="274"/>
    <col min="16127" max="16127" width="4" style="274" customWidth="1"/>
    <col min="16128" max="16128" width="3.42578125" style="274" customWidth="1"/>
    <col min="16129" max="16129" width="63.5703125" style="274" customWidth="1"/>
    <col min="16130" max="16130" width="18.85546875" style="274" customWidth="1"/>
    <col min="16131" max="16131" width="16.7109375" style="274" customWidth="1"/>
    <col min="16132" max="16132" width="19.28515625" style="274" customWidth="1"/>
    <col min="16133" max="16384" width="9.140625" style="274"/>
  </cols>
  <sheetData>
    <row r="2" spans="2:5">
      <c r="C2" s="517" t="s">
        <v>891</v>
      </c>
    </row>
    <row r="3" spans="2:5">
      <c r="C3" s="517" t="s">
        <v>882</v>
      </c>
    </row>
    <row r="4" spans="2:5" ht="15.75">
      <c r="B4" s="593"/>
      <c r="C4" s="517"/>
      <c r="D4" s="594" t="s">
        <v>768</v>
      </c>
      <c r="E4" s="595"/>
    </row>
    <row r="6" spans="2:5" ht="42" customHeight="1">
      <c r="B6" s="1209" t="s">
        <v>789</v>
      </c>
      <c r="C6" s="1209"/>
      <c r="D6" s="1209"/>
    </row>
    <row r="7" spans="2:5" ht="14.25" customHeight="1" thickBot="1">
      <c r="E7" s="286" t="s">
        <v>60</v>
      </c>
    </row>
    <row r="8" spans="2:5" ht="15.75" customHeight="1" thickTop="1">
      <c r="B8" s="1210" t="s">
        <v>2</v>
      </c>
      <c r="C8" s="1211"/>
      <c r="D8" s="1216" t="s">
        <v>709</v>
      </c>
      <c r="E8" s="1216" t="s">
        <v>708</v>
      </c>
    </row>
    <row r="9" spans="2:5" ht="51.75" customHeight="1">
      <c r="B9" s="1212"/>
      <c r="C9" s="1213"/>
      <c r="D9" s="1217"/>
      <c r="E9" s="1217"/>
    </row>
    <row r="10" spans="2:5" ht="16.5" customHeight="1" thickBot="1">
      <c r="B10" s="1214"/>
      <c r="C10" s="1215"/>
      <c r="D10" s="596">
        <v>1</v>
      </c>
      <c r="E10" s="597">
        <v>2</v>
      </c>
    </row>
    <row r="11" spans="2:5" ht="18.75" customHeight="1" thickTop="1">
      <c r="B11" s="281" t="s">
        <v>769</v>
      </c>
      <c r="C11" s="283"/>
      <c r="D11" s="598">
        <v>0</v>
      </c>
      <c r="E11" s="599">
        <v>0</v>
      </c>
    </row>
    <row r="12" spans="2:5" ht="15.75" customHeight="1">
      <c r="B12" s="281"/>
      <c r="C12" s="283"/>
      <c r="D12" s="598"/>
      <c r="E12" s="599"/>
    </row>
    <row r="13" spans="2:5" ht="24.75" customHeight="1" thickBot="1">
      <c r="B13" s="600" t="s">
        <v>770</v>
      </c>
      <c r="C13" s="326"/>
      <c r="D13" s="601">
        <f>SUM(D11)</f>
        <v>0</v>
      </c>
      <c r="E13" s="602">
        <f>SUM(E11)</f>
        <v>0</v>
      </c>
    </row>
    <row r="14" spans="2:5" ht="19.5" customHeight="1" thickTop="1">
      <c r="B14" s="603" t="s">
        <v>771</v>
      </c>
      <c r="C14" s="277"/>
      <c r="D14" s="604"/>
      <c r="E14" s="632"/>
    </row>
    <row r="15" spans="2:5">
      <c r="B15" s="281"/>
      <c r="C15" s="283" t="s">
        <v>772</v>
      </c>
      <c r="D15" s="598">
        <v>0</v>
      </c>
      <c r="E15" s="599">
        <v>0</v>
      </c>
    </row>
    <row r="16" spans="2:5">
      <c r="B16" s="281"/>
      <c r="C16" s="283" t="s">
        <v>773</v>
      </c>
      <c r="D16" s="598"/>
      <c r="E16" s="599"/>
    </row>
    <row r="17" spans="2:5">
      <c r="B17" s="281"/>
      <c r="C17" s="283" t="s">
        <v>774</v>
      </c>
      <c r="D17" s="598"/>
      <c r="E17" s="599"/>
    </row>
    <row r="18" spans="2:5" ht="13.5" thickBot="1">
      <c r="B18" s="600" t="s">
        <v>775</v>
      </c>
      <c r="C18" s="326"/>
      <c r="D18" s="601">
        <f>D15+D16+D17</f>
        <v>0</v>
      </c>
      <c r="E18" s="602">
        <f>E15+E16+E17</f>
        <v>0</v>
      </c>
    </row>
    <row r="19" spans="2:5" ht="13.5" thickTop="1">
      <c r="B19" s="281"/>
      <c r="C19" s="605"/>
      <c r="D19" s="598"/>
      <c r="E19" s="599"/>
    </row>
    <row r="20" spans="2:5" ht="13.5" thickBot="1">
      <c r="B20" s="606" t="s">
        <v>776</v>
      </c>
      <c r="C20" s="607"/>
      <c r="D20" s="608">
        <f>D13-D18</f>
        <v>0</v>
      </c>
      <c r="E20" s="609">
        <f>E13-E18</f>
        <v>0</v>
      </c>
    </row>
    <row r="21" spans="2:5" ht="13.5" thickTop="1"/>
  </sheetData>
  <mergeCells count="4">
    <mergeCell ref="B6:D6"/>
    <mergeCell ref="B8:C10"/>
    <mergeCell ref="D8:D9"/>
    <mergeCell ref="E8:E9"/>
  </mergeCells>
  <pageMargins left="0.98425196850393704" right="0.32" top="0.98425196850393704" bottom="0.98425196850393704" header="0.51181102362204722" footer="0.51181102362204722"/>
  <pageSetup paperSize="5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>
  <sheetPr>
    <tabColor rgb="FFFFFF00"/>
    <pageSetUpPr fitToPage="1"/>
  </sheetPr>
  <dimension ref="B3:E27"/>
  <sheetViews>
    <sheetView topLeftCell="A22" zoomScaleSheetLayoutView="90" workbookViewId="0">
      <selection activeCell="C4" sqref="C4"/>
    </sheetView>
  </sheetViews>
  <sheetFormatPr defaultRowHeight="12.75"/>
  <cols>
    <col min="1" max="1" width="3.42578125" style="550" customWidth="1"/>
    <col min="2" max="2" width="3.7109375" style="550" customWidth="1"/>
    <col min="3" max="3" width="55" style="550" customWidth="1"/>
    <col min="4" max="4" width="27" style="550" customWidth="1"/>
    <col min="5" max="5" width="15.85546875" style="550" customWidth="1"/>
    <col min="6" max="254" width="9.140625" style="550"/>
    <col min="255" max="255" width="3.42578125" style="550" customWidth="1"/>
    <col min="256" max="256" width="3.7109375" style="550" customWidth="1"/>
    <col min="257" max="257" width="75" style="550" customWidth="1"/>
    <col min="258" max="258" width="27" style="550" customWidth="1"/>
    <col min="259" max="259" width="15.85546875" style="550" customWidth="1"/>
    <col min="260" max="260" width="19.85546875" style="550" customWidth="1"/>
    <col min="261" max="261" width="15.85546875" style="550" customWidth="1"/>
    <col min="262" max="510" width="9.140625" style="550"/>
    <col min="511" max="511" width="3.42578125" style="550" customWidth="1"/>
    <col min="512" max="512" width="3.7109375" style="550" customWidth="1"/>
    <col min="513" max="513" width="75" style="550" customWidth="1"/>
    <col min="514" max="514" width="27" style="550" customWidth="1"/>
    <col min="515" max="515" width="15.85546875" style="550" customWidth="1"/>
    <col min="516" max="516" width="19.85546875" style="550" customWidth="1"/>
    <col min="517" max="517" width="15.85546875" style="550" customWidth="1"/>
    <col min="518" max="766" width="9.140625" style="550"/>
    <col min="767" max="767" width="3.42578125" style="550" customWidth="1"/>
    <col min="768" max="768" width="3.7109375" style="550" customWidth="1"/>
    <col min="769" max="769" width="75" style="550" customWidth="1"/>
    <col min="770" max="770" width="27" style="550" customWidth="1"/>
    <col min="771" max="771" width="15.85546875" style="550" customWidth="1"/>
    <col min="772" max="772" width="19.85546875" style="550" customWidth="1"/>
    <col min="773" max="773" width="15.85546875" style="550" customWidth="1"/>
    <col min="774" max="1022" width="9.140625" style="550"/>
    <col min="1023" max="1023" width="3.42578125" style="550" customWidth="1"/>
    <col min="1024" max="1024" width="3.7109375" style="550" customWidth="1"/>
    <col min="1025" max="1025" width="75" style="550" customWidth="1"/>
    <col min="1026" max="1026" width="27" style="550" customWidth="1"/>
    <col min="1027" max="1027" width="15.85546875" style="550" customWidth="1"/>
    <col min="1028" max="1028" width="19.85546875" style="550" customWidth="1"/>
    <col min="1029" max="1029" width="15.85546875" style="550" customWidth="1"/>
    <col min="1030" max="1278" width="9.140625" style="550"/>
    <col min="1279" max="1279" width="3.42578125" style="550" customWidth="1"/>
    <col min="1280" max="1280" width="3.7109375" style="550" customWidth="1"/>
    <col min="1281" max="1281" width="75" style="550" customWidth="1"/>
    <col min="1282" max="1282" width="27" style="550" customWidth="1"/>
    <col min="1283" max="1283" width="15.85546875" style="550" customWidth="1"/>
    <col min="1284" max="1284" width="19.85546875" style="550" customWidth="1"/>
    <col min="1285" max="1285" width="15.85546875" style="550" customWidth="1"/>
    <col min="1286" max="1534" width="9.140625" style="550"/>
    <col min="1535" max="1535" width="3.42578125" style="550" customWidth="1"/>
    <col min="1536" max="1536" width="3.7109375" style="550" customWidth="1"/>
    <col min="1537" max="1537" width="75" style="550" customWidth="1"/>
    <col min="1538" max="1538" width="27" style="550" customWidth="1"/>
    <col min="1539" max="1539" width="15.85546875" style="550" customWidth="1"/>
    <col min="1540" max="1540" width="19.85546875" style="550" customWidth="1"/>
    <col min="1541" max="1541" width="15.85546875" style="550" customWidth="1"/>
    <col min="1542" max="1790" width="9.140625" style="550"/>
    <col min="1791" max="1791" width="3.42578125" style="550" customWidth="1"/>
    <col min="1792" max="1792" width="3.7109375" style="550" customWidth="1"/>
    <col min="1793" max="1793" width="75" style="550" customWidth="1"/>
    <col min="1794" max="1794" width="27" style="550" customWidth="1"/>
    <col min="1795" max="1795" width="15.85546875" style="550" customWidth="1"/>
    <col min="1796" max="1796" width="19.85546875" style="550" customWidth="1"/>
    <col min="1797" max="1797" width="15.85546875" style="550" customWidth="1"/>
    <col min="1798" max="2046" width="9.140625" style="550"/>
    <col min="2047" max="2047" width="3.42578125" style="550" customWidth="1"/>
    <col min="2048" max="2048" width="3.7109375" style="550" customWidth="1"/>
    <col min="2049" max="2049" width="75" style="550" customWidth="1"/>
    <col min="2050" max="2050" width="27" style="550" customWidth="1"/>
    <col min="2051" max="2051" width="15.85546875" style="550" customWidth="1"/>
    <col min="2052" max="2052" width="19.85546875" style="550" customWidth="1"/>
    <col min="2053" max="2053" width="15.85546875" style="550" customWidth="1"/>
    <col min="2054" max="2302" width="9.140625" style="550"/>
    <col min="2303" max="2303" width="3.42578125" style="550" customWidth="1"/>
    <col min="2304" max="2304" width="3.7109375" style="550" customWidth="1"/>
    <col min="2305" max="2305" width="75" style="550" customWidth="1"/>
    <col min="2306" max="2306" width="27" style="550" customWidth="1"/>
    <col min="2307" max="2307" width="15.85546875" style="550" customWidth="1"/>
    <col min="2308" max="2308" width="19.85546875" style="550" customWidth="1"/>
    <col min="2309" max="2309" width="15.85546875" style="550" customWidth="1"/>
    <col min="2310" max="2558" width="9.140625" style="550"/>
    <col min="2559" max="2559" width="3.42578125" style="550" customWidth="1"/>
    <col min="2560" max="2560" width="3.7109375" style="550" customWidth="1"/>
    <col min="2561" max="2561" width="75" style="550" customWidth="1"/>
    <col min="2562" max="2562" width="27" style="550" customWidth="1"/>
    <col min="2563" max="2563" width="15.85546875" style="550" customWidth="1"/>
    <col min="2564" max="2564" width="19.85546875" style="550" customWidth="1"/>
    <col min="2565" max="2565" width="15.85546875" style="550" customWidth="1"/>
    <col min="2566" max="2814" width="9.140625" style="550"/>
    <col min="2815" max="2815" width="3.42578125" style="550" customWidth="1"/>
    <col min="2816" max="2816" width="3.7109375" style="550" customWidth="1"/>
    <col min="2817" max="2817" width="75" style="550" customWidth="1"/>
    <col min="2818" max="2818" width="27" style="550" customWidth="1"/>
    <col min="2819" max="2819" width="15.85546875" style="550" customWidth="1"/>
    <col min="2820" max="2820" width="19.85546875" style="550" customWidth="1"/>
    <col min="2821" max="2821" width="15.85546875" style="550" customWidth="1"/>
    <col min="2822" max="3070" width="9.140625" style="550"/>
    <col min="3071" max="3071" width="3.42578125" style="550" customWidth="1"/>
    <col min="3072" max="3072" width="3.7109375" style="550" customWidth="1"/>
    <col min="3073" max="3073" width="75" style="550" customWidth="1"/>
    <col min="3074" max="3074" width="27" style="550" customWidth="1"/>
    <col min="3075" max="3075" width="15.85546875" style="550" customWidth="1"/>
    <col min="3076" max="3076" width="19.85546875" style="550" customWidth="1"/>
    <col min="3077" max="3077" width="15.85546875" style="550" customWidth="1"/>
    <col min="3078" max="3326" width="9.140625" style="550"/>
    <col min="3327" max="3327" width="3.42578125" style="550" customWidth="1"/>
    <col min="3328" max="3328" width="3.7109375" style="550" customWidth="1"/>
    <col min="3329" max="3329" width="75" style="550" customWidth="1"/>
    <col min="3330" max="3330" width="27" style="550" customWidth="1"/>
    <col min="3331" max="3331" width="15.85546875" style="550" customWidth="1"/>
    <col min="3332" max="3332" width="19.85546875" style="550" customWidth="1"/>
    <col min="3333" max="3333" width="15.85546875" style="550" customWidth="1"/>
    <col min="3334" max="3582" width="9.140625" style="550"/>
    <col min="3583" max="3583" width="3.42578125" style="550" customWidth="1"/>
    <col min="3584" max="3584" width="3.7109375" style="550" customWidth="1"/>
    <col min="3585" max="3585" width="75" style="550" customWidth="1"/>
    <col min="3586" max="3586" width="27" style="550" customWidth="1"/>
    <col min="3587" max="3587" width="15.85546875" style="550" customWidth="1"/>
    <col min="3588" max="3588" width="19.85546875" style="550" customWidth="1"/>
    <col min="3589" max="3589" width="15.85546875" style="550" customWidth="1"/>
    <col min="3590" max="3838" width="9.140625" style="550"/>
    <col min="3839" max="3839" width="3.42578125" style="550" customWidth="1"/>
    <col min="3840" max="3840" width="3.7109375" style="550" customWidth="1"/>
    <col min="3841" max="3841" width="75" style="550" customWidth="1"/>
    <col min="3842" max="3842" width="27" style="550" customWidth="1"/>
    <col min="3843" max="3843" width="15.85546875" style="550" customWidth="1"/>
    <col min="3844" max="3844" width="19.85546875" style="550" customWidth="1"/>
    <col min="3845" max="3845" width="15.85546875" style="550" customWidth="1"/>
    <col min="3846" max="4094" width="9.140625" style="550"/>
    <col min="4095" max="4095" width="3.42578125" style="550" customWidth="1"/>
    <col min="4096" max="4096" width="3.7109375" style="550" customWidth="1"/>
    <col min="4097" max="4097" width="75" style="550" customWidth="1"/>
    <col min="4098" max="4098" width="27" style="550" customWidth="1"/>
    <col min="4099" max="4099" width="15.85546875" style="550" customWidth="1"/>
    <col min="4100" max="4100" width="19.85546875" style="550" customWidth="1"/>
    <col min="4101" max="4101" width="15.85546875" style="550" customWidth="1"/>
    <col min="4102" max="4350" width="9.140625" style="550"/>
    <col min="4351" max="4351" width="3.42578125" style="550" customWidth="1"/>
    <col min="4352" max="4352" width="3.7109375" style="550" customWidth="1"/>
    <col min="4353" max="4353" width="75" style="550" customWidth="1"/>
    <col min="4354" max="4354" width="27" style="550" customWidth="1"/>
    <col min="4355" max="4355" width="15.85546875" style="550" customWidth="1"/>
    <col min="4356" max="4356" width="19.85546875" style="550" customWidth="1"/>
    <col min="4357" max="4357" width="15.85546875" style="550" customWidth="1"/>
    <col min="4358" max="4606" width="9.140625" style="550"/>
    <col min="4607" max="4607" width="3.42578125" style="550" customWidth="1"/>
    <col min="4608" max="4608" width="3.7109375" style="550" customWidth="1"/>
    <col min="4609" max="4609" width="75" style="550" customWidth="1"/>
    <col min="4610" max="4610" width="27" style="550" customWidth="1"/>
    <col min="4611" max="4611" width="15.85546875" style="550" customWidth="1"/>
    <col min="4612" max="4612" width="19.85546875" style="550" customWidth="1"/>
    <col min="4613" max="4613" width="15.85546875" style="550" customWidth="1"/>
    <col min="4614" max="4862" width="9.140625" style="550"/>
    <col min="4863" max="4863" width="3.42578125" style="550" customWidth="1"/>
    <col min="4864" max="4864" width="3.7109375" style="550" customWidth="1"/>
    <col min="4865" max="4865" width="75" style="550" customWidth="1"/>
    <col min="4866" max="4866" width="27" style="550" customWidth="1"/>
    <col min="4867" max="4867" width="15.85546875" style="550" customWidth="1"/>
    <col min="4868" max="4868" width="19.85546875" style="550" customWidth="1"/>
    <col min="4869" max="4869" width="15.85546875" style="550" customWidth="1"/>
    <col min="4870" max="5118" width="9.140625" style="550"/>
    <col min="5119" max="5119" width="3.42578125" style="550" customWidth="1"/>
    <col min="5120" max="5120" width="3.7109375" style="550" customWidth="1"/>
    <col min="5121" max="5121" width="75" style="550" customWidth="1"/>
    <col min="5122" max="5122" width="27" style="550" customWidth="1"/>
    <col min="5123" max="5123" width="15.85546875" style="550" customWidth="1"/>
    <col min="5124" max="5124" width="19.85546875" style="550" customWidth="1"/>
    <col min="5125" max="5125" width="15.85546875" style="550" customWidth="1"/>
    <col min="5126" max="5374" width="9.140625" style="550"/>
    <col min="5375" max="5375" width="3.42578125" style="550" customWidth="1"/>
    <col min="5376" max="5376" width="3.7109375" style="550" customWidth="1"/>
    <col min="5377" max="5377" width="75" style="550" customWidth="1"/>
    <col min="5378" max="5378" width="27" style="550" customWidth="1"/>
    <col min="5379" max="5379" width="15.85546875" style="550" customWidth="1"/>
    <col min="5380" max="5380" width="19.85546875" style="550" customWidth="1"/>
    <col min="5381" max="5381" width="15.85546875" style="550" customWidth="1"/>
    <col min="5382" max="5630" width="9.140625" style="550"/>
    <col min="5631" max="5631" width="3.42578125" style="550" customWidth="1"/>
    <col min="5632" max="5632" width="3.7109375" style="550" customWidth="1"/>
    <col min="5633" max="5633" width="75" style="550" customWidth="1"/>
    <col min="5634" max="5634" width="27" style="550" customWidth="1"/>
    <col min="5635" max="5635" width="15.85546875" style="550" customWidth="1"/>
    <col min="5636" max="5636" width="19.85546875" style="550" customWidth="1"/>
    <col min="5637" max="5637" width="15.85546875" style="550" customWidth="1"/>
    <col min="5638" max="5886" width="9.140625" style="550"/>
    <col min="5887" max="5887" width="3.42578125" style="550" customWidth="1"/>
    <col min="5888" max="5888" width="3.7109375" style="550" customWidth="1"/>
    <col min="5889" max="5889" width="75" style="550" customWidth="1"/>
    <col min="5890" max="5890" width="27" style="550" customWidth="1"/>
    <col min="5891" max="5891" width="15.85546875" style="550" customWidth="1"/>
    <col min="5892" max="5892" width="19.85546875" style="550" customWidth="1"/>
    <col min="5893" max="5893" width="15.85546875" style="550" customWidth="1"/>
    <col min="5894" max="6142" width="9.140625" style="550"/>
    <col min="6143" max="6143" width="3.42578125" style="550" customWidth="1"/>
    <col min="6144" max="6144" width="3.7109375" style="550" customWidth="1"/>
    <col min="6145" max="6145" width="75" style="550" customWidth="1"/>
    <col min="6146" max="6146" width="27" style="550" customWidth="1"/>
    <col min="6147" max="6147" width="15.85546875" style="550" customWidth="1"/>
    <col min="6148" max="6148" width="19.85546875" style="550" customWidth="1"/>
    <col min="6149" max="6149" width="15.85546875" style="550" customWidth="1"/>
    <col min="6150" max="6398" width="9.140625" style="550"/>
    <col min="6399" max="6399" width="3.42578125" style="550" customWidth="1"/>
    <col min="6400" max="6400" width="3.7109375" style="550" customWidth="1"/>
    <col min="6401" max="6401" width="75" style="550" customWidth="1"/>
    <col min="6402" max="6402" width="27" style="550" customWidth="1"/>
    <col min="6403" max="6403" width="15.85546875" style="550" customWidth="1"/>
    <col min="6404" max="6404" width="19.85546875" style="550" customWidth="1"/>
    <col min="6405" max="6405" width="15.85546875" style="550" customWidth="1"/>
    <col min="6406" max="6654" width="9.140625" style="550"/>
    <col min="6655" max="6655" width="3.42578125" style="550" customWidth="1"/>
    <col min="6656" max="6656" width="3.7109375" style="550" customWidth="1"/>
    <col min="6657" max="6657" width="75" style="550" customWidth="1"/>
    <col min="6658" max="6658" width="27" style="550" customWidth="1"/>
    <col min="6659" max="6659" width="15.85546875" style="550" customWidth="1"/>
    <col min="6660" max="6660" width="19.85546875" style="550" customWidth="1"/>
    <col min="6661" max="6661" width="15.85546875" style="550" customWidth="1"/>
    <col min="6662" max="6910" width="9.140625" style="550"/>
    <col min="6911" max="6911" width="3.42578125" style="550" customWidth="1"/>
    <col min="6912" max="6912" width="3.7109375" style="550" customWidth="1"/>
    <col min="6913" max="6913" width="75" style="550" customWidth="1"/>
    <col min="6914" max="6914" width="27" style="550" customWidth="1"/>
    <col min="6915" max="6915" width="15.85546875" style="550" customWidth="1"/>
    <col min="6916" max="6916" width="19.85546875" style="550" customWidth="1"/>
    <col min="6917" max="6917" width="15.85546875" style="550" customWidth="1"/>
    <col min="6918" max="7166" width="9.140625" style="550"/>
    <col min="7167" max="7167" width="3.42578125" style="550" customWidth="1"/>
    <col min="7168" max="7168" width="3.7109375" style="550" customWidth="1"/>
    <col min="7169" max="7169" width="75" style="550" customWidth="1"/>
    <col min="7170" max="7170" width="27" style="550" customWidth="1"/>
    <col min="7171" max="7171" width="15.85546875" style="550" customWidth="1"/>
    <col min="7172" max="7172" width="19.85546875" style="550" customWidth="1"/>
    <col min="7173" max="7173" width="15.85546875" style="550" customWidth="1"/>
    <col min="7174" max="7422" width="9.140625" style="550"/>
    <col min="7423" max="7423" width="3.42578125" style="550" customWidth="1"/>
    <col min="7424" max="7424" width="3.7109375" style="550" customWidth="1"/>
    <col min="7425" max="7425" width="75" style="550" customWidth="1"/>
    <col min="7426" max="7426" width="27" style="550" customWidth="1"/>
    <col min="7427" max="7427" width="15.85546875" style="550" customWidth="1"/>
    <col min="7428" max="7428" width="19.85546875" style="550" customWidth="1"/>
    <col min="7429" max="7429" width="15.85546875" style="550" customWidth="1"/>
    <col min="7430" max="7678" width="9.140625" style="550"/>
    <col min="7679" max="7679" width="3.42578125" style="550" customWidth="1"/>
    <col min="7680" max="7680" width="3.7109375" style="550" customWidth="1"/>
    <col min="7681" max="7681" width="75" style="550" customWidth="1"/>
    <col min="7682" max="7682" width="27" style="550" customWidth="1"/>
    <col min="7683" max="7683" width="15.85546875" style="550" customWidth="1"/>
    <col min="7684" max="7684" width="19.85546875" style="550" customWidth="1"/>
    <col min="7685" max="7685" width="15.85546875" style="550" customWidth="1"/>
    <col min="7686" max="7934" width="9.140625" style="550"/>
    <col min="7935" max="7935" width="3.42578125" style="550" customWidth="1"/>
    <col min="7936" max="7936" width="3.7109375" style="550" customWidth="1"/>
    <col min="7937" max="7937" width="75" style="550" customWidth="1"/>
    <col min="7938" max="7938" width="27" style="550" customWidth="1"/>
    <col min="7939" max="7939" width="15.85546875" style="550" customWidth="1"/>
    <col min="7940" max="7940" width="19.85546875" style="550" customWidth="1"/>
    <col min="7941" max="7941" width="15.85546875" style="550" customWidth="1"/>
    <col min="7942" max="8190" width="9.140625" style="550"/>
    <col min="8191" max="8191" width="3.42578125" style="550" customWidth="1"/>
    <col min="8192" max="8192" width="3.7109375" style="550" customWidth="1"/>
    <col min="8193" max="8193" width="75" style="550" customWidth="1"/>
    <col min="8194" max="8194" width="27" style="550" customWidth="1"/>
    <col min="8195" max="8195" width="15.85546875" style="550" customWidth="1"/>
    <col min="8196" max="8196" width="19.85546875" style="550" customWidth="1"/>
    <col min="8197" max="8197" width="15.85546875" style="550" customWidth="1"/>
    <col min="8198" max="8446" width="9.140625" style="550"/>
    <col min="8447" max="8447" width="3.42578125" style="550" customWidth="1"/>
    <col min="8448" max="8448" width="3.7109375" style="550" customWidth="1"/>
    <col min="8449" max="8449" width="75" style="550" customWidth="1"/>
    <col min="8450" max="8450" width="27" style="550" customWidth="1"/>
    <col min="8451" max="8451" width="15.85546875" style="550" customWidth="1"/>
    <col min="8452" max="8452" width="19.85546875" style="550" customWidth="1"/>
    <col min="8453" max="8453" width="15.85546875" style="550" customWidth="1"/>
    <col min="8454" max="8702" width="9.140625" style="550"/>
    <col min="8703" max="8703" width="3.42578125" style="550" customWidth="1"/>
    <col min="8704" max="8704" width="3.7109375" style="550" customWidth="1"/>
    <col min="8705" max="8705" width="75" style="550" customWidth="1"/>
    <col min="8706" max="8706" width="27" style="550" customWidth="1"/>
    <col min="8707" max="8707" width="15.85546875" style="550" customWidth="1"/>
    <col min="8708" max="8708" width="19.85546875" style="550" customWidth="1"/>
    <col min="8709" max="8709" width="15.85546875" style="550" customWidth="1"/>
    <col min="8710" max="8958" width="9.140625" style="550"/>
    <col min="8959" max="8959" width="3.42578125" style="550" customWidth="1"/>
    <col min="8960" max="8960" width="3.7109375" style="550" customWidth="1"/>
    <col min="8961" max="8961" width="75" style="550" customWidth="1"/>
    <col min="8962" max="8962" width="27" style="550" customWidth="1"/>
    <col min="8963" max="8963" width="15.85546875" style="550" customWidth="1"/>
    <col min="8964" max="8964" width="19.85546875" style="550" customWidth="1"/>
    <col min="8965" max="8965" width="15.85546875" style="550" customWidth="1"/>
    <col min="8966" max="9214" width="9.140625" style="550"/>
    <col min="9215" max="9215" width="3.42578125" style="550" customWidth="1"/>
    <col min="9216" max="9216" width="3.7109375" style="550" customWidth="1"/>
    <col min="9217" max="9217" width="75" style="550" customWidth="1"/>
    <col min="9218" max="9218" width="27" style="550" customWidth="1"/>
    <col min="9219" max="9219" width="15.85546875" style="550" customWidth="1"/>
    <col min="9220" max="9220" width="19.85546875" style="550" customWidth="1"/>
    <col min="9221" max="9221" width="15.85546875" style="550" customWidth="1"/>
    <col min="9222" max="9470" width="9.140625" style="550"/>
    <col min="9471" max="9471" width="3.42578125" style="550" customWidth="1"/>
    <col min="9472" max="9472" width="3.7109375" style="550" customWidth="1"/>
    <col min="9473" max="9473" width="75" style="550" customWidth="1"/>
    <col min="9474" max="9474" width="27" style="550" customWidth="1"/>
    <col min="9475" max="9475" width="15.85546875" style="550" customWidth="1"/>
    <col min="9476" max="9476" width="19.85546875" style="550" customWidth="1"/>
    <col min="9477" max="9477" width="15.85546875" style="550" customWidth="1"/>
    <col min="9478" max="9726" width="9.140625" style="550"/>
    <col min="9727" max="9727" width="3.42578125" style="550" customWidth="1"/>
    <col min="9728" max="9728" width="3.7109375" style="550" customWidth="1"/>
    <col min="9729" max="9729" width="75" style="550" customWidth="1"/>
    <col min="9730" max="9730" width="27" style="550" customWidth="1"/>
    <col min="9731" max="9731" width="15.85546875" style="550" customWidth="1"/>
    <col min="9732" max="9732" width="19.85546875" style="550" customWidth="1"/>
    <col min="9733" max="9733" width="15.85546875" style="550" customWidth="1"/>
    <col min="9734" max="9982" width="9.140625" style="550"/>
    <col min="9983" max="9983" width="3.42578125" style="550" customWidth="1"/>
    <col min="9984" max="9984" width="3.7109375" style="550" customWidth="1"/>
    <col min="9985" max="9985" width="75" style="550" customWidth="1"/>
    <col min="9986" max="9986" width="27" style="550" customWidth="1"/>
    <col min="9987" max="9987" width="15.85546875" style="550" customWidth="1"/>
    <col min="9988" max="9988" width="19.85546875" style="550" customWidth="1"/>
    <col min="9989" max="9989" width="15.85546875" style="550" customWidth="1"/>
    <col min="9990" max="10238" width="9.140625" style="550"/>
    <col min="10239" max="10239" width="3.42578125" style="550" customWidth="1"/>
    <col min="10240" max="10240" width="3.7109375" style="550" customWidth="1"/>
    <col min="10241" max="10241" width="75" style="550" customWidth="1"/>
    <col min="10242" max="10242" width="27" style="550" customWidth="1"/>
    <col min="10243" max="10243" width="15.85546875" style="550" customWidth="1"/>
    <col min="10244" max="10244" width="19.85546875" style="550" customWidth="1"/>
    <col min="10245" max="10245" width="15.85546875" style="550" customWidth="1"/>
    <col min="10246" max="10494" width="9.140625" style="550"/>
    <col min="10495" max="10495" width="3.42578125" style="550" customWidth="1"/>
    <col min="10496" max="10496" width="3.7109375" style="550" customWidth="1"/>
    <col min="10497" max="10497" width="75" style="550" customWidth="1"/>
    <col min="10498" max="10498" width="27" style="550" customWidth="1"/>
    <col min="10499" max="10499" width="15.85546875" style="550" customWidth="1"/>
    <col min="10500" max="10500" width="19.85546875" style="550" customWidth="1"/>
    <col min="10501" max="10501" width="15.85546875" style="550" customWidth="1"/>
    <col min="10502" max="10750" width="9.140625" style="550"/>
    <col min="10751" max="10751" width="3.42578125" style="550" customWidth="1"/>
    <col min="10752" max="10752" width="3.7109375" style="550" customWidth="1"/>
    <col min="10753" max="10753" width="75" style="550" customWidth="1"/>
    <col min="10754" max="10754" width="27" style="550" customWidth="1"/>
    <col min="10755" max="10755" width="15.85546875" style="550" customWidth="1"/>
    <col min="10756" max="10756" width="19.85546875" style="550" customWidth="1"/>
    <col min="10757" max="10757" width="15.85546875" style="550" customWidth="1"/>
    <col min="10758" max="11006" width="9.140625" style="550"/>
    <col min="11007" max="11007" width="3.42578125" style="550" customWidth="1"/>
    <col min="11008" max="11008" width="3.7109375" style="550" customWidth="1"/>
    <col min="11009" max="11009" width="75" style="550" customWidth="1"/>
    <col min="11010" max="11010" width="27" style="550" customWidth="1"/>
    <col min="11011" max="11011" width="15.85546875" style="550" customWidth="1"/>
    <col min="11012" max="11012" width="19.85546875" style="550" customWidth="1"/>
    <col min="11013" max="11013" width="15.85546875" style="550" customWidth="1"/>
    <col min="11014" max="11262" width="9.140625" style="550"/>
    <col min="11263" max="11263" width="3.42578125" style="550" customWidth="1"/>
    <col min="11264" max="11264" width="3.7109375" style="550" customWidth="1"/>
    <col min="11265" max="11265" width="75" style="550" customWidth="1"/>
    <col min="11266" max="11266" width="27" style="550" customWidth="1"/>
    <col min="11267" max="11267" width="15.85546875" style="550" customWidth="1"/>
    <col min="11268" max="11268" width="19.85546875" style="550" customWidth="1"/>
    <col min="11269" max="11269" width="15.85546875" style="550" customWidth="1"/>
    <col min="11270" max="11518" width="9.140625" style="550"/>
    <col min="11519" max="11519" width="3.42578125" style="550" customWidth="1"/>
    <col min="11520" max="11520" width="3.7109375" style="550" customWidth="1"/>
    <col min="11521" max="11521" width="75" style="550" customWidth="1"/>
    <col min="11522" max="11522" width="27" style="550" customWidth="1"/>
    <col min="11523" max="11523" width="15.85546875" style="550" customWidth="1"/>
    <col min="11524" max="11524" width="19.85546875" style="550" customWidth="1"/>
    <col min="11525" max="11525" width="15.85546875" style="550" customWidth="1"/>
    <col min="11526" max="11774" width="9.140625" style="550"/>
    <col min="11775" max="11775" width="3.42578125" style="550" customWidth="1"/>
    <col min="11776" max="11776" width="3.7109375" style="550" customWidth="1"/>
    <col min="11777" max="11777" width="75" style="550" customWidth="1"/>
    <col min="11778" max="11778" width="27" style="550" customWidth="1"/>
    <col min="11779" max="11779" width="15.85546875" style="550" customWidth="1"/>
    <col min="11780" max="11780" width="19.85546875" style="550" customWidth="1"/>
    <col min="11781" max="11781" width="15.85546875" style="550" customWidth="1"/>
    <col min="11782" max="12030" width="9.140625" style="550"/>
    <col min="12031" max="12031" width="3.42578125" style="550" customWidth="1"/>
    <col min="12032" max="12032" width="3.7109375" style="550" customWidth="1"/>
    <col min="12033" max="12033" width="75" style="550" customWidth="1"/>
    <col min="12034" max="12034" width="27" style="550" customWidth="1"/>
    <col min="12035" max="12035" width="15.85546875" style="550" customWidth="1"/>
    <col min="12036" max="12036" width="19.85546875" style="550" customWidth="1"/>
    <col min="12037" max="12037" width="15.85546875" style="550" customWidth="1"/>
    <col min="12038" max="12286" width="9.140625" style="550"/>
    <col min="12287" max="12287" width="3.42578125" style="550" customWidth="1"/>
    <col min="12288" max="12288" width="3.7109375" style="550" customWidth="1"/>
    <col min="12289" max="12289" width="75" style="550" customWidth="1"/>
    <col min="12290" max="12290" width="27" style="550" customWidth="1"/>
    <col min="12291" max="12291" width="15.85546875" style="550" customWidth="1"/>
    <col min="12292" max="12292" width="19.85546875" style="550" customWidth="1"/>
    <col min="12293" max="12293" width="15.85546875" style="550" customWidth="1"/>
    <col min="12294" max="12542" width="9.140625" style="550"/>
    <col min="12543" max="12543" width="3.42578125" style="550" customWidth="1"/>
    <col min="12544" max="12544" width="3.7109375" style="550" customWidth="1"/>
    <col min="12545" max="12545" width="75" style="550" customWidth="1"/>
    <col min="12546" max="12546" width="27" style="550" customWidth="1"/>
    <col min="12547" max="12547" width="15.85546875" style="550" customWidth="1"/>
    <col min="12548" max="12548" width="19.85546875" style="550" customWidth="1"/>
    <col min="12549" max="12549" width="15.85546875" style="550" customWidth="1"/>
    <col min="12550" max="12798" width="9.140625" style="550"/>
    <col min="12799" max="12799" width="3.42578125" style="550" customWidth="1"/>
    <col min="12800" max="12800" width="3.7109375" style="550" customWidth="1"/>
    <col min="12801" max="12801" width="75" style="550" customWidth="1"/>
    <col min="12802" max="12802" width="27" style="550" customWidth="1"/>
    <col min="12803" max="12803" width="15.85546875" style="550" customWidth="1"/>
    <col min="12804" max="12804" width="19.85546875" style="550" customWidth="1"/>
    <col min="12805" max="12805" width="15.85546875" style="550" customWidth="1"/>
    <col min="12806" max="13054" width="9.140625" style="550"/>
    <col min="13055" max="13055" width="3.42578125" style="550" customWidth="1"/>
    <col min="13056" max="13056" width="3.7109375" style="550" customWidth="1"/>
    <col min="13057" max="13057" width="75" style="550" customWidth="1"/>
    <col min="13058" max="13058" width="27" style="550" customWidth="1"/>
    <col min="13059" max="13059" width="15.85546875" style="550" customWidth="1"/>
    <col min="13060" max="13060" width="19.85546875" style="550" customWidth="1"/>
    <col min="13061" max="13061" width="15.85546875" style="550" customWidth="1"/>
    <col min="13062" max="13310" width="9.140625" style="550"/>
    <col min="13311" max="13311" width="3.42578125" style="550" customWidth="1"/>
    <col min="13312" max="13312" width="3.7109375" style="550" customWidth="1"/>
    <col min="13313" max="13313" width="75" style="550" customWidth="1"/>
    <col min="13314" max="13314" width="27" style="550" customWidth="1"/>
    <col min="13315" max="13315" width="15.85546875" style="550" customWidth="1"/>
    <col min="13316" max="13316" width="19.85546875" style="550" customWidth="1"/>
    <col min="13317" max="13317" width="15.85546875" style="550" customWidth="1"/>
    <col min="13318" max="13566" width="9.140625" style="550"/>
    <col min="13567" max="13567" width="3.42578125" style="550" customWidth="1"/>
    <col min="13568" max="13568" width="3.7109375" style="550" customWidth="1"/>
    <col min="13569" max="13569" width="75" style="550" customWidth="1"/>
    <col min="13570" max="13570" width="27" style="550" customWidth="1"/>
    <col min="13571" max="13571" width="15.85546875" style="550" customWidth="1"/>
    <col min="13572" max="13572" width="19.85546875" style="550" customWidth="1"/>
    <col min="13573" max="13573" width="15.85546875" style="550" customWidth="1"/>
    <col min="13574" max="13822" width="9.140625" style="550"/>
    <col min="13823" max="13823" width="3.42578125" style="550" customWidth="1"/>
    <col min="13824" max="13824" width="3.7109375" style="550" customWidth="1"/>
    <col min="13825" max="13825" width="75" style="550" customWidth="1"/>
    <col min="13826" max="13826" width="27" style="550" customWidth="1"/>
    <col min="13827" max="13827" width="15.85546875" style="550" customWidth="1"/>
    <col min="13828" max="13828" width="19.85546875" style="550" customWidth="1"/>
    <col min="13829" max="13829" width="15.85546875" style="550" customWidth="1"/>
    <col min="13830" max="14078" width="9.140625" style="550"/>
    <col min="14079" max="14079" width="3.42578125" style="550" customWidth="1"/>
    <col min="14080" max="14080" width="3.7109375" style="550" customWidth="1"/>
    <col min="14081" max="14081" width="75" style="550" customWidth="1"/>
    <col min="14082" max="14082" width="27" style="550" customWidth="1"/>
    <col min="14083" max="14083" width="15.85546875" style="550" customWidth="1"/>
    <col min="14084" max="14084" width="19.85546875" style="550" customWidth="1"/>
    <col min="14085" max="14085" width="15.85546875" style="550" customWidth="1"/>
    <col min="14086" max="14334" width="9.140625" style="550"/>
    <col min="14335" max="14335" width="3.42578125" style="550" customWidth="1"/>
    <col min="14336" max="14336" width="3.7109375" style="550" customWidth="1"/>
    <col min="14337" max="14337" width="75" style="550" customWidth="1"/>
    <col min="14338" max="14338" width="27" style="550" customWidth="1"/>
    <col min="14339" max="14339" width="15.85546875" style="550" customWidth="1"/>
    <col min="14340" max="14340" width="19.85546875" style="550" customWidth="1"/>
    <col min="14341" max="14341" width="15.85546875" style="550" customWidth="1"/>
    <col min="14342" max="14590" width="9.140625" style="550"/>
    <col min="14591" max="14591" width="3.42578125" style="550" customWidth="1"/>
    <col min="14592" max="14592" width="3.7109375" style="550" customWidth="1"/>
    <col min="14593" max="14593" width="75" style="550" customWidth="1"/>
    <col min="14594" max="14594" width="27" style="550" customWidth="1"/>
    <col min="14595" max="14595" width="15.85546875" style="550" customWidth="1"/>
    <col min="14596" max="14596" width="19.85546875" style="550" customWidth="1"/>
    <col min="14597" max="14597" width="15.85546875" style="550" customWidth="1"/>
    <col min="14598" max="14846" width="9.140625" style="550"/>
    <col min="14847" max="14847" width="3.42578125" style="550" customWidth="1"/>
    <col min="14848" max="14848" width="3.7109375" style="550" customWidth="1"/>
    <col min="14849" max="14849" width="75" style="550" customWidth="1"/>
    <col min="14850" max="14850" width="27" style="550" customWidth="1"/>
    <col min="14851" max="14851" width="15.85546875" style="550" customWidth="1"/>
    <col min="14852" max="14852" width="19.85546875" style="550" customWidth="1"/>
    <col min="14853" max="14853" width="15.85546875" style="550" customWidth="1"/>
    <col min="14854" max="15102" width="9.140625" style="550"/>
    <col min="15103" max="15103" width="3.42578125" style="550" customWidth="1"/>
    <col min="15104" max="15104" width="3.7109375" style="550" customWidth="1"/>
    <col min="15105" max="15105" width="75" style="550" customWidth="1"/>
    <col min="15106" max="15106" width="27" style="550" customWidth="1"/>
    <col min="15107" max="15107" width="15.85546875" style="550" customWidth="1"/>
    <col min="15108" max="15108" width="19.85546875" style="550" customWidth="1"/>
    <col min="15109" max="15109" width="15.85546875" style="550" customWidth="1"/>
    <col min="15110" max="15358" width="9.140625" style="550"/>
    <col min="15359" max="15359" width="3.42578125" style="550" customWidth="1"/>
    <col min="15360" max="15360" width="3.7109375" style="550" customWidth="1"/>
    <col min="15361" max="15361" width="75" style="550" customWidth="1"/>
    <col min="15362" max="15362" width="27" style="550" customWidth="1"/>
    <col min="15363" max="15363" width="15.85546875" style="550" customWidth="1"/>
    <col min="15364" max="15364" width="19.85546875" style="550" customWidth="1"/>
    <col min="15365" max="15365" width="15.85546875" style="550" customWidth="1"/>
    <col min="15366" max="15614" width="9.140625" style="550"/>
    <col min="15615" max="15615" width="3.42578125" style="550" customWidth="1"/>
    <col min="15616" max="15616" width="3.7109375" style="550" customWidth="1"/>
    <col min="15617" max="15617" width="75" style="550" customWidth="1"/>
    <col min="15618" max="15618" width="27" style="550" customWidth="1"/>
    <col min="15619" max="15619" width="15.85546875" style="550" customWidth="1"/>
    <col min="15620" max="15620" width="19.85546875" style="550" customWidth="1"/>
    <col min="15621" max="15621" width="15.85546875" style="550" customWidth="1"/>
    <col min="15622" max="15870" width="9.140625" style="550"/>
    <col min="15871" max="15871" width="3.42578125" style="550" customWidth="1"/>
    <col min="15872" max="15872" width="3.7109375" style="550" customWidth="1"/>
    <col min="15873" max="15873" width="75" style="550" customWidth="1"/>
    <col min="15874" max="15874" width="27" style="550" customWidth="1"/>
    <col min="15875" max="15875" width="15.85546875" style="550" customWidth="1"/>
    <col min="15876" max="15876" width="19.85546875" style="550" customWidth="1"/>
    <col min="15877" max="15877" width="15.85546875" style="550" customWidth="1"/>
    <col min="15878" max="16126" width="9.140625" style="550"/>
    <col min="16127" max="16127" width="3.42578125" style="550" customWidth="1"/>
    <col min="16128" max="16128" width="3.7109375" style="550" customWidth="1"/>
    <col min="16129" max="16129" width="75" style="550" customWidth="1"/>
    <col min="16130" max="16130" width="27" style="550" customWidth="1"/>
    <col min="16131" max="16131" width="15.85546875" style="550" customWidth="1"/>
    <col min="16132" max="16132" width="19.85546875" style="550" customWidth="1"/>
    <col min="16133" max="16133" width="15.85546875" style="550" customWidth="1"/>
    <col min="16134" max="16384" width="9.140625" style="550"/>
  </cols>
  <sheetData>
    <row r="3" spans="2:5" ht="15">
      <c r="C3" s="867" t="s">
        <v>891</v>
      </c>
    </row>
    <row r="4" spans="2:5" ht="15">
      <c r="C4" s="867" t="s">
        <v>882</v>
      </c>
    </row>
    <row r="5" spans="2:5" ht="15.75">
      <c r="B5" s="610"/>
      <c r="C5" s="591"/>
      <c r="D5" s="1175" t="s">
        <v>777</v>
      </c>
      <c r="E5" s="1175"/>
    </row>
    <row r="6" spans="2:5">
      <c r="D6" s="611"/>
    </row>
    <row r="7" spans="2:5" ht="42" customHeight="1">
      <c r="B7" s="1224" t="s">
        <v>790</v>
      </c>
      <c r="C7" s="1225"/>
      <c r="D7" s="1225"/>
    </row>
    <row r="8" spans="2:5" ht="13.5" thickBot="1">
      <c r="D8" s="1230" t="s">
        <v>60</v>
      </c>
      <c r="E8" s="1230"/>
    </row>
    <row r="9" spans="2:5" ht="15.75" customHeight="1" thickTop="1">
      <c r="B9" s="1210" t="s">
        <v>2</v>
      </c>
      <c r="C9" s="1226"/>
      <c r="D9" s="1216" t="s">
        <v>709</v>
      </c>
      <c r="E9" s="1216" t="s">
        <v>708</v>
      </c>
    </row>
    <row r="10" spans="2:5" ht="59.25" customHeight="1">
      <c r="B10" s="1212"/>
      <c r="C10" s="1227"/>
      <c r="D10" s="1229"/>
      <c r="E10" s="1229"/>
    </row>
    <row r="11" spans="2:5" ht="16.5" customHeight="1" thickBot="1">
      <c r="B11" s="1214"/>
      <c r="C11" s="1228"/>
      <c r="D11" s="636">
        <v>1</v>
      </c>
      <c r="E11" s="637">
        <v>2</v>
      </c>
    </row>
    <row r="12" spans="2:5" ht="42.75" customHeight="1" thickTop="1">
      <c r="B12" s="1218" t="s">
        <v>791</v>
      </c>
      <c r="C12" s="1219"/>
      <c r="D12" s="1220" t="s">
        <v>215</v>
      </c>
      <c r="E12" s="1222" t="s">
        <v>215</v>
      </c>
    </row>
    <row r="13" spans="2:5" ht="15" customHeight="1">
      <c r="B13" s="579"/>
      <c r="C13" s="554"/>
      <c r="D13" s="1220"/>
      <c r="E13" s="1222"/>
    </row>
    <row r="14" spans="2:5" ht="21" customHeight="1">
      <c r="B14" s="633" t="s">
        <v>778</v>
      </c>
      <c r="C14" s="554"/>
      <c r="D14" s="1220"/>
      <c r="E14" s="1222"/>
    </row>
    <row r="15" spans="2:5" ht="33.75" customHeight="1">
      <c r="B15" s="1218" t="s">
        <v>792</v>
      </c>
      <c r="C15" s="1219"/>
      <c r="D15" s="1220"/>
      <c r="E15" s="1222"/>
    </row>
    <row r="16" spans="2:5" ht="19.5" customHeight="1">
      <c r="B16" s="579"/>
      <c r="C16" s="634" t="s">
        <v>779</v>
      </c>
      <c r="D16" s="1220"/>
      <c r="E16" s="1222"/>
    </row>
    <row r="17" spans="2:5" ht="18" customHeight="1">
      <c r="B17" s="579"/>
      <c r="C17" s="634" t="s">
        <v>780</v>
      </c>
      <c r="D17" s="1220"/>
      <c r="E17" s="1222"/>
    </row>
    <row r="18" spans="2:5" ht="19.5" customHeight="1">
      <c r="B18" s="579"/>
      <c r="C18" s="634" t="s">
        <v>781</v>
      </c>
      <c r="D18" s="1220"/>
      <c r="E18" s="1222"/>
    </row>
    <row r="19" spans="2:5" ht="15" customHeight="1">
      <c r="B19" s="579"/>
      <c r="C19" s="554"/>
      <c r="D19" s="1220"/>
      <c r="E19" s="1222"/>
    </row>
    <row r="20" spans="2:5" ht="15" customHeight="1">
      <c r="B20" s="579"/>
      <c r="C20" s="554"/>
      <c r="D20" s="1220"/>
      <c r="E20" s="1222"/>
    </row>
    <row r="21" spans="2:5" ht="15" customHeight="1">
      <c r="B21" s="579"/>
      <c r="C21" s="554"/>
      <c r="D21" s="1220"/>
      <c r="E21" s="1222"/>
    </row>
    <row r="22" spans="2:5" ht="15" customHeight="1">
      <c r="B22" s="579"/>
      <c r="C22" s="554"/>
      <c r="D22" s="1220"/>
      <c r="E22" s="1222"/>
    </row>
    <row r="23" spans="2:5" ht="21.75" customHeight="1">
      <c r="B23" s="635" t="s">
        <v>782</v>
      </c>
      <c r="C23" s="554"/>
      <c r="D23" s="1220"/>
      <c r="E23" s="1222"/>
    </row>
    <row r="24" spans="2:5" ht="15.75" customHeight="1">
      <c r="B24" s="579"/>
      <c r="C24" s="554"/>
      <c r="D24" s="1220"/>
      <c r="E24" s="1222"/>
    </row>
    <row r="25" spans="2:5" ht="21.75" customHeight="1">
      <c r="B25" s="633" t="s">
        <v>783</v>
      </c>
      <c r="C25" s="553"/>
      <c r="D25" s="1220"/>
      <c r="E25" s="1222"/>
    </row>
    <row r="26" spans="2:5" ht="16.5" customHeight="1" thickBot="1">
      <c r="B26" s="613"/>
      <c r="C26" s="614"/>
      <c r="D26" s="1221"/>
      <c r="E26" s="1223"/>
    </row>
    <row r="27" spans="2:5" ht="13.5" thickTop="1"/>
  </sheetData>
  <mergeCells count="10">
    <mergeCell ref="D5:E5"/>
    <mergeCell ref="B12:C12"/>
    <mergeCell ref="D12:D26"/>
    <mergeCell ref="E12:E26"/>
    <mergeCell ref="B15:C15"/>
    <mergeCell ref="B7:D7"/>
    <mergeCell ref="B9:C11"/>
    <mergeCell ref="D9:D10"/>
    <mergeCell ref="E9:E10"/>
    <mergeCell ref="D8:E8"/>
  </mergeCells>
  <printOptions horizontalCentered="1"/>
  <pageMargins left="0.43307086614173229" right="0.51181102362204722" top="0.62992125984251968" bottom="0.74803149606299213" header="0.31496062992125984" footer="0.31496062992125984"/>
  <pageSetup paperSize="5" scale="91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>
  <sheetPr>
    <tabColor rgb="FF0070C0"/>
    <pageSetUpPr fitToPage="1"/>
  </sheetPr>
  <dimension ref="B2:J24"/>
  <sheetViews>
    <sheetView view="pageBreakPreview" zoomScale="60" workbookViewId="0">
      <selection activeCell="B3" sqref="B3"/>
    </sheetView>
  </sheetViews>
  <sheetFormatPr defaultRowHeight="15"/>
  <cols>
    <col min="1" max="1" width="3.5703125" style="274" customWidth="1"/>
    <col min="2" max="2" width="5.7109375" bestFit="1" customWidth="1"/>
    <col min="3" max="3" width="19.140625" style="274" customWidth="1"/>
    <col min="4" max="4" width="14" style="274" customWidth="1"/>
    <col min="5" max="5" width="14.85546875" style="274" customWidth="1"/>
    <col min="6" max="6" width="14.140625" style="274" customWidth="1"/>
    <col min="7" max="7" width="16.5703125" style="274" customWidth="1"/>
    <col min="8" max="8" width="16.7109375" style="274" customWidth="1"/>
    <col min="9" max="9" width="17.42578125" style="274" customWidth="1"/>
    <col min="10" max="10" width="3.5703125" style="274" customWidth="1"/>
    <col min="11" max="17" width="11.28515625" style="274" customWidth="1"/>
    <col min="18" max="256" width="9.140625" style="274"/>
    <col min="257" max="257" width="3.5703125" style="274" customWidth="1"/>
    <col min="258" max="258" width="5.7109375" style="274" bestFit="1" customWidth="1"/>
    <col min="259" max="259" width="19.140625" style="274" customWidth="1"/>
    <col min="260" max="260" width="14" style="274" customWidth="1"/>
    <col min="261" max="261" width="14.85546875" style="274" customWidth="1"/>
    <col min="262" max="262" width="14.140625" style="274" customWidth="1"/>
    <col min="263" max="263" width="16.5703125" style="274" customWidth="1"/>
    <col min="264" max="264" width="16.7109375" style="274" customWidth="1"/>
    <col min="265" max="265" width="17.42578125" style="274" customWidth="1"/>
    <col min="266" max="266" width="3.5703125" style="274" customWidth="1"/>
    <col min="267" max="273" width="11.28515625" style="274" customWidth="1"/>
    <col min="274" max="512" width="9.140625" style="274"/>
    <col min="513" max="513" width="3.5703125" style="274" customWidth="1"/>
    <col min="514" max="514" width="5.7109375" style="274" bestFit="1" customWidth="1"/>
    <col min="515" max="515" width="19.140625" style="274" customWidth="1"/>
    <col min="516" max="516" width="14" style="274" customWidth="1"/>
    <col min="517" max="517" width="14.85546875" style="274" customWidth="1"/>
    <col min="518" max="518" width="14.140625" style="274" customWidth="1"/>
    <col min="519" max="519" width="16.5703125" style="274" customWidth="1"/>
    <col min="520" max="520" width="16.7109375" style="274" customWidth="1"/>
    <col min="521" max="521" width="17.42578125" style="274" customWidth="1"/>
    <col min="522" max="522" width="3.5703125" style="274" customWidth="1"/>
    <col min="523" max="529" width="11.28515625" style="274" customWidth="1"/>
    <col min="530" max="768" width="9.140625" style="274"/>
    <col min="769" max="769" width="3.5703125" style="274" customWidth="1"/>
    <col min="770" max="770" width="5.7109375" style="274" bestFit="1" customWidth="1"/>
    <col min="771" max="771" width="19.140625" style="274" customWidth="1"/>
    <col min="772" max="772" width="14" style="274" customWidth="1"/>
    <col min="773" max="773" width="14.85546875" style="274" customWidth="1"/>
    <col min="774" max="774" width="14.140625" style="274" customWidth="1"/>
    <col min="775" max="775" width="16.5703125" style="274" customWidth="1"/>
    <col min="776" max="776" width="16.7109375" style="274" customWidth="1"/>
    <col min="777" max="777" width="17.42578125" style="274" customWidth="1"/>
    <col min="778" max="778" width="3.5703125" style="274" customWidth="1"/>
    <col min="779" max="785" width="11.28515625" style="274" customWidth="1"/>
    <col min="786" max="1024" width="9.140625" style="274"/>
    <col min="1025" max="1025" width="3.5703125" style="274" customWidth="1"/>
    <col min="1026" max="1026" width="5.7109375" style="274" bestFit="1" customWidth="1"/>
    <col min="1027" max="1027" width="19.140625" style="274" customWidth="1"/>
    <col min="1028" max="1028" width="14" style="274" customWidth="1"/>
    <col min="1029" max="1029" width="14.85546875" style="274" customWidth="1"/>
    <col min="1030" max="1030" width="14.140625" style="274" customWidth="1"/>
    <col min="1031" max="1031" width="16.5703125" style="274" customWidth="1"/>
    <col min="1032" max="1032" width="16.7109375" style="274" customWidth="1"/>
    <col min="1033" max="1033" width="17.42578125" style="274" customWidth="1"/>
    <col min="1034" max="1034" width="3.5703125" style="274" customWidth="1"/>
    <col min="1035" max="1041" width="11.28515625" style="274" customWidth="1"/>
    <col min="1042" max="1280" width="9.140625" style="274"/>
    <col min="1281" max="1281" width="3.5703125" style="274" customWidth="1"/>
    <col min="1282" max="1282" width="5.7109375" style="274" bestFit="1" customWidth="1"/>
    <col min="1283" max="1283" width="19.140625" style="274" customWidth="1"/>
    <col min="1284" max="1284" width="14" style="274" customWidth="1"/>
    <col min="1285" max="1285" width="14.85546875" style="274" customWidth="1"/>
    <col min="1286" max="1286" width="14.140625" style="274" customWidth="1"/>
    <col min="1287" max="1287" width="16.5703125" style="274" customWidth="1"/>
    <col min="1288" max="1288" width="16.7109375" style="274" customWidth="1"/>
    <col min="1289" max="1289" width="17.42578125" style="274" customWidth="1"/>
    <col min="1290" max="1290" width="3.5703125" style="274" customWidth="1"/>
    <col min="1291" max="1297" width="11.28515625" style="274" customWidth="1"/>
    <col min="1298" max="1536" width="9.140625" style="274"/>
    <col min="1537" max="1537" width="3.5703125" style="274" customWidth="1"/>
    <col min="1538" max="1538" width="5.7109375" style="274" bestFit="1" customWidth="1"/>
    <col min="1539" max="1539" width="19.140625" style="274" customWidth="1"/>
    <col min="1540" max="1540" width="14" style="274" customWidth="1"/>
    <col min="1541" max="1541" width="14.85546875" style="274" customWidth="1"/>
    <col min="1542" max="1542" width="14.140625" style="274" customWidth="1"/>
    <col min="1543" max="1543" width="16.5703125" style="274" customWidth="1"/>
    <col min="1544" max="1544" width="16.7109375" style="274" customWidth="1"/>
    <col min="1545" max="1545" width="17.42578125" style="274" customWidth="1"/>
    <col min="1546" max="1546" width="3.5703125" style="274" customWidth="1"/>
    <col min="1547" max="1553" width="11.28515625" style="274" customWidth="1"/>
    <col min="1554" max="1792" width="9.140625" style="274"/>
    <col min="1793" max="1793" width="3.5703125" style="274" customWidth="1"/>
    <col min="1794" max="1794" width="5.7109375" style="274" bestFit="1" customWidth="1"/>
    <col min="1795" max="1795" width="19.140625" style="274" customWidth="1"/>
    <col min="1796" max="1796" width="14" style="274" customWidth="1"/>
    <col min="1797" max="1797" width="14.85546875" style="274" customWidth="1"/>
    <col min="1798" max="1798" width="14.140625" style="274" customWidth="1"/>
    <col min="1799" max="1799" width="16.5703125" style="274" customWidth="1"/>
    <col min="1800" max="1800" width="16.7109375" style="274" customWidth="1"/>
    <col min="1801" max="1801" width="17.42578125" style="274" customWidth="1"/>
    <col min="1802" max="1802" width="3.5703125" style="274" customWidth="1"/>
    <col min="1803" max="1809" width="11.28515625" style="274" customWidth="1"/>
    <col min="1810" max="2048" width="9.140625" style="274"/>
    <col min="2049" max="2049" width="3.5703125" style="274" customWidth="1"/>
    <col min="2050" max="2050" width="5.7109375" style="274" bestFit="1" customWidth="1"/>
    <col min="2051" max="2051" width="19.140625" style="274" customWidth="1"/>
    <col min="2052" max="2052" width="14" style="274" customWidth="1"/>
    <col min="2053" max="2053" width="14.85546875" style="274" customWidth="1"/>
    <col min="2054" max="2054" width="14.140625" style="274" customWidth="1"/>
    <col min="2055" max="2055" width="16.5703125" style="274" customWidth="1"/>
    <col min="2056" max="2056" width="16.7109375" style="274" customWidth="1"/>
    <col min="2057" max="2057" width="17.42578125" style="274" customWidth="1"/>
    <col min="2058" max="2058" width="3.5703125" style="274" customWidth="1"/>
    <col min="2059" max="2065" width="11.28515625" style="274" customWidth="1"/>
    <col min="2066" max="2304" width="9.140625" style="274"/>
    <col min="2305" max="2305" width="3.5703125" style="274" customWidth="1"/>
    <col min="2306" max="2306" width="5.7109375" style="274" bestFit="1" customWidth="1"/>
    <col min="2307" max="2307" width="19.140625" style="274" customWidth="1"/>
    <col min="2308" max="2308" width="14" style="274" customWidth="1"/>
    <col min="2309" max="2309" width="14.85546875" style="274" customWidth="1"/>
    <col min="2310" max="2310" width="14.140625" style="274" customWidth="1"/>
    <col min="2311" max="2311" width="16.5703125" style="274" customWidth="1"/>
    <col min="2312" max="2312" width="16.7109375" style="274" customWidth="1"/>
    <col min="2313" max="2313" width="17.42578125" style="274" customWidth="1"/>
    <col min="2314" max="2314" width="3.5703125" style="274" customWidth="1"/>
    <col min="2315" max="2321" width="11.28515625" style="274" customWidth="1"/>
    <col min="2322" max="2560" width="9.140625" style="274"/>
    <col min="2561" max="2561" width="3.5703125" style="274" customWidth="1"/>
    <col min="2562" max="2562" width="5.7109375" style="274" bestFit="1" customWidth="1"/>
    <col min="2563" max="2563" width="19.140625" style="274" customWidth="1"/>
    <col min="2564" max="2564" width="14" style="274" customWidth="1"/>
    <col min="2565" max="2565" width="14.85546875" style="274" customWidth="1"/>
    <col min="2566" max="2566" width="14.140625" style="274" customWidth="1"/>
    <col min="2567" max="2567" width="16.5703125" style="274" customWidth="1"/>
    <col min="2568" max="2568" width="16.7109375" style="274" customWidth="1"/>
    <col min="2569" max="2569" width="17.42578125" style="274" customWidth="1"/>
    <col min="2570" max="2570" width="3.5703125" style="274" customWidth="1"/>
    <col min="2571" max="2577" width="11.28515625" style="274" customWidth="1"/>
    <col min="2578" max="2816" width="9.140625" style="274"/>
    <col min="2817" max="2817" width="3.5703125" style="274" customWidth="1"/>
    <col min="2818" max="2818" width="5.7109375" style="274" bestFit="1" customWidth="1"/>
    <col min="2819" max="2819" width="19.140625" style="274" customWidth="1"/>
    <col min="2820" max="2820" width="14" style="274" customWidth="1"/>
    <col min="2821" max="2821" width="14.85546875" style="274" customWidth="1"/>
    <col min="2822" max="2822" width="14.140625" style="274" customWidth="1"/>
    <col min="2823" max="2823" width="16.5703125" style="274" customWidth="1"/>
    <col min="2824" max="2824" width="16.7109375" style="274" customWidth="1"/>
    <col min="2825" max="2825" width="17.42578125" style="274" customWidth="1"/>
    <col min="2826" max="2826" width="3.5703125" style="274" customWidth="1"/>
    <col min="2827" max="2833" width="11.28515625" style="274" customWidth="1"/>
    <col min="2834" max="3072" width="9.140625" style="274"/>
    <col min="3073" max="3073" width="3.5703125" style="274" customWidth="1"/>
    <col min="3074" max="3074" width="5.7109375" style="274" bestFit="1" customWidth="1"/>
    <col min="3075" max="3075" width="19.140625" style="274" customWidth="1"/>
    <col min="3076" max="3076" width="14" style="274" customWidth="1"/>
    <col min="3077" max="3077" width="14.85546875" style="274" customWidth="1"/>
    <col min="3078" max="3078" width="14.140625" style="274" customWidth="1"/>
    <col min="3079" max="3079" width="16.5703125" style="274" customWidth="1"/>
    <col min="3080" max="3080" width="16.7109375" style="274" customWidth="1"/>
    <col min="3081" max="3081" width="17.42578125" style="274" customWidth="1"/>
    <col min="3082" max="3082" width="3.5703125" style="274" customWidth="1"/>
    <col min="3083" max="3089" width="11.28515625" style="274" customWidth="1"/>
    <col min="3090" max="3328" width="9.140625" style="274"/>
    <col min="3329" max="3329" width="3.5703125" style="274" customWidth="1"/>
    <col min="3330" max="3330" width="5.7109375" style="274" bestFit="1" customWidth="1"/>
    <col min="3331" max="3331" width="19.140625" style="274" customWidth="1"/>
    <col min="3332" max="3332" width="14" style="274" customWidth="1"/>
    <col min="3333" max="3333" width="14.85546875" style="274" customWidth="1"/>
    <col min="3334" max="3334" width="14.140625" style="274" customWidth="1"/>
    <col min="3335" max="3335" width="16.5703125" style="274" customWidth="1"/>
    <col min="3336" max="3336" width="16.7109375" style="274" customWidth="1"/>
    <col min="3337" max="3337" width="17.42578125" style="274" customWidth="1"/>
    <col min="3338" max="3338" width="3.5703125" style="274" customWidth="1"/>
    <col min="3339" max="3345" width="11.28515625" style="274" customWidth="1"/>
    <col min="3346" max="3584" width="9.140625" style="274"/>
    <col min="3585" max="3585" width="3.5703125" style="274" customWidth="1"/>
    <col min="3586" max="3586" width="5.7109375" style="274" bestFit="1" customWidth="1"/>
    <col min="3587" max="3587" width="19.140625" style="274" customWidth="1"/>
    <col min="3588" max="3588" width="14" style="274" customWidth="1"/>
    <col min="3589" max="3589" width="14.85546875" style="274" customWidth="1"/>
    <col min="3590" max="3590" width="14.140625" style="274" customWidth="1"/>
    <col min="3591" max="3591" width="16.5703125" style="274" customWidth="1"/>
    <col min="3592" max="3592" width="16.7109375" style="274" customWidth="1"/>
    <col min="3593" max="3593" width="17.42578125" style="274" customWidth="1"/>
    <col min="3594" max="3594" width="3.5703125" style="274" customWidth="1"/>
    <col min="3595" max="3601" width="11.28515625" style="274" customWidth="1"/>
    <col min="3602" max="3840" width="9.140625" style="274"/>
    <col min="3841" max="3841" width="3.5703125" style="274" customWidth="1"/>
    <col min="3842" max="3842" width="5.7109375" style="274" bestFit="1" customWidth="1"/>
    <col min="3843" max="3843" width="19.140625" style="274" customWidth="1"/>
    <col min="3844" max="3844" width="14" style="274" customWidth="1"/>
    <col min="3845" max="3845" width="14.85546875" style="274" customWidth="1"/>
    <col min="3846" max="3846" width="14.140625" style="274" customWidth="1"/>
    <col min="3847" max="3847" width="16.5703125" style="274" customWidth="1"/>
    <col min="3848" max="3848" width="16.7109375" style="274" customWidth="1"/>
    <col min="3849" max="3849" width="17.42578125" style="274" customWidth="1"/>
    <col min="3850" max="3850" width="3.5703125" style="274" customWidth="1"/>
    <col min="3851" max="3857" width="11.28515625" style="274" customWidth="1"/>
    <col min="3858" max="4096" width="9.140625" style="274"/>
    <col min="4097" max="4097" width="3.5703125" style="274" customWidth="1"/>
    <col min="4098" max="4098" width="5.7109375" style="274" bestFit="1" customWidth="1"/>
    <col min="4099" max="4099" width="19.140625" style="274" customWidth="1"/>
    <col min="4100" max="4100" width="14" style="274" customWidth="1"/>
    <col min="4101" max="4101" width="14.85546875" style="274" customWidth="1"/>
    <col min="4102" max="4102" width="14.140625" style="274" customWidth="1"/>
    <col min="4103" max="4103" width="16.5703125" style="274" customWidth="1"/>
    <col min="4104" max="4104" width="16.7109375" style="274" customWidth="1"/>
    <col min="4105" max="4105" width="17.42578125" style="274" customWidth="1"/>
    <col min="4106" max="4106" width="3.5703125" style="274" customWidth="1"/>
    <col min="4107" max="4113" width="11.28515625" style="274" customWidth="1"/>
    <col min="4114" max="4352" width="9.140625" style="274"/>
    <col min="4353" max="4353" width="3.5703125" style="274" customWidth="1"/>
    <col min="4354" max="4354" width="5.7109375" style="274" bestFit="1" customWidth="1"/>
    <col min="4355" max="4355" width="19.140625" style="274" customWidth="1"/>
    <col min="4356" max="4356" width="14" style="274" customWidth="1"/>
    <col min="4357" max="4357" width="14.85546875" style="274" customWidth="1"/>
    <col min="4358" max="4358" width="14.140625" style="274" customWidth="1"/>
    <col min="4359" max="4359" width="16.5703125" style="274" customWidth="1"/>
    <col min="4360" max="4360" width="16.7109375" style="274" customWidth="1"/>
    <col min="4361" max="4361" width="17.42578125" style="274" customWidth="1"/>
    <col min="4362" max="4362" width="3.5703125" style="274" customWidth="1"/>
    <col min="4363" max="4369" width="11.28515625" style="274" customWidth="1"/>
    <col min="4370" max="4608" width="9.140625" style="274"/>
    <col min="4609" max="4609" width="3.5703125" style="274" customWidth="1"/>
    <col min="4610" max="4610" width="5.7109375" style="274" bestFit="1" customWidth="1"/>
    <col min="4611" max="4611" width="19.140625" style="274" customWidth="1"/>
    <col min="4612" max="4612" width="14" style="274" customWidth="1"/>
    <col min="4613" max="4613" width="14.85546875" style="274" customWidth="1"/>
    <col min="4614" max="4614" width="14.140625" style="274" customWidth="1"/>
    <col min="4615" max="4615" width="16.5703125" style="274" customWidth="1"/>
    <col min="4616" max="4616" width="16.7109375" style="274" customWidth="1"/>
    <col min="4617" max="4617" width="17.42578125" style="274" customWidth="1"/>
    <col min="4618" max="4618" width="3.5703125" style="274" customWidth="1"/>
    <col min="4619" max="4625" width="11.28515625" style="274" customWidth="1"/>
    <col min="4626" max="4864" width="9.140625" style="274"/>
    <col min="4865" max="4865" width="3.5703125" style="274" customWidth="1"/>
    <col min="4866" max="4866" width="5.7109375" style="274" bestFit="1" customWidth="1"/>
    <col min="4867" max="4867" width="19.140625" style="274" customWidth="1"/>
    <col min="4868" max="4868" width="14" style="274" customWidth="1"/>
    <col min="4869" max="4869" width="14.85546875" style="274" customWidth="1"/>
    <col min="4870" max="4870" width="14.140625" style="274" customWidth="1"/>
    <col min="4871" max="4871" width="16.5703125" style="274" customWidth="1"/>
    <col min="4872" max="4872" width="16.7109375" style="274" customWidth="1"/>
    <col min="4873" max="4873" width="17.42578125" style="274" customWidth="1"/>
    <col min="4874" max="4874" width="3.5703125" style="274" customWidth="1"/>
    <col min="4875" max="4881" width="11.28515625" style="274" customWidth="1"/>
    <col min="4882" max="5120" width="9.140625" style="274"/>
    <col min="5121" max="5121" width="3.5703125" style="274" customWidth="1"/>
    <col min="5122" max="5122" width="5.7109375" style="274" bestFit="1" customWidth="1"/>
    <col min="5123" max="5123" width="19.140625" style="274" customWidth="1"/>
    <col min="5124" max="5124" width="14" style="274" customWidth="1"/>
    <col min="5125" max="5125" width="14.85546875" style="274" customWidth="1"/>
    <col min="5126" max="5126" width="14.140625" style="274" customWidth="1"/>
    <col min="5127" max="5127" width="16.5703125" style="274" customWidth="1"/>
    <col min="5128" max="5128" width="16.7109375" style="274" customWidth="1"/>
    <col min="5129" max="5129" width="17.42578125" style="274" customWidth="1"/>
    <col min="5130" max="5130" width="3.5703125" style="274" customWidth="1"/>
    <col min="5131" max="5137" width="11.28515625" style="274" customWidth="1"/>
    <col min="5138" max="5376" width="9.140625" style="274"/>
    <col min="5377" max="5377" width="3.5703125" style="274" customWidth="1"/>
    <col min="5378" max="5378" width="5.7109375" style="274" bestFit="1" customWidth="1"/>
    <col min="5379" max="5379" width="19.140625" style="274" customWidth="1"/>
    <col min="5380" max="5380" width="14" style="274" customWidth="1"/>
    <col min="5381" max="5381" width="14.85546875" style="274" customWidth="1"/>
    <col min="5382" max="5382" width="14.140625" style="274" customWidth="1"/>
    <col min="5383" max="5383" width="16.5703125" style="274" customWidth="1"/>
    <col min="5384" max="5384" width="16.7109375" style="274" customWidth="1"/>
    <col min="5385" max="5385" width="17.42578125" style="274" customWidth="1"/>
    <col min="5386" max="5386" width="3.5703125" style="274" customWidth="1"/>
    <col min="5387" max="5393" width="11.28515625" style="274" customWidth="1"/>
    <col min="5394" max="5632" width="9.140625" style="274"/>
    <col min="5633" max="5633" width="3.5703125" style="274" customWidth="1"/>
    <col min="5634" max="5634" width="5.7109375" style="274" bestFit="1" customWidth="1"/>
    <col min="5635" max="5635" width="19.140625" style="274" customWidth="1"/>
    <col min="5636" max="5636" width="14" style="274" customWidth="1"/>
    <col min="5637" max="5637" width="14.85546875" style="274" customWidth="1"/>
    <col min="5638" max="5638" width="14.140625" style="274" customWidth="1"/>
    <col min="5639" max="5639" width="16.5703125" style="274" customWidth="1"/>
    <col min="5640" max="5640" width="16.7109375" style="274" customWidth="1"/>
    <col min="5641" max="5641" width="17.42578125" style="274" customWidth="1"/>
    <col min="5642" max="5642" width="3.5703125" style="274" customWidth="1"/>
    <col min="5643" max="5649" width="11.28515625" style="274" customWidth="1"/>
    <col min="5650" max="5888" width="9.140625" style="274"/>
    <col min="5889" max="5889" width="3.5703125" style="274" customWidth="1"/>
    <col min="5890" max="5890" width="5.7109375" style="274" bestFit="1" customWidth="1"/>
    <col min="5891" max="5891" width="19.140625" style="274" customWidth="1"/>
    <col min="5892" max="5892" width="14" style="274" customWidth="1"/>
    <col min="5893" max="5893" width="14.85546875" style="274" customWidth="1"/>
    <col min="5894" max="5894" width="14.140625" style="274" customWidth="1"/>
    <col min="5895" max="5895" width="16.5703125" style="274" customWidth="1"/>
    <col min="5896" max="5896" width="16.7109375" style="274" customWidth="1"/>
    <col min="5897" max="5897" width="17.42578125" style="274" customWidth="1"/>
    <col min="5898" max="5898" width="3.5703125" style="274" customWidth="1"/>
    <col min="5899" max="5905" width="11.28515625" style="274" customWidth="1"/>
    <col min="5906" max="6144" width="9.140625" style="274"/>
    <col min="6145" max="6145" width="3.5703125" style="274" customWidth="1"/>
    <col min="6146" max="6146" width="5.7109375" style="274" bestFit="1" customWidth="1"/>
    <col min="6147" max="6147" width="19.140625" style="274" customWidth="1"/>
    <col min="6148" max="6148" width="14" style="274" customWidth="1"/>
    <col min="6149" max="6149" width="14.85546875" style="274" customWidth="1"/>
    <col min="6150" max="6150" width="14.140625" style="274" customWidth="1"/>
    <col min="6151" max="6151" width="16.5703125" style="274" customWidth="1"/>
    <col min="6152" max="6152" width="16.7109375" style="274" customWidth="1"/>
    <col min="6153" max="6153" width="17.42578125" style="274" customWidth="1"/>
    <col min="6154" max="6154" width="3.5703125" style="274" customWidth="1"/>
    <col min="6155" max="6161" width="11.28515625" style="274" customWidth="1"/>
    <col min="6162" max="6400" width="9.140625" style="274"/>
    <col min="6401" max="6401" width="3.5703125" style="274" customWidth="1"/>
    <col min="6402" max="6402" width="5.7109375" style="274" bestFit="1" customWidth="1"/>
    <col min="6403" max="6403" width="19.140625" style="274" customWidth="1"/>
    <col min="6404" max="6404" width="14" style="274" customWidth="1"/>
    <col min="6405" max="6405" width="14.85546875" style="274" customWidth="1"/>
    <col min="6406" max="6406" width="14.140625" style="274" customWidth="1"/>
    <col min="6407" max="6407" width="16.5703125" style="274" customWidth="1"/>
    <col min="6408" max="6408" width="16.7109375" style="274" customWidth="1"/>
    <col min="6409" max="6409" width="17.42578125" style="274" customWidth="1"/>
    <col min="6410" max="6410" width="3.5703125" style="274" customWidth="1"/>
    <col min="6411" max="6417" width="11.28515625" style="274" customWidth="1"/>
    <col min="6418" max="6656" width="9.140625" style="274"/>
    <col min="6657" max="6657" width="3.5703125" style="274" customWidth="1"/>
    <col min="6658" max="6658" width="5.7109375" style="274" bestFit="1" customWidth="1"/>
    <col min="6659" max="6659" width="19.140625" style="274" customWidth="1"/>
    <col min="6660" max="6660" width="14" style="274" customWidth="1"/>
    <col min="6661" max="6661" width="14.85546875" style="274" customWidth="1"/>
    <col min="6662" max="6662" width="14.140625" style="274" customWidth="1"/>
    <col min="6663" max="6663" width="16.5703125" style="274" customWidth="1"/>
    <col min="6664" max="6664" width="16.7109375" style="274" customWidth="1"/>
    <col min="6665" max="6665" width="17.42578125" style="274" customWidth="1"/>
    <col min="6666" max="6666" width="3.5703125" style="274" customWidth="1"/>
    <col min="6667" max="6673" width="11.28515625" style="274" customWidth="1"/>
    <col min="6674" max="6912" width="9.140625" style="274"/>
    <col min="6913" max="6913" width="3.5703125" style="274" customWidth="1"/>
    <col min="6914" max="6914" width="5.7109375" style="274" bestFit="1" customWidth="1"/>
    <col min="6915" max="6915" width="19.140625" style="274" customWidth="1"/>
    <col min="6916" max="6916" width="14" style="274" customWidth="1"/>
    <col min="6917" max="6917" width="14.85546875" style="274" customWidth="1"/>
    <col min="6918" max="6918" width="14.140625" style="274" customWidth="1"/>
    <col min="6919" max="6919" width="16.5703125" style="274" customWidth="1"/>
    <col min="6920" max="6920" width="16.7109375" style="274" customWidth="1"/>
    <col min="6921" max="6921" width="17.42578125" style="274" customWidth="1"/>
    <col min="6922" max="6922" width="3.5703125" style="274" customWidth="1"/>
    <col min="6923" max="6929" width="11.28515625" style="274" customWidth="1"/>
    <col min="6930" max="7168" width="9.140625" style="274"/>
    <col min="7169" max="7169" width="3.5703125" style="274" customWidth="1"/>
    <col min="7170" max="7170" width="5.7109375" style="274" bestFit="1" customWidth="1"/>
    <col min="7171" max="7171" width="19.140625" style="274" customWidth="1"/>
    <col min="7172" max="7172" width="14" style="274" customWidth="1"/>
    <col min="7173" max="7173" width="14.85546875" style="274" customWidth="1"/>
    <col min="7174" max="7174" width="14.140625" style="274" customWidth="1"/>
    <col min="7175" max="7175" width="16.5703125" style="274" customWidth="1"/>
    <col min="7176" max="7176" width="16.7109375" style="274" customWidth="1"/>
    <col min="7177" max="7177" width="17.42578125" style="274" customWidth="1"/>
    <col min="7178" max="7178" width="3.5703125" style="274" customWidth="1"/>
    <col min="7179" max="7185" width="11.28515625" style="274" customWidth="1"/>
    <col min="7186" max="7424" width="9.140625" style="274"/>
    <col min="7425" max="7425" width="3.5703125" style="274" customWidth="1"/>
    <col min="7426" max="7426" width="5.7109375" style="274" bestFit="1" customWidth="1"/>
    <col min="7427" max="7427" width="19.140625" style="274" customWidth="1"/>
    <col min="7428" max="7428" width="14" style="274" customWidth="1"/>
    <col min="7429" max="7429" width="14.85546875" style="274" customWidth="1"/>
    <col min="7430" max="7430" width="14.140625" style="274" customWidth="1"/>
    <col min="7431" max="7431" width="16.5703125" style="274" customWidth="1"/>
    <col min="7432" max="7432" width="16.7109375" style="274" customWidth="1"/>
    <col min="7433" max="7433" width="17.42578125" style="274" customWidth="1"/>
    <col min="7434" max="7434" width="3.5703125" style="274" customWidth="1"/>
    <col min="7435" max="7441" width="11.28515625" style="274" customWidth="1"/>
    <col min="7442" max="7680" width="9.140625" style="274"/>
    <col min="7681" max="7681" width="3.5703125" style="274" customWidth="1"/>
    <col min="7682" max="7682" width="5.7109375" style="274" bestFit="1" customWidth="1"/>
    <col min="7683" max="7683" width="19.140625" style="274" customWidth="1"/>
    <col min="7684" max="7684" width="14" style="274" customWidth="1"/>
    <col min="7685" max="7685" width="14.85546875" style="274" customWidth="1"/>
    <col min="7686" max="7686" width="14.140625" style="274" customWidth="1"/>
    <col min="7687" max="7687" width="16.5703125" style="274" customWidth="1"/>
    <col min="7688" max="7688" width="16.7109375" style="274" customWidth="1"/>
    <col min="7689" max="7689" width="17.42578125" style="274" customWidth="1"/>
    <col min="7690" max="7690" width="3.5703125" style="274" customWidth="1"/>
    <col min="7691" max="7697" width="11.28515625" style="274" customWidth="1"/>
    <col min="7698" max="7936" width="9.140625" style="274"/>
    <col min="7937" max="7937" width="3.5703125" style="274" customWidth="1"/>
    <col min="7938" max="7938" width="5.7109375" style="274" bestFit="1" customWidth="1"/>
    <col min="7939" max="7939" width="19.140625" style="274" customWidth="1"/>
    <col min="7940" max="7940" width="14" style="274" customWidth="1"/>
    <col min="7941" max="7941" width="14.85546875" style="274" customWidth="1"/>
    <col min="7942" max="7942" width="14.140625" style="274" customWidth="1"/>
    <col min="7943" max="7943" width="16.5703125" style="274" customWidth="1"/>
    <col min="7944" max="7944" width="16.7109375" style="274" customWidth="1"/>
    <col min="7945" max="7945" width="17.42578125" style="274" customWidth="1"/>
    <col min="7946" max="7946" width="3.5703125" style="274" customWidth="1"/>
    <col min="7947" max="7953" width="11.28515625" style="274" customWidth="1"/>
    <col min="7954" max="8192" width="9.140625" style="274"/>
    <col min="8193" max="8193" width="3.5703125" style="274" customWidth="1"/>
    <col min="8194" max="8194" width="5.7109375" style="274" bestFit="1" customWidth="1"/>
    <col min="8195" max="8195" width="19.140625" style="274" customWidth="1"/>
    <col min="8196" max="8196" width="14" style="274" customWidth="1"/>
    <col min="8197" max="8197" width="14.85546875" style="274" customWidth="1"/>
    <col min="8198" max="8198" width="14.140625" style="274" customWidth="1"/>
    <col min="8199" max="8199" width="16.5703125" style="274" customWidth="1"/>
    <col min="8200" max="8200" width="16.7109375" style="274" customWidth="1"/>
    <col min="8201" max="8201" width="17.42578125" style="274" customWidth="1"/>
    <col min="8202" max="8202" width="3.5703125" style="274" customWidth="1"/>
    <col min="8203" max="8209" width="11.28515625" style="274" customWidth="1"/>
    <col min="8210" max="8448" width="9.140625" style="274"/>
    <col min="8449" max="8449" width="3.5703125" style="274" customWidth="1"/>
    <col min="8450" max="8450" width="5.7109375" style="274" bestFit="1" customWidth="1"/>
    <col min="8451" max="8451" width="19.140625" style="274" customWidth="1"/>
    <col min="8452" max="8452" width="14" style="274" customWidth="1"/>
    <col min="8453" max="8453" width="14.85546875" style="274" customWidth="1"/>
    <col min="8454" max="8454" width="14.140625" style="274" customWidth="1"/>
    <col min="8455" max="8455" width="16.5703125" style="274" customWidth="1"/>
    <col min="8456" max="8456" width="16.7109375" style="274" customWidth="1"/>
    <col min="8457" max="8457" width="17.42578125" style="274" customWidth="1"/>
    <col min="8458" max="8458" width="3.5703125" style="274" customWidth="1"/>
    <col min="8459" max="8465" width="11.28515625" style="274" customWidth="1"/>
    <col min="8466" max="8704" width="9.140625" style="274"/>
    <col min="8705" max="8705" width="3.5703125" style="274" customWidth="1"/>
    <col min="8706" max="8706" width="5.7109375" style="274" bestFit="1" customWidth="1"/>
    <col min="8707" max="8707" width="19.140625" style="274" customWidth="1"/>
    <col min="8708" max="8708" width="14" style="274" customWidth="1"/>
    <col min="8709" max="8709" width="14.85546875" style="274" customWidth="1"/>
    <col min="8710" max="8710" width="14.140625" style="274" customWidth="1"/>
    <col min="8711" max="8711" width="16.5703125" style="274" customWidth="1"/>
    <col min="8712" max="8712" width="16.7109375" style="274" customWidth="1"/>
    <col min="8713" max="8713" width="17.42578125" style="274" customWidth="1"/>
    <col min="8714" max="8714" width="3.5703125" style="274" customWidth="1"/>
    <col min="8715" max="8721" width="11.28515625" style="274" customWidth="1"/>
    <col min="8722" max="8960" width="9.140625" style="274"/>
    <col min="8961" max="8961" width="3.5703125" style="274" customWidth="1"/>
    <col min="8962" max="8962" width="5.7109375" style="274" bestFit="1" customWidth="1"/>
    <col min="8963" max="8963" width="19.140625" style="274" customWidth="1"/>
    <col min="8964" max="8964" width="14" style="274" customWidth="1"/>
    <col min="8965" max="8965" width="14.85546875" style="274" customWidth="1"/>
    <col min="8966" max="8966" width="14.140625" style="274" customWidth="1"/>
    <col min="8967" max="8967" width="16.5703125" style="274" customWidth="1"/>
    <col min="8968" max="8968" width="16.7109375" style="274" customWidth="1"/>
    <col min="8969" max="8969" width="17.42578125" style="274" customWidth="1"/>
    <col min="8970" max="8970" width="3.5703125" style="274" customWidth="1"/>
    <col min="8971" max="8977" width="11.28515625" style="274" customWidth="1"/>
    <col min="8978" max="9216" width="9.140625" style="274"/>
    <col min="9217" max="9217" width="3.5703125" style="274" customWidth="1"/>
    <col min="9218" max="9218" width="5.7109375" style="274" bestFit="1" customWidth="1"/>
    <col min="9219" max="9219" width="19.140625" style="274" customWidth="1"/>
    <col min="9220" max="9220" width="14" style="274" customWidth="1"/>
    <col min="9221" max="9221" width="14.85546875" style="274" customWidth="1"/>
    <col min="9222" max="9222" width="14.140625" style="274" customWidth="1"/>
    <col min="9223" max="9223" width="16.5703125" style="274" customWidth="1"/>
    <col min="9224" max="9224" width="16.7109375" style="274" customWidth="1"/>
    <col min="9225" max="9225" width="17.42578125" style="274" customWidth="1"/>
    <col min="9226" max="9226" width="3.5703125" style="274" customWidth="1"/>
    <col min="9227" max="9233" width="11.28515625" style="274" customWidth="1"/>
    <col min="9234" max="9472" width="9.140625" style="274"/>
    <col min="9473" max="9473" width="3.5703125" style="274" customWidth="1"/>
    <col min="9474" max="9474" width="5.7109375" style="274" bestFit="1" customWidth="1"/>
    <col min="9475" max="9475" width="19.140625" style="274" customWidth="1"/>
    <col min="9476" max="9476" width="14" style="274" customWidth="1"/>
    <col min="9477" max="9477" width="14.85546875" style="274" customWidth="1"/>
    <col min="9478" max="9478" width="14.140625" style="274" customWidth="1"/>
    <col min="9479" max="9479" width="16.5703125" style="274" customWidth="1"/>
    <col min="9480" max="9480" width="16.7109375" style="274" customWidth="1"/>
    <col min="9481" max="9481" width="17.42578125" style="274" customWidth="1"/>
    <col min="9482" max="9482" width="3.5703125" style="274" customWidth="1"/>
    <col min="9483" max="9489" width="11.28515625" style="274" customWidth="1"/>
    <col min="9490" max="9728" width="9.140625" style="274"/>
    <col min="9729" max="9729" width="3.5703125" style="274" customWidth="1"/>
    <col min="9730" max="9730" width="5.7109375" style="274" bestFit="1" customWidth="1"/>
    <col min="9731" max="9731" width="19.140625" style="274" customWidth="1"/>
    <col min="9732" max="9732" width="14" style="274" customWidth="1"/>
    <col min="9733" max="9733" width="14.85546875" style="274" customWidth="1"/>
    <col min="9734" max="9734" width="14.140625" style="274" customWidth="1"/>
    <col min="9735" max="9735" width="16.5703125" style="274" customWidth="1"/>
    <col min="9736" max="9736" width="16.7109375" style="274" customWidth="1"/>
    <col min="9737" max="9737" width="17.42578125" style="274" customWidth="1"/>
    <col min="9738" max="9738" width="3.5703125" style="274" customWidth="1"/>
    <col min="9739" max="9745" width="11.28515625" style="274" customWidth="1"/>
    <col min="9746" max="9984" width="9.140625" style="274"/>
    <col min="9985" max="9985" width="3.5703125" style="274" customWidth="1"/>
    <col min="9986" max="9986" width="5.7109375" style="274" bestFit="1" customWidth="1"/>
    <col min="9987" max="9987" width="19.140625" style="274" customWidth="1"/>
    <col min="9988" max="9988" width="14" style="274" customWidth="1"/>
    <col min="9989" max="9989" width="14.85546875" style="274" customWidth="1"/>
    <col min="9990" max="9990" width="14.140625" style="274" customWidth="1"/>
    <col min="9991" max="9991" width="16.5703125" style="274" customWidth="1"/>
    <col min="9992" max="9992" width="16.7109375" style="274" customWidth="1"/>
    <col min="9993" max="9993" width="17.42578125" style="274" customWidth="1"/>
    <col min="9994" max="9994" width="3.5703125" style="274" customWidth="1"/>
    <col min="9995" max="10001" width="11.28515625" style="274" customWidth="1"/>
    <col min="10002" max="10240" width="9.140625" style="274"/>
    <col min="10241" max="10241" width="3.5703125" style="274" customWidth="1"/>
    <col min="10242" max="10242" width="5.7109375" style="274" bestFit="1" customWidth="1"/>
    <col min="10243" max="10243" width="19.140625" style="274" customWidth="1"/>
    <col min="10244" max="10244" width="14" style="274" customWidth="1"/>
    <col min="10245" max="10245" width="14.85546875" style="274" customWidth="1"/>
    <col min="10246" max="10246" width="14.140625" style="274" customWidth="1"/>
    <col min="10247" max="10247" width="16.5703125" style="274" customWidth="1"/>
    <col min="10248" max="10248" width="16.7109375" style="274" customWidth="1"/>
    <col min="10249" max="10249" width="17.42578125" style="274" customWidth="1"/>
    <col min="10250" max="10250" width="3.5703125" style="274" customWidth="1"/>
    <col min="10251" max="10257" width="11.28515625" style="274" customWidth="1"/>
    <col min="10258" max="10496" width="9.140625" style="274"/>
    <col min="10497" max="10497" width="3.5703125" style="274" customWidth="1"/>
    <col min="10498" max="10498" width="5.7109375" style="274" bestFit="1" customWidth="1"/>
    <col min="10499" max="10499" width="19.140625" style="274" customWidth="1"/>
    <col min="10500" max="10500" width="14" style="274" customWidth="1"/>
    <col min="10501" max="10501" width="14.85546875" style="274" customWidth="1"/>
    <col min="10502" max="10502" width="14.140625" style="274" customWidth="1"/>
    <col min="10503" max="10503" width="16.5703125" style="274" customWidth="1"/>
    <col min="10504" max="10504" width="16.7109375" style="274" customWidth="1"/>
    <col min="10505" max="10505" width="17.42578125" style="274" customWidth="1"/>
    <col min="10506" max="10506" width="3.5703125" style="274" customWidth="1"/>
    <col min="10507" max="10513" width="11.28515625" style="274" customWidth="1"/>
    <col min="10514" max="10752" width="9.140625" style="274"/>
    <col min="10753" max="10753" width="3.5703125" style="274" customWidth="1"/>
    <col min="10754" max="10754" width="5.7109375" style="274" bestFit="1" customWidth="1"/>
    <col min="10755" max="10755" width="19.140625" style="274" customWidth="1"/>
    <col min="10756" max="10756" width="14" style="274" customWidth="1"/>
    <col min="10757" max="10757" width="14.85546875" style="274" customWidth="1"/>
    <col min="10758" max="10758" width="14.140625" style="274" customWidth="1"/>
    <col min="10759" max="10759" width="16.5703125" style="274" customWidth="1"/>
    <col min="10760" max="10760" width="16.7109375" style="274" customWidth="1"/>
    <col min="10761" max="10761" width="17.42578125" style="274" customWidth="1"/>
    <col min="10762" max="10762" width="3.5703125" style="274" customWidth="1"/>
    <col min="10763" max="10769" width="11.28515625" style="274" customWidth="1"/>
    <col min="10770" max="11008" width="9.140625" style="274"/>
    <col min="11009" max="11009" width="3.5703125" style="274" customWidth="1"/>
    <col min="11010" max="11010" width="5.7109375" style="274" bestFit="1" customWidth="1"/>
    <col min="11011" max="11011" width="19.140625" style="274" customWidth="1"/>
    <col min="11012" max="11012" width="14" style="274" customWidth="1"/>
    <col min="11013" max="11013" width="14.85546875" style="274" customWidth="1"/>
    <col min="11014" max="11014" width="14.140625" style="274" customWidth="1"/>
    <col min="11015" max="11015" width="16.5703125" style="274" customWidth="1"/>
    <col min="11016" max="11016" width="16.7109375" style="274" customWidth="1"/>
    <col min="11017" max="11017" width="17.42578125" style="274" customWidth="1"/>
    <col min="11018" max="11018" width="3.5703125" style="274" customWidth="1"/>
    <col min="11019" max="11025" width="11.28515625" style="274" customWidth="1"/>
    <col min="11026" max="11264" width="9.140625" style="274"/>
    <col min="11265" max="11265" width="3.5703125" style="274" customWidth="1"/>
    <col min="11266" max="11266" width="5.7109375" style="274" bestFit="1" customWidth="1"/>
    <col min="11267" max="11267" width="19.140625" style="274" customWidth="1"/>
    <col min="11268" max="11268" width="14" style="274" customWidth="1"/>
    <col min="11269" max="11269" width="14.85546875" style="274" customWidth="1"/>
    <col min="11270" max="11270" width="14.140625" style="274" customWidth="1"/>
    <col min="11271" max="11271" width="16.5703125" style="274" customWidth="1"/>
    <col min="11272" max="11272" width="16.7109375" style="274" customWidth="1"/>
    <col min="11273" max="11273" width="17.42578125" style="274" customWidth="1"/>
    <col min="11274" max="11274" width="3.5703125" style="274" customWidth="1"/>
    <col min="11275" max="11281" width="11.28515625" style="274" customWidth="1"/>
    <col min="11282" max="11520" width="9.140625" style="274"/>
    <col min="11521" max="11521" width="3.5703125" style="274" customWidth="1"/>
    <col min="11522" max="11522" width="5.7109375" style="274" bestFit="1" customWidth="1"/>
    <col min="11523" max="11523" width="19.140625" style="274" customWidth="1"/>
    <col min="11524" max="11524" width="14" style="274" customWidth="1"/>
    <col min="11525" max="11525" width="14.85546875" style="274" customWidth="1"/>
    <col min="11526" max="11526" width="14.140625" style="274" customWidth="1"/>
    <col min="11527" max="11527" width="16.5703125" style="274" customWidth="1"/>
    <col min="11528" max="11528" width="16.7109375" style="274" customWidth="1"/>
    <col min="11529" max="11529" width="17.42578125" style="274" customWidth="1"/>
    <col min="11530" max="11530" width="3.5703125" style="274" customWidth="1"/>
    <col min="11531" max="11537" width="11.28515625" style="274" customWidth="1"/>
    <col min="11538" max="11776" width="9.140625" style="274"/>
    <col min="11777" max="11777" width="3.5703125" style="274" customWidth="1"/>
    <col min="11778" max="11778" width="5.7109375" style="274" bestFit="1" customWidth="1"/>
    <col min="11779" max="11779" width="19.140625" style="274" customWidth="1"/>
    <col min="11780" max="11780" width="14" style="274" customWidth="1"/>
    <col min="11781" max="11781" width="14.85546875" style="274" customWidth="1"/>
    <col min="11782" max="11782" width="14.140625" style="274" customWidth="1"/>
    <col min="11783" max="11783" width="16.5703125" style="274" customWidth="1"/>
    <col min="11784" max="11784" width="16.7109375" style="274" customWidth="1"/>
    <col min="11785" max="11785" width="17.42578125" style="274" customWidth="1"/>
    <col min="11786" max="11786" width="3.5703125" style="274" customWidth="1"/>
    <col min="11787" max="11793" width="11.28515625" style="274" customWidth="1"/>
    <col min="11794" max="12032" width="9.140625" style="274"/>
    <col min="12033" max="12033" width="3.5703125" style="274" customWidth="1"/>
    <col min="12034" max="12034" width="5.7109375" style="274" bestFit="1" customWidth="1"/>
    <col min="12035" max="12035" width="19.140625" style="274" customWidth="1"/>
    <col min="12036" max="12036" width="14" style="274" customWidth="1"/>
    <col min="12037" max="12037" width="14.85546875" style="274" customWidth="1"/>
    <col min="12038" max="12038" width="14.140625" style="274" customWidth="1"/>
    <col min="12039" max="12039" width="16.5703125" style="274" customWidth="1"/>
    <col min="12040" max="12040" width="16.7109375" style="274" customWidth="1"/>
    <col min="12041" max="12041" width="17.42578125" style="274" customWidth="1"/>
    <col min="12042" max="12042" width="3.5703125" style="274" customWidth="1"/>
    <col min="12043" max="12049" width="11.28515625" style="274" customWidth="1"/>
    <col min="12050" max="12288" width="9.140625" style="274"/>
    <col min="12289" max="12289" width="3.5703125" style="274" customWidth="1"/>
    <col min="12290" max="12290" width="5.7109375" style="274" bestFit="1" customWidth="1"/>
    <col min="12291" max="12291" width="19.140625" style="274" customWidth="1"/>
    <col min="12292" max="12292" width="14" style="274" customWidth="1"/>
    <col min="12293" max="12293" width="14.85546875" style="274" customWidth="1"/>
    <col min="12294" max="12294" width="14.140625" style="274" customWidth="1"/>
    <col min="12295" max="12295" width="16.5703125" style="274" customWidth="1"/>
    <col min="12296" max="12296" width="16.7109375" style="274" customWidth="1"/>
    <col min="12297" max="12297" width="17.42578125" style="274" customWidth="1"/>
    <col min="12298" max="12298" width="3.5703125" style="274" customWidth="1"/>
    <col min="12299" max="12305" width="11.28515625" style="274" customWidth="1"/>
    <col min="12306" max="12544" width="9.140625" style="274"/>
    <col min="12545" max="12545" width="3.5703125" style="274" customWidth="1"/>
    <col min="12546" max="12546" width="5.7109375" style="274" bestFit="1" customWidth="1"/>
    <col min="12547" max="12547" width="19.140625" style="274" customWidth="1"/>
    <col min="12548" max="12548" width="14" style="274" customWidth="1"/>
    <col min="12549" max="12549" width="14.85546875" style="274" customWidth="1"/>
    <col min="12550" max="12550" width="14.140625" style="274" customWidth="1"/>
    <col min="12551" max="12551" width="16.5703125" style="274" customWidth="1"/>
    <col min="12552" max="12552" width="16.7109375" style="274" customWidth="1"/>
    <col min="12553" max="12553" width="17.42578125" style="274" customWidth="1"/>
    <col min="12554" max="12554" width="3.5703125" style="274" customWidth="1"/>
    <col min="12555" max="12561" width="11.28515625" style="274" customWidth="1"/>
    <col min="12562" max="12800" width="9.140625" style="274"/>
    <col min="12801" max="12801" width="3.5703125" style="274" customWidth="1"/>
    <col min="12802" max="12802" width="5.7109375" style="274" bestFit="1" customWidth="1"/>
    <col min="12803" max="12803" width="19.140625" style="274" customWidth="1"/>
    <col min="12804" max="12804" width="14" style="274" customWidth="1"/>
    <col min="12805" max="12805" width="14.85546875" style="274" customWidth="1"/>
    <col min="12806" max="12806" width="14.140625" style="274" customWidth="1"/>
    <col min="12807" max="12807" width="16.5703125" style="274" customWidth="1"/>
    <col min="12808" max="12808" width="16.7109375" style="274" customWidth="1"/>
    <col min="12809" max="12809" width="17.42578125" style="274" customWidth="1"/>
    <col min="12810" max="12810" width="3.5703125" style="274" customWidth="1"/>
    <col min="12811" max="12817" width="11.28515625" style="274" customWidth="1"/>
    <col min="12818" max="13056" width="9.140625" style="274"/>
    <col min="13057" max="13057" width="3.5703125" style="274" customWidth="1"/>
    <col min="13058" max="13058" width="5.7109375" style="274" bestFit="1" customWidth="1"/>
    <col min="13059" max="13059" width="19.140625" style="274" customWidth="1"/>
    <col min="13060" max="13060" width="14" style="274" customWidth="1"/>
    <col min="13061" max="13061" width="14.85546875" style="274" customWidth="1"/>
    <col min="13062" max="13062" width="14.140625" style="274" customWidth="1"/>
    <col min="13063" max="13063" width="16.5703125" style="274" customWidth="1"/>
    <col min="13064" max="13064" width="16.7109375" style="274" customWidth="1"/>
    <col min="13065" max="13065" width="17.42578125" style="274" customWidth="1"/>
    <col min="13066" max="13066" width="3.5703125" style="274" customWidth="1"/>
    <col min="13067" max="13073" width="11.28515625" style="274" customWidth="1"/>
    <col min="13074" max="13312" width="9.140625" style="274"/>
    <col min="13313" max="13313" width="3.5703125" style="274" customWidth="1"/>
    <col min="13314" max="13314" width="5.7109375" style="274" bestFit="1" customWidth="1"/>
    <col min="13315" max="13315" width="19.140625" style="274" customWidth="1"/>
    <col min="13316" max="13316" width="14" style="274" customWidth="1"/>
    <col min="13317" max="13317" width="14.85546875" style="274" customWidth="1"/>
    <col min="13318" max="13318" width="14.140625" style="274" customWidth="1"/>
    <col min="13319" max="13319" width="16.5703125" style="274" customWidth="1"/>
    <col min="13320" max="13320" width="16.7109375" style="274" customWidth="1"/>
    <col min="13321" max="13321" width="17.42578125" style="274" customWidth="1"/>
    <col min="13322" max="13322" width="3.5703125" style="274" customWidth="1"/>
    <col min="13323" max="13329" width="11.28515625" style="274" customWidth="1"/>
    <col min="13330" max="13568" width="9.140625" style="274"/>
    <col min="13569" max="13569" width="3.5703125" style="274" customWidth="1"/>
    <col min="13570" max="13570" width="5.7109375" style="274" bestFit="1" customWidth="1"/>
    <col min="13571" max="13571" width="19.140625" style="274" customWidth="1"/>
    <col min="13572" max="13572" width="14" style="274" customWidth="1"/>
    <col min="13573" max="13573" width="14.85546875" style="274" customWidth="1"/>
    <col min="13574" max="13574" width="14.140625" style="274" customWidth="1"/>
    <col min="13575" max="13575" width="16.5703125" style="274" customWidth="1"/>
    <col min="13576" max="13576" width="16.7109375" style="274" customWidth="1"/>
    <col min="13577" max="13577" width="17.42578125" style="274" customWidth="1"/>
    <col min="13578" max="13578" width="3.5703125" style="274" customWidth="1"/>
    <col min="13579" max="13585" width="11.28515625" style="274" customWidth="1"/>
    <col min="13586" max="13824" width="9.140625" style="274"/>
    <col min="13825" max="13825" width="3.5703125" style="274" customWidth="1"/>
    <col min="13826" max="13826" width="5.7109375" style="274" bestFit="1" customWidth="1"/>
    <col min="13827" max="13827" width="19.140625" style="274" customWidth="1"/>
    <col min="13828" max="13828" width="14" style="274" customWidth="1"/>
    <col min="13829" max="13829" width="14.85546875" style="274" customWidth="1"/>
    <col min="13830" max="13830" width="14.140625" style="274" customWidth="1"/>
    <col min="13831" max="13831" width="16.5703125" style="274" customWidth="1"/>
    <col min="13832" max="13832" width="16.7109375" style="274" customWidth="1"/>
    <col min="13833" max="13833" width="17.42578125" style="274" customWidth="1"/>
    <col min="13834" max="13834" width="3.5703125" style="274" customWidth="1"/>
    <col min="13835" max="13841" width="11.28515625" style="274" customWidth="1"/>
    <col min="13842" max="14080" width="9.140625" style="274"/>
    <col min="14081" max="14081" width="3.5703125" style="274" customWidth="1"/>
    <col min="14082" max="14082" width="5.7109375" style="274" bestFit="1" customWidth="1"/>
    <col min="14083" max="14083" width="19.140625" style="274" customWidth="1"/>
    <col min="14084" max="14084" width="14" style="274" customWidth="1"/>
    <col min="14085" max="14085" width="14.85546875" style="274" customWidth="1"/>
    <col min="14086" max="14086" width="14.140625" style="274" customWidth="1"/>
    <col min="14087" max="14087" width="16.5703125" style="274" customWidth="1"/>
    <col min="14088" max="14088" width="16.7109375" style="274" customWidth="1"/>
    <col min="14089" max="14089" width="17.42578125" style="274" customWidth="1"/>
    <col min="14090" max="14090" width="3.5703125" style="274" customWidth="1"/>
    <col min="14091" max="14097" width="11.28515625" style="274" customWidth="1"/>
    <col min="14098" max="14336" width="9.140625" style="274"/>
    <col min="14337" max="14337" width="3.5703125" style="274" customWidth="1"/>
    <col min="14338" max="14338" width="5.7109375" style="274" bestFit="1" customWidth="1"/>
    <col min="14339" max="14339" width="19.140625" style="274" customWidth="1"/>
    <col min="14340" max="14340" width="14" style="274" customWidth="1"/>
    <col min="14341" max="14341" width="14.85546875" style="274" customWidth="1"/>
    <col min="14342" max="14342" width="14.140625" style="274" customWidth="1"/>
    <col min="14343" max="14343" width="16.5703125" style="274" customWidth="1"/>
    <col min="14344" max="14344" width="16.7109375" style="274" customWidth="1"/>
    <col min="14345" max="14345" width="17.42578125" style="274" customWidth="1"/>
    <col min="14346" max="14346" width="3.5703125" style="274" customWidth="1"/>
    <col min="14347" max="14353" width="11.28515625" style="274" customWidth="1"/>
    <col min="14354" max="14592" width="9.140625" style="274"/>
    <col min="14593" max="14593" width="3.5703125" style="274" customWidth="1"/>
    <col min="14594" max="14594" width="5.7109375" style="274" bestFit="1" customWidth="1"/>
    <col min="14595" max="14595" width="19.140625" style="274" customWidth="1"/>
    <col min="14596" max="14596" width="14" style="274" customWidth="1"/>
    <col min="14597" max="14597" width="14.85546875" style="274" customWidth="1"/>
    <col min="14598" max="14598" width="14.140625" style="274" customWidth="1"/>
    <col min="14599" max="14599" width="16.5703125" style="274" customWidth="1"/>
    <col min="14600" max="14600" width="16.7109375" style="274" customWidth="1"/>
    <col min="14601" max="14601" width="17.42578125" style="274" customWidth="1"/>
    <col min="14602" max="14602" width="3.5703125" style="274" customWidth="1"/>
    <col min="14603" max="14609" width="11.28515625" style="274" customWidth="1"/>
    <col min="14610" max="14848" width="9.140625" style="274"/>
    <col min="14849" max="14849" width="3.5703125" style="274" customWidth="1"/>
    <col min="14850" max="14850" width="5.7109375" style="274" bestFit="1" customWidth="1"/>
    <col min="14851" max="14851" width="19.140625" style="274" customWidth="1"/>
    <col min="14852" max="14852" width="14" style="274" customWidth="1"/>
    <col min="14853" max="14853" width="14.85546875" style="274" customWidth="1"/>
    <col min="14854" max="14854" width="14.140625" style="274" customWidth="1"/>
    <col min="14855" max="14855" width="16.5703125" style="274" customWidth="1"/>
    <col min="14856" max="14856" width="16.7109375" style="274" customWidth="1"/>
    <col min="14857" max="14857" width="17.42578125" style="274" customWidth="1"/>
    <col min="14858" max="14858" width="3.5703125" style="274" customWidth="1"/>
    <col min="14859" max="14865" width="11.28515625" style="274" customWidth="1"/>
    <col min="14866" max="15104" width="9.140625" style="274"/>
    <col min="15105" max="15105" width="3.5703125" style="274" customWidth="1"/>
    <col min="15106" max="15106" width="5.7109375" style="274" bestFit="1" customWidth="1"/>
    <col min="15107" max="15107" width="19.140625" style="274" customWidth="1"/>
    <col min="15108" max="15108" width="14" style="274" customWidth="1"/>
    <col min="15109" max="15109" width="14.85546875" style="274" customWidth="1"/>
    <col min="15110" max="15110" width="14.140625" style="274" customWidth="1"/>
    <col min="15111" max="15111" width="16.5703125" style="274" customWidth="1"/>
    <col min="15112" max="15112" width="16.7109375" style="274" customWidth="1"/>
    <col min="15113" max="15113" width="17.42578125" style="274" customWidth="1"/>
    <col min="15114" max="15114" width="3.5703125" style="274" customWidth="1"/>
    <col min="15115" max="15121" width="11.28515625" style="274" customWidth="1"/>
    <col min="15122" max="15360" width="9.140625" style="274"/>
    <col min="15361" max="15361" width="3.5703125" style="274" customWidth="1"/>
    <col min="15362" max="15362" width="5.7109375" style="274" bestFit="1" customWidth="1"/>
    <col min="15363" max="15363" width="19.140625" style="274" customWidth="1"/>
    <col min="15364" max="15364" width="14" style="274" customWidth="1"/>
    <col min="15365" max="15365" width="14.85546875" style="274" customWidth="1"/>
    <col min="15366" max="15366" width="14.140625" style="274" customWidth="1"/>
    <col min="15367" max="15367" width="16.5703125" style="274" customWidth="1"/>
    <col min="15368" max="15368" width="16.7109375" style="274" customWidth="1"/>
    <col min="15369" max="15369" width="17.42578125" style="274" customWidth="1"/>
    <col min="15370" max="15370" width="3.5703125" style="274" customWidth="1"/>
    <col min="15371" max="15377" width="11.28515625" style="274" customWidth="1"/>
    <col min="15378" max="15616" width="9.140625" style="274"/>
    <col min="15617" max="15617" width="3.5703125" style="274" customWidth="1"/>
    <col min="15618" max="15618" width="5.7109375" style="274" bestFit="1" customWidth="1"/>
    <col min="15619" max="15619" width="19.140625" style="274" customWidth="1"/>
    <col min="15620" max="15620" width="14" style="274" customWidth="1"/>
    <col min="15621" max="15621" width="14.85546875" style="274" customWidth="1"/>
    <col min="15622" max="15622" width="14.140625" style="274" customWidth="1"/>
    <col min="15623" max="15623" width="16.5703125" style="274" customWidth="1"/>
    <col min="15624" max="15624" width="16.7109375" style="274" customWidth="1"/>
    <col min="15625" max="15625" width="17.42578125" style="274" customWidth="1"/>
    <col min="15626" max="15626" width="3.5703125" style="274" customWidth="1"/>
    <col min="15627" max="15633" width="11.28515625" style="274" customWidth="1"/>
    <col min="15634" max="15872" width="9.140625" style="274"/>
    <col min="15873" max="15873" width="3.5703125" style="274" customWidth="1"/>
    <col min="15874" max="15874" width="5.7109375" style="274" bestFit="1" customWidth="1"/>
    <col min="15875" max="15875" width="19.140625" style="274" customWidth="1"/>
    <col min="15876" max="15876" width="14" style="274" customWidth="1"/>
    <col min="15877" max="15877" width="14.85546875" style="274" customWidth="1"/>
    <col min="15878" max="15878" width="14.140625" style="274" customWidth="1"/>
    <col min="15879" max="15879" width="16.5703125" style="274" customWidth="1"/>
    <col min="15880" max="15880" width="16.7109375" style="274" customWidth="1"/>
    <col min="15881" max="15881" width="17.42578125" style="274" customWidth="1"/>
    <col min="15882" max="15882" width="3.5703125" style="274" customWidth="1"/>
    <col min="15883" max="15889" width="11.28515625" style="274" customWidth="1"/>
    <col min="15890" max="16128" width="9.140625" style="274"/>
    <col min="16129" max="16129" width="3.5703125" style="274" customWidth="1"/>
    <col min="16130" max="16130" width="5.7109375" style="274" bestFit="1" customWidth="1"/>
    <col min="16131" max="16131" width="19.140625" style="274" customWidth="1"/>
    <col min="16132" max="16132" width="14" style="274" customWidth="1"/>
    <col min="16133" max="16133" width="14.85546875" style="274" customWidth="1"/>
    <col min="16134" max="16134" width="14.140625" style="274" customWidth="1"/>
    <col min="16135" max="16135" width="16.5703125" style="274" customWidth="1"/>
    <col min="16136" max="16136" width="16.7109375" style="274" customWidth="1"/>
    <col min="16137" max="16137" width="17.42578125" style="274" customWidth="1"/>
    <col min="16138" max="16138" width="3.5703125" style="274" customWidth="1"/>
    <col min="16139" max="16145" width="11.28515625" style="274" customWidth="1"/>
    <col min="16146" max="16384" width="9.140625" style="274"/>
  </cols>
  <sheetData>
    <row r="2" spans="2:10" ht="15.75">
      <c r="B2" s="593" t="s">
        <v>892</v>
      </c>
      <c r="H2" s="1237" t="s">
        <v>784</v>
      </c>
      <c r="I2" s="1237"/>
    </row>
    <row r="3" spans="2:10" ht="15.75">
      <c r="B3" s="593"/>
      <c r="C3" s="867" t="s">
        <v>882</v>
      </c>
      <c r="H3" s="769"/>
      <c r="I3" s="769"/>
    </row>
    <row r="4" spans="2:10">
      <c r="H4" s="1238" t="s">
        <v>60</v>
      </c>
      <c r="I4" s="1238"/>
    </row>
    <row r="5" spans="2:10">
      <c r="H5" s="638"/>
      <c r="I5" s="638"/>
    </row>
    <row r="6" spans="2:10" ht="18">
      <c r="B6" s="1236" t="s">
        <v>416</v>
      </c>
      <c r="C6" s="1236"/>
      <c r="D6" s="1236"/>
      <c r="E6" s="1236"/>
      <c r="F6" s="1236"/>
      <c r="G6" s="1236"/>
      <c r="H6" s="1236"/>
      <c r="I6" s="1236"/>
    </row>
    <row r="7" spans="2:10" ht="15.75" thickBot="1">
      <c r="C7" s="517"/>
      <c r="D7" s="517"/>
      <c r="E7" s="517"/>
      <c r="F7" s="517"/>
      <c r="G7" s="517"/>
    </row>
    <row r="8" spans="2:10" ht="37.5" customHeight="1" thickTop="1">
      <c r="B8" s="1239" t="s">
        <v>417</v>
      </c>
      <c r="C8" s="1241" t="s">
        <v>418</v>
      </c>
      <c r="D8" s="1241" t="s">
        <v>419</v>
      </c>
      <c r="E8" s="1241" t="s">
        <v>420</v>
      </c>
      <c r="F8" s="616" t="s">
        <v>421</v>
      </c>
      <c r="G8" s="616" t="s">
        <v>422</v>
      </c>
      <c r="H8" s="616" t="s">
        <v>424</v>
      </c>
      <c r="I8" s="617" t="s">
        <v>425</v>
      </c>
    </row>
    <row r="9" spans="2:10" ht="13.5" thickBot="1">
      <c r="B9" s="1240"/>
      <c r="C9" s="1242"/>
      <c r="D9" s="1242"/>
      <c r="E9" s="1242"/>
      <c r="F9" s="618" t="s">
        <v>426</v>
      </c>
      <c r="G9" s="618" t="s">
        <v>427</v>
      </c>
      <c r="H9" s="618" t="s">
        <v>428</v>
      </c>
      <c r="I9" s="619" t="s">
        <v>785</v>
      </c>
    </row>
    <row r="10" spans="2:10" ht="15.75" thickTop="1">
      <c r="B10" s="620">
        <v>1</v>
      </c>
      <c r="C10" s="621"/>
      <c r="D10" s="621"/>
      <c r="E10" s="621"/>
      <c r="F10" s="621"/>
      <c r="G10" s="622"/>
      <c r="H10" s="325"/>
      <c r="I10" s="623">
        <f>+F10+G10+H10</f>
        <v>0</v>
      </c>
    </row>
    <row r="11" spans="2:10">
      <c r="B11" s="624">
        <v>2</v>
      </c>
      <c r="C11" s="1231" t="s">
        <v>215</v>
      </c>
      <c r="D11" s="1232"/>
      <c r="E11" s="1232"/>
      <c r="F11" s="1232"/>
      <c r="G11" s="1232"/>
      <c r="H11" s="1232"/>
      <c r="I11" s="1233"/>
    </row>
    <row r="12" spans="2:10">
      <c r="B12" s="624">
        <v>3</v>
      </c>
      <c r="C12" s="625"/>
      <c r="D12" s="625"/>
      <c r="E12" s="625"/>
      <c r="F12" s="625"/>
      <c r="G12" s="626"/>
      <c r="H12" s="627"/>
      <c r="I12" s="628"/>
    </row>
    <row r="13" spans="2:10" ht="13.5" thickBot="1">
      <c r="B13" s="1234" t="s">
        <v>469</v>
      </c>
      <c r="C13" s="1235"/>
      <c r="D13" s="1235"/>
      <c r="E13" s="1235"/>
      <c r="F13" s="199">
        <f>SUM(F10:F12)</f>
        <v>0</v>
      </c>
      <c r="G13" s="199">
        <f>SUM(G10:G12)</f>
        <v>0</v>
      </c>
      <c r="H13" s="199">
        <f>SUM(H10:H12)</f>
        <v>0</v>
      </c>
      <c r="I13" s="629">
        <f>SUM(I10:I12)</f>
        <v>0</v>
      </c>
    </row>
    <row r="14" spans="2:10" ht="32.25" customHeight="1" thickTop="1">
      <c r="B14" s="1236" t="s">
        <v>793</v>
      </c>
      <c r="C14" s="1236"/>
      <c r="D14" s="1236"/>
      <c r="E14" s="1236"/>
      <c r="F14" s="1236"/>
      <c r="G14" s="1236"/>
      <c r="H14" s="1236"/>
      <c r="I14" s="1236"/>
      <c r="J14" s="615"/>
    </row>
    <row r="15" spans="2:10" ht="15.75" thickBot="1">
      <c r="C15" s="517"/>
      <c r="D15" s="517"/>
      <c r="E15" s="517"/>
      <c r="F15" s="517"/>
      <c r="G15" s="517"/>
    </row>
    <row r="16" spans="2:10" ht="39" thickTop="1">
      <c r="B16" s="1239" t="s">
        <v>417</v>
      </c>
      <c r="C16" s="1241" t="s">
        <v>418</v>
      </c>
      <c r="D16" s="1241" t="s">
        <v>419</v>
      </c>
      <c r="E16" s="1241" t="s">
        <v>420</v>
      </c>
      <c r="F16" s="616" t="s">
        <v>470</v>
      </c>
      <c r="G16" s="616" t="s">
        <v>422</v>
      </c>
      <c r="H16" s="616" t="s">
        <v>424</v>
      </c>
      <c r="I16" s="617" t="s">
        <v>471</v>
      </c>
    </row>
    <row r="17" spans="2:9" ht="12.75" customHeight="1" thickBot="1">
      <c r="B17" s="1240"/>
      <c r="C17" s="1242"/>
      <c r="D17" s="1242"/>
      <c r="E17" s="1242"/>
      <c r="F17" s="618" t="s">
        <v>426</v>
      </c>
      <c r="G17" s="618" t="s">
        <v>427</v>
      </c>
      <c r="H17" s="618" t="s">
        <v>428</v>
      </c>
      <c r="I17" s="619" t="s">
        <v>785</v>
      </c>
    </row>
    <row r="18" spans="2:9" ht="15.75" thickTop="1">
      <c r="B18" s="620">
        <v>1</v>
      </c>
      <c r="C18" s="621"/>
      <c r="D18" s="621"/>
      <c r="E18" s="621"/>
      <c r="F18" s="621"/>
      <c r="G18" s="622"/>
      <c r="H18" s="325"/>
      <c r="I18" s="623">
        <f>+F18+G18+H18</f>
        <v>0</v>
      </c>
    </row>
    <row r="19" spans="2:9">
      <c r="B19" s="624">
        <v>2</v>
      </c>
      <c r="C19" s="1231" t="s">
        <v>215</v>
      </c>
      <c r="D19" s="1232"/>
      <c r="E19" s="1232"/>
      <c r="F19" s="1232"/>
      <c r="G19" s="1232"/>
      <c r="H19" s="1232"/>
      <c r="I19" s="1233"/>
    </row>
    <row r="20" spans="2:9">
      <c r="B20" s="624">
        <v>3</v>
      </c>
      <c r="C20" s="625"/>
      <c r="D20" s="625"/>
      <c r="E20" s="625"/>
      <c r="F20" s="625"/>
      <c r="G20" s="626"/>
      <c r="H20" s="627"/>
      <c r="I20" s="628"/>
    </row>
    <row r="21" spans="2:9" s="512" customFormat="1" ht="24.95" customHeight="1" thickBot="1">
      <c r="B21" s="1234" t="s">
        <v>469</v>
      </c>
      <c r="C21" s="1235"/>
      <c r="D21" s="1235"/>
      <c r="E21" s="1235"/>
      <c r="F21" s="199">
        <f>SUM(F18:F20)</f>
        <v>0</v>
      </c>
      <c r="G21" s="199">
        <f>SUM(G18:G20)</f>
        <v>0</v>
      </c>
      <c r="H21" s="199">
        <f>SUM(H18:H20)</f>
        <v>0</v>
      </c>
      <c r="I21" s="629">
        <f>SUM(I18:I20)</f>
        <v>0</v>
      </c>
    </row>
    <row r="22" spans="2:9" ht="15.75" thickTop="1"/>
    <row r="24" spans="2:9" ht="22.5" customHeight="1">
      <c r="B24" s="115" t="s">
        <v>786</v>
      </c>
    </row>
  </sheetData>
  <mergeCells count="16">
    <mergeCell ref="C19:I19"/>
    <mergeCell ref="B21:E21"/>
    <mergeCell ref="B6:I6"/>
    <mergeCell ref="H2:I2"/>
    <mergeCell ref="H4:I4"/>
    <mergeCell ref="B14:I14"/>
    <mergeCell ref="B16:B17"/>
    <mergeCell ref="C16:C17"/>
    <mergeCell ref="D16:D17"/>
    <mergeCell ref="E16:E17"/>
    <mergeCell ref="B8:B9"/>
    <mergeCell ref="C8:C9"/>
    <mergeCell ref="D8:D9"/>
    <mergeCell ref="E8:E9"/>
    <mergeCell ref="C11:I11"/>
    <mergeCell ref="B13:E13"/>
  </mergeCells>
  <pageMargins left="0.98425196850393704" right="0.98425196850393704" top="0.98425196850393704" bottom="0.98425196850393704" header="0.51181102362204722" footer="0.51181102362204722"/>
  <pageSetup paperSize="5" scale="70" fitToHeight="0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>
  <sheetPr>
    <tabColor rgb="FF0070C0"/>
  </sheetPr>
  <dimension ref="B2:K82"/>
  <sheetViews>
    <sheetView view="pageBreakPreview" topLeftCell="A49" zoomScale="60" workbookViewId="0">
      <selection activeCell="F46" sqref="F46"/>
    </sheetView>
  </sheetViews>
  <sheetFormatPr defaultRowHeight="15"/>
  <cols>
    <col min="1" max="1" width="3.5703125" style="182" customWidth="1"/>
    <col min="2" max="2" width="5.7109375" style="185" bestFit="1" customWidth="1"/>
    <col min="3" max="3" width="30.85546875" style="182" customWidth="1"/>
    <col min="4" max="4" width="17.42578125" style="182" customWidth="1"/>
    <col min="5" max="5" width="11.5703125" style="182" customWidth="1"/>
    <col min="6" max="6" width="12.42578125" style="184" customWidth="1"/>
    <col min="7" max="7" width="14.85546875" style="184" customWidth="1"/>
    <col min="8" max="8" width="12.7109375" style="184" customWidth="1"/>
    <col min="9" max="9" width="12.42578125" style="184" customWidth="1"/>
    <col min="10" max="10" width="14.7109375" style="184" customWidth="1"/>
    <col min="11" max="11" width="3.5703125" style="182" customWidth="1"/>
    <col min="12" max="16" width="11.28515625" style="182" customWidth="1"/>
    <col min="17" max="255" width="9.140625" style="182"/>
    <col min="256" max="256" width="3.5703125" style="182" customWidth="1"/>
    <col min="257" max="257" width="5.7109375" style="182" bestFit="1" customWidth="1"/>
    <col min="258" max="258" width="19.140625" style="182" customWidth="1"/>
    <col min="259" max="259" width="14" style="182" customWidth="1"/>
    <col min="260" max="260" width="14.85546875" style="182" customWidth="1"/>
    <col min="261" max="261" width="14.140625" style="182" customWidth="1"/>
    <col min="262" max="262" width="16.5703125" style="182" customWidth="1"/>
    <col min="263" max="263" width="16.7109375" style="182" customWidth="1"/>
    <col min="264" max="264" width="17.42578125" style="182" customWidth="1"/>
    <col min="265" max="265" width="3.5703125" style="182" customWidth="1"/>
    <col min="266" max="272" width="11.28515625" style="182" customWidth="1"/>
    <col min="273" max="511" width="9.140625" style="182"/>
    <col min="512" max="512" width="3.5703125" style="182" customWidth="1"/>
    <col min="513" max="513" width="5.7109375" style="182" bestFit="1" customWidth="1"/>
    <col min="514" max="514" width="19.140625" style="182" customWidth="1"/>
    <col min="515" max="515" width="14" style="182" customWidth="1"/>
    <col min="516" max="516" width="14.85546875" style="182" customWidth="1"/>
    <col min="517" max="517" width="14.140625" style="182" customWidth="1"/>
    <col min="518" max="518" width="16.5703125" style="182" customWidth="1"/>
    <col min="519" max="519" width="16.7109375" style="182" customWidth="1"/>
    <col min="520" max="520" width="17.42578125" style="182" customWidth="1"/>
    <col min="521" max="521" width="3.5703125" style="182" customWidth="1"/>
    <col min="522" max="528" width="11.28515625" style="182" customWidth="1"/>
    <col min="529" max="767" width="9.140625" style="182"/>
    <col min="768" max="768" width="3.5703125" style="182" customWidth="1"/>
    <col min="769" max="769" width="5.7109375" style="182" bestFit="1" customWidth="1"/>
    <col min="770" max="770" width="19.140625" style="182" customWidth="1"/>
    <col min="771" max="771" width="14" style="182" customWidth="1"/>
    <col min="772" max="772" width="14.85546875" style="182" customWidth="1"/>
    <col min="773" max="773" width="14.140625" style="182" customWidth="1"/>
    <col min="774" max="774" width="16.5703125" style="182" customWidth="1"/>
    <col min="775" max="775" width="16.7109375" style="182" customWidth="1"/>
    <col min="776" max="776" width="17.42578125" style="182" customWidth="1"/>
    <col min="777" max="777" width="3.5703125" style="182" customWidth="1"/>
    <col min="778" max="784" width="11.28515625" style="182" customWidth="1"/>
    <col min="785" max="1023" width="9.140625" style="182"/>
    <col min="1024" max="1024" width="3.5703125" style="182" customWidth="1"/>
    <col min="1025" max="1025" width="5.7109375" style="182" bestFit="1" customWidth="1"/>
    <col min="1026" max="1026" width="19.140625" style="182" customWidth="1"/>
    <col min="1027" max="1027" width="14" style="182" customWidth="1"/>
    <col min="1028" max="1028" width="14.85546875" style="182" customWidth="1"/>
    <col min="1029" max="1029" width="14.140625" style="182" customWidth="1"/>
    <col min="1030" max="1030" width="16.5703125" style="182" customWidth="1"/>
    <col min="1031" max="1031" width="16.7109375" style="182" customWidth="1"/>
    <col min="1032" max="1032" width="17.42578125" style="182" customWidth="1"/>
    <col min="1033" max="1033" width="3.5703125" style="182" customWidth="1"/>
    <col min="1034" max="1040" width="11.28515625" style="182" customWidth="1"/>
    <col min="1041" max="1279" width="9.140625" style="182"/>
    <col min="1280" max="1280" width="3.5703125" style="182" customWidth="1"/>
    <col min="1281" max="1281" width="5.7109375" style="182" bestFit="1" customWidth="1"/>
    <col min="1282" max="1282" width="19.140625" style="182" customWidth="1"/>
    <col min="1283" max="1283" width="14" style="182" customWidth="1"/>
    <col min="1284" max="1284" width="14.85546875" style="182" customWidth="1"/>
    <col min="1285" max="1285" width="14.140625" style="182" customWidth="1"/>
    <col min="1286" max="1286" width="16.5703125" style="182" customWidth="1"/>
    <col min="1287" max="1287" width="16.7109375" style="182" customWidth="1"/>
    <col min="1288" max="1288" width="17.42578125" style="182" customWidth="1"/>
    <col min="1289" max="1289" width="3.5703125" style="182" customWidth="1"/>
    <col min="1290" max="1296" width="11.28515625" style="182" customWidth="1"/>
    <col min="1297" max="1535" width="9.140625" style="182"/>
    <col min="1536" max="1536" width="3.5703125" style="182" customWidth="1"/>
    <col min="1537" max="1537" width="5.7109375" style="182" bestFit="1" customWidth="1"/>
    <col min="1538" max="1538" width="19.140625" style="182" customWidth="1"/>
    <col min="1539" max="1539" width="14" style="182" customWidth="1"/>
    <col min="1540" max="1540" width="14.85546875" style="182" customWidth="1"/>
    <col min="1541" max="1541" width="14.140625" style="182" customWidth="1"/>
    <col min="1542" max="1542" width="16.5703125" style="182" customWidth="1"/>
    <col min="1543" max="1543" width="16.7109375" style="182" customWidth="1"/>
    <col min="1544" max="1544" width="17.42578125" style="182" customWidth="1"/>
    <col min="1545" max="1545" width="3.5703125" style="182" customWidth="1"/>
    <col min="1546" max="1552" width="11.28515625" style="182" customWidth="1"/>
    <col min="1553" max="1791" width="9.140625" style="182"/>
    <col min="1792" max="1792" width="3.5703125" style="182" customWidth="1"/>
    <col min="1793" max="1793" width="5.7109375" style="182" bestFit="1" customWidth="1"/>
    <col min="1794" max="1794" width="19.140625" style="182" customWidth="1"/>
    <col min="1795" max="1795" width="14" style="182" customWidth="1"/>
    <col min="1796" max="1796" width="14.85546875" style="182" customWidth="1"/>
    <col min="1797" max="1797" width="14.140625" style="182" customWidth="1"/>
    <col min="1798" max="1798" width="16.5703125" style="182" customWidth="1"/>
    <col min="1799" max="1799" width="16.7109375" style="182" customWidth="1"/>
    <col min="1800" max="1800" width="17.42578125" style="182" customWidth="1"/>
    <col min="1801" max="1801" width="3.5703125" style="182" customWidth="1"/>
    <col min="1802" max="1808" width="11.28515625" style="182" customWidth="1"/>
    <col min="1809" max="2047" width="9.140625" style="182"/>
    <col min="2048" max="2048" width="3.5703125" style="182" customWidth="1"/>
    <col min="2049" max="2049" width="5.7109375" style="182" bestFit="1" customWidth="1"/>
    <col min="2050" max="2050" width="19.140625" style="182" customWidth="1"/>
    <col min="2051" max="2051" width="14" style="182" customWidth="1"/>
    <col min="2052" max="2052" width="14.85546875" style="182" customWidth="1"/>
    <col min="2053" max="2053" width="14.140625" style="182" customWidth="1"/>
    <col min="2054" max="2054" width="16.5703125" style="182" customWidth="1"/>
    <col min="2055" max="2055" width="16.7109375" style="182" customWidth="1"/>
    <col min="2056" max="2056" width="17.42578125" style="182" customWidth="1"/>
    <col min="2057" max="2057" width="3.5703125" style="182" customWidth="1"/>
    <col min="2058" max="2064" width="11.28515625" style="182" customWidth="1"/>
    <col min="2065" max="2303" width="9.140625" style="182"/>
    <col min="2304" max="2304" width="3.5703125" style="182" customWidth="1"/>
    <col min="2305" max="2305" width="5.7109375" style="182" bestFit="1" customWidth="1"/>
    <col min="2306" max="2306" width="19.140625" style="182" customWidth="1"/>
    <col min="2307" max="2307" width="14" style="182" customWidth="1"/>
    <col min="2308" max="2308" width="14.85546875" style="182" customWidth="1"/>
    <col min="2309" max="2309" width="14.140625" style="182" customWidth="1"/>
    <col min="2310" max="2310" width="16.5703125" style="182" customWidth="1"/>
    <col min="2311" max="2311" width="16.7109375" style="182" customWidth="1"/>
    <col min="2312" max="2312" width="17.42578125" style="182" customWidth="1"/>
    <col min="2313" max="2313" width="3.5703125" style="182" customWidth="1"/>
    <col min="2314" max="2320" width="11.28515625" style="182" customWidth="1"/>
    <col min="2321" max="2559" width="9.140625" style="182"/>
    <col min="2560" max="2560" width="3.5703125" style="182" customWidth="1"/>
    <col min="2561" max="2561" width="5.7109375" style="182" bestFit="1" customWidth="1"/>
    <col min="2562" max="2562" width="19.140625" style="182" customWidth="1"/>
    <col min="2563" max="2563" width="14" style="182" customWidth="1"/>
    <col min="2564" max="2564" width="14.85546875" style="182" customWidth="1"/>
    <col min="2565" max="2565" width="14.140625" style="182" customWidth="1"/>
    <col min="2566" max="2566" width="16.5703125" style="182" customWidth="1"/>
    <col min="2567" max="2567" width="16.7109375" style="182" customWidth="1"/>
    <col min="2568" max="2568" width="17.42578125" style="182" customWidth="1"/>
    <col min="2569" max="2569" width="3.5703125" style="182" customWidth="1"/>
    <col min="2570" max="2576" width="11.28515625" style="182" customWidth="1"/>
    <col min="2577" max="2815" width="9.140625" style="182"/>
    <col min="2816" max="2816" width="3.5703125" style="182" customWidth="1"/>
    <col min="2817" max="2817" width="5.7109375" style="182" bestFit="1" customWidth="1"/>
    <col min="2818" max="2818" width="19.140625" style="182" customWidth="1"/>
    <col min="2819" max="2819" width="14" style="182" customWidth="1"/>
    <col min="2820" max="2820" width="14.85546875" style="182" customWidth="1"/>
    <col min="2821" max="2821" width="14.140625" style="182" customWidth="1"/>
    <col min="2822" max="2822" width="16.5703125" style="182" customWidth="1"/>
    <col min="2823" max="2823" width="16.7109375" style="182" customWidth="1"/>
    <col min="2824" max="2824" width="17.42578125" style="182" customWidth="1"/>
    <col min="2825" max="2825" width="3.5703125" style="182" customWidth="1"/>
    <col min="2826" max="2832" width="11.28515625" style="182" customWidth="1"/>
    <col min="2833" max="3071" width="9.140625" style="182"/>
    <col min="3072" max="3072" width="3.5703125" style="182" customWidth="1"/>
    <col min="3073" max="3073" width="5.7109375" style="182" bestFit="1" customWidth="1"/>
    <col min="3074" max="3074" width="19.140625" style="182" customWidth="1"/>
    <col min="3075" max="3075" width="14" style="182" customWidth="1"/>
    <col min="3076" max="3076" width="14.85546875" style="182" customWidth="1"/>
    <col min="3077" max="3077" width="14.140625" style="182" customWidth="1"/>
    <col min="3078" max="3078" width="16.5703125" style="182" customWidth="1"/>
    <col min="3079" max="3079" width="16.7109375" style="182" customWidth="1"/>
    <col min="3080" max="3080" width="17.42578125" style="182" customWidth="1"/>
    <col min="3081" max="3081" width="3.5703125" style="182" customWidth="1"/>
    <col min="3082" max="3088" width="11.28515625" style="182" customWidth="1"/>
    <col min="3089" max="3327" width="9.140625" style="182"/>
    <col min="3328" max="3328" width="3.5703125" style="182" customWidth="1"/>
    <col min="3329" max="3329" width="5.7109375" style="182" bestFit="1" customWidth="1"/>
    <col min="3330" max="3330" width="19.140625" style="182" customWidth="1"/>
    <col min="3331" max="3331" width="14" style="182" customWidth="1"/>
    <col min="3332" max="3332" width="14.85546875" style="182" customWidth="1"/>
    <col min="3333" max="3333" width="14.140625" style="182" customWidth="1"/>
    <col min="3334" max="3334" width="16.5703125" style="182" customWidth="1"/>
    <col min="3335" max="3335" width="16.7109375" style="182" customWidth="1"/>
    <col min="3336" max="3336" width="17.42578125" style="182" customWidth="1"/>
    <col min="3337" max="3337" width="3.5703125" style="182" customWidth="1"/>
    <col min="3338" max="3344" width="11.28515625" style="182" customWidth="1"/>
    <col min="3345" max="3583" width="9.140625" style="182"/>
    <col min="3584" max="3584" width="3.5703125" style="182" customWidth="1"/>
    <col min="3585" max="3585" width="5.7109375" style="182" bestFit="1" customWidth="1"/>
    <col min="3586" max="3586" width="19.140625" style="182" customWidth="1"/>
    <col min="3587" max="3587" width="14" style="182" customWidth="1"/>
    <col min="3588" max="3588" width="14.85546875" style="182" customWidth="1"/>
    <col min="3589" max="3589" width="14.140625" style="182" customWidth="1"/>
    <col min="3590" max="3590" width="16.5703125" style="182" customWidth="1"/>
    <col min="3591" max="3591" width="16.7109375" style="182" customWidth="1"/>
    <col min="3592" max="3592" width="17.42578125" style="182" customWidth="1"/>
    <col min="3593" max="3593" width="3.5703125" style="182" customWidth="1"/>
    <col min="3594" max="3600" width="11.28515625" style="182" customWidth="1"/>
    <col min="3601" max="3839" width="9.140625" style="182"/>
    <col min="3840" max="3840" width="3.5703125" style="182" customWidth="1"/>
    <col min="3841" max="3841" width="5.7109375" style="182" bestFit="1" customWidth="1"/>
    <col min="3842" max="3842" width="19.140625" style="182" customWidth="1"/>
    <col min="3843" max="3843" width="14" style="182" customWidth="1"/>
    <col min="3844" max="3844" width="14.85546875" style="182" customWidth="1"/>
    <col min="3845" max="3845" width="14.140625" style="182" customWidth="1"/>
    <col min="3846" max="3846" width="16.5703125" style="182" customWidth="1"/>
    <col min="3847" max="3847" width="16.7109375" style="182" customWidth="1"/>
    <col min="3848" max="3848" width="17.42578125" style="182" customWidth="1"/>
    <col min="3849" max="3849" width="3.5703125" style="182" customWidth="1"/>
    <col min="3850" max="3856" width="11.28515625" style="182" customWidth="1"/>
    <col min="3857" max="4095" width="9.140625" style="182"/>
    <col min="4096" max="4096" width="3.5703125" style="182" customWidth="1"/>
    <col min="4097" max="4097" width="5.7109375" style="182" bestFit="1" customWidth="1"/>
    <col min="4098" max="4098" width="19.140625" style="182" customWidth="1"/>
    <col min="4099" max="4099" width="14" style="182" customWidth="1"/>
    <col min="4100" max="4100" width="14.85546875" style="182" customWidth="1"/>
    <col min="4101" max="4101" width="14.140625" style="182" customWidth="1"/>
    <col min="4102" max="4102" width="16.5703125" style="182" customWidth="1"/>
    <col min="4103" max="4103" width="16.7109375" style="182" customWidth="1"/>
    <col min="4104" max="4104" width="17.42578125" style="182" customWidth="1"/>
    <col min="4105" max="4105" width="3.5703125" style="182" customWidth="1"/>
    <col min="4106" max="4112" width="11.28515625" style="182" customWidth="1"/>
    <col min="4113" max="4351" width="9.140625" style="182"/>
    <col min="4352" max="4352" width="3.5703125" style="182" customWidth="1"/>
    <col min="4353" max="4353" width="5.7109375" style="182" bestFit="1" customWidth="1"/>
    <col min="4354" max="4354" width="19.140625" style="182" customWidth="1"/>
    <col min="4355" max="4355" width="14" style="182" customWidth="1"/>
    <col min="4356" max="4356" width="14.85546875" style="182" customWidth="1"/>
    <col min="4357" max="4357" width="14.140625" style="182" customWidth="1"/>
    <col min="4358" max="4358" width="16.5703125" style="182" customWidth="1"/>
    <col min="4359" max="4359" width="16.7109375" style="182" customWidth="1"/>
    <col min="4360" max="4360" width="17.42578125" style="182" customWidth="1"/>
    <col min="4361" max="4361" width="3.5703125" style="182" customWidth="1"/>
    <col min="4362" max="4368" width="11.28515625" style="182" customWidth="1"/>
    <col min="4369" max="4607" width="9.140625" style="182"/>
    <col min="4608" max="4608" width="3.5703125" style="182" customWidth="1"/>
    <col min="4609" max="4609" width="5.7109375" style="182" bestFit="1" customWidth="1"/>
    <col min="4610" max="4610" width="19.140625" style="182" customWidth="1"/>
    <col min="4611" max="4611" width="14" style="182" customWidth="1"/>
    <col min="4612" max="4612" width="14.85546875" style="182" customWidth="1"/>
    <col min="4613" max="4613" width="14.140625" style="182" customWidth="1"/>
    <col min="4614" max="4614" width="16.5703125" style="182" customWidth="1"/>
    <col min="4615" max="4615" width="16.7109375" style="182" customWidth="1"/>
    <col min="4616" max="4616" width="17.42578125" style="182" customWidth="1"/>
    <col min="4617" max="4617" width="3.5703125" style="182" customWidth="1"/>
    <col min="4618" max="4624" width="11.28515625" style="182" customWidth="1"/>
    <col min="4625" max="4863" width="9.140625" style="182"/>
    <col min="4864" max="4864" width="3.5703125" style="182" customWidth="1"/>
    <col min="4865" max="4865" width="5.7109375" style="182" bestFit="1" customWidth="1"/>
    <col min="4866" max="4866" width="19.140625" style="182" customWidth="1"/>
    <col min="4867" max="4867" width="14" style="182" customWidth="1"/>
    <col min="4868" max="4868" width="14.85546875" style="182" customWidth="1"/>
    <col min="4869" max="4869" width="14.140625" style="182" customWidth="1"/>
    <col min="4870" max="4870" width="16.5703125" style="182" customWidth="1"/>
    <col min="4871" max="4871" width="16.7109375" style="182" customWidth="1"/>
    <col min="4872" max="4872" width="17.42578125" style="182" customWidth="1"/>
    <col min="4873" max="4873" width="3.5703125" style="182" customWidth="1"/>
    <col min="4874" max="4880" width="11.28515625" style="182" customWidth="1"/>
    <col min="4881" max="5119" width="9.140625" style="182"/>
    <col min="5120" max="5120" width="3.5703125" style="182" customWidth="1"/>
    <col min="5121" max="5121" width="5.7109375" style="182" bestFit="1" customWidth="1"/>
    <col min="5122" max="5122" width="19.140625" style="182" customWidth="1"/>
    <col min="5123" max="5123" width="14" style="182" customWidth="1"/>
    <col min="5124" max="5124" width="14.85546875" style="182" customWidth="1"/>
    <col min="5125" max="5125" width="14.140625" style="182" customWidth="1"/>
    <col min="5126" max="5126" width="16.5703125" style="182" customWidth="1"/>
    <col min="5127" max="5127" width="16.7109375" style="182" customWidth="1"/>
    <col min="5128" max="5128" width="17.42578125" style="182" customWidth="1"/>
    <col min="5129" max="5129" width="3.5703125" style="182" customWidth="1"/>
    <col min="5130" max="5136" width="11.28515625" style="182" customWidth="1"/>
    <col min="5137" max="5375" width="9.140625" style="182"/>
    <col min="5376" max="5376" width="3.5703125" style="182" customWidth="1"/>
    <col min="5377" max="5377" width="5.7109375" style="182" bestFit="1" customWidth="1"/>
    <col min="5378" max="5378" width="19.140625" style="182" customWidth="1"/>
    <col min="5379" max="5379" width="14" style="182" customWidth="1"/>
    <col min="5380" max="5380" width="14.85546875" style="182" customWidth="1"/>
    <col min="5381" max="5381" width="14.140625" style="182" customWidth="1"/>
    <col min="5382" max="5382" width="16.5703125" style="182" customWidth="1"/>
    <col min="5383" max="5383" width="16.7109375" style="182" customWidth="1"/>
    <col min="5384" max="5384" width="17.42578125" style="182" customWidth="1"/>
    <col min="5385" max="5385" width="3.5703125" style="182" customWidth="1"/>
    <col min="5386" max="5392" width="11.28515625" style="182" customWidth="1"/>
    <col min="5393" max="5631" width="9.140625" style="182"/>
    <col min="5632" max="5632" width="3.5703125" style="182" customWidth="1"/>
    <col min="5633" max="5633" width="5.7109375" style="182" bestFit="1" customWidth="1"/>
    <col min="5634" max="5634" width="19.140625" style="182" customWidth="1"/>
    <col min="5635" max="5635" width="14" style="182" customWidth="1"/>
    <col min="5636" max="5636" width="14.85546875" style="182" customWidth="1"/>
    <col min="5637" max="5637" width="14.140625" style="182" customWidth="1"/>
    <col min="5638" max="5638" width="16.5703125" style="182" customWidth="1"/>
    <col min="5639" max="5639" width="16.7109375" style="182" customWidth="1"/>
    <col min="5640" max="5640" width="17.42578125" style="182" customWidth="1"/>
    <col min="5641" max="5641" width="3.5703125" style="182" customWidth="1"/>
    <col min="5642" max="5648" width="11.28515625" style="182" customWidth="1"/>
    <col min="5649" max="5887" width="9.140625" style="182"/>
    <col min="5888" max="5888" width="3.5703125" style="182" customWidth="1"/>
    <col min="5889" max="5889" width="5.7109375" style="182" bestFit="1" customWidth="1"/>
    <col min="5890" max="5890" width="19.140625" style="182" customWidth="1"/>
    <col min="5891" max="5891" width="14" style="182" customWidth="1"/>
    <col min="5892" max="5892" width="14.85546875" style="182" customWidth="1"/>
    <col min="5893" max="5893" width="14.140625" style="182" customWidth="1"/>
    <col min="5894" max="5894" width="16.5703125" style="182" customWidth="1"/>
    <col min="5895" max="5895" width="16.7109375" style="182" customWidth="1"/>
    <col min="5896" max="5896" width="17.42578125" style="182" customWidth="1"/>
    <col min="5897" max="5897" width="3.5703125" style="182" customWidth="1"/>
    <col min="5898" max="5904" width="11.28515625" style="182" customWidth="1"/>
    <col min="5905" max="6143" width="9.140625" style="182"/>
    <col min="6144" max="6144" width="3.5703125" style="182" customWidth="1"/>
    <col min="6145" max="6145" width="5.7109375" style="182" bestFit="1" customWidth="1"/>
    <col min="6146" max="6146" width="19.140625" style="182" customWidth="1"/>
    <col min="6147" max="6147" width="14" style="182" customWidth="1"/>
    <col min="6148" max="6148" width="14.85546875" style="182" customWidth="1"/>
    <col min="6149" max="6149" width="14.140625" style="182" customWidth="1"/>
    <col min="6150" max="6150" width="16.5703125" style="182" customWidth="1"/>
    <col min="6151" max="6151" width="16.7109375" style="182" customWidth="1"/>
    <col min="6152" max="6152" width="17.42578125" style="182" customWidth="1"/>
    <col min="6153" max="6153" width="3.5703125" style="182" customWidth="1"/>
    <col min="6154" max="6160" width="11.28515625" style="182" customWidth="1"/>
    <col min="6161" max="6399" width="9.140625" style="182"/>
    <col min="6400" max="6400" width="3.5703125" style="182" customWidth="1"/>
    <col min="6401" max="6401" width="5.7109375" style="182" bestFit="1" customWidth="1"/>
    <col min="6402" max="6402" width="19.140625" style="182" customWidth="1"/>
    <col min="6403" max="6403" width="14" style="182" customWidth="1"/>
    <col min="6404" max="6404" width="14.85546875" style="182" customWidth="1"/>
    <col min="6405" max="6405" width="14.140625" style="182" customWidth="1"/>
    <col min="6406" max="6406" width="16.5703125" style="182" customWidth="1"/>
    <col min="6407" max="6407" width="16.7109375" style="182" customWidth="1"/>
    <col min="6408" max="6408" width="17.42578125" style="182" customWidth="1"/>
    <col min="6409" max="6409" width="3.5703125" style="182" customWidth="1"/>
    <col min="6410" max="6416" width="11.28515625" style="182" customWidth="1"/>
    <col min="6417" max="6655" width="9.140625" style="182"/>
    <col min="6656" max="6656" width="3.5703125" style="182" customWidth="1"/>
    <col min="6657" max="6657" width="5.7109375" style="182" bestFit="1" customWidth="1"/>
    <col min="6658" max="6658" width="19.140625" style="182" customWidth="1"/>
    <col min="6659" max="6659" width="14" style="182" customWidth="1"/>
    <col min="6660" max="6660" width="14.85546875" style="182" customWidth="1"/>
    <col min="6661" max="6661" width="14.140625" style="182" customWidth="1"/>
    <col min="6662" max="6662" width="16.5703125" style="182" customWidth="1"/>
    <col min="6663" max="6663" width="16.7109375" style="182" customWidth="1"/>
    <col min="6664" max="6664" width="17.42578125" style="182" customWidth="1"/>
    <col min="6665" max="6665" width="3.5703125" style="182" customWidth="1"/>
    <col min="6666" max="6672" width="11.28515625" style="182" customWidth="1"/>
    <col min="6673" max="6911" width="9.140625" style="182"/>
    <col min="6912" max="6912" width="3.5703125" style="182" customWidth="1"/>
    <col min="6913" max="6913" width="5.7109375" style="182" bestFit="1" customWidth="1"/>
    <col min="6914" max="6914" width="19.140625" style="182" customWidth="1"/>
    <col min="6915" max="6915" width="14" style="182" customWidth="1"/>
    <col min="6916" max="6916" width="14.85546875" style="182" customWidth="1"/>
    <col min="6917" max="6917" width="14.140625" style="182" customWidth="1"/>
    <col min="6918" max="6918" width="16.5703125" style="182" customWidth="1"/>
    <col min="6919" max="6919" width="16.7109375" style="182" customWidth="1"/>
    <col min="6920" max="6920" width="17.42578125" style="182" customWidth="1"/>
    <col min="6921" max="6921" width="3.5703125" style="182" customWidth="1"/>
    <col min="6922" max="6928" width="11.28515625" style="182" customWidth="1"/>
    <col min="6929" max="7167" width="9.140625" style="182"/>
    <col min="7168" max="7168" width="3.5703125" style="182" customWidth="1"/>
    <col min="7169" max="7169" width="5.7109375" style="182" bestFit="1" customWidth="1"/>
    <col min="7170" max="7170" width="19.140625" style="182" customWidth="1"/>
    <col min="7171" max="7171" width="14" style="182" customWidth="1"/>
    <col min="7172" max="7172" width="14.85546875" style="182" customWidth="1"/>
    <col min="7173" max="7173" width="14.140625" style="182" customWidth="1"/>
    <col min="7174" max="7174" width="16.5703125" style="182" customWidth="1"/>
    <col min="7175" max="7175" width="16.7109375" style="182" customWidth="1"/>
    <col min="7176" max="7176" width="17.42578125" style="182" customWidth="1"/>
    <col min="7177" max="7177" width="3.5703125" style="182" customWidth="1"/>
    <col min="7178" max="7184" width="11.28515625" style="182" customWidth="1"/>
    <col min="7185" max="7423" width="9.140625" style="182"/>
    <col min="7424" max="7424" width="3.5703125" style="182" customWidth="1"/>
    <col min="7425" max="7425" width="5.7109375" style="182" bestFit="1" customWidth="1"/>
    <col min="7426" max="7426" width="19.140625" style="182" customWidth="1"/>
    <col min="7427" max="7427" width="14" style="182" customWidth="1"/>
    <col min="7428" max="7428" width="14.85546875" style="182" customWidth="1"/>
    <col min="7429" max="7429" width="14.140625" style="182" customWidth="1"/>
    <col min="7430" max="7430" width="16.5703125" style="182" customWidth="1"/>
    <col min="7431" max="7431" width="16.7109375" style="182" customWidth="1"/>
    <col min="7432" max="7432" width="17.42578125" style="182" customWidth="1"/>
    <col min="7433" max="7433" width="3.5703125" style="182" customWidth="1"/>
    <col min="7434" max="7440" width="11.28515625" style="182" customWidth="1"/>
    <col min="7441" max="7679" width="9.140625" style="182"/>
    <col min="7680" max="7680" width="3.5703125" style="182" customWidth="1"/>
    <col min="7681" max="7681" width="5.7109375" style="182" bestFit="1" customWidth="1"/>
    <col min="7682" max="7682" width="19.140625" style="182" customWidth="1"/>
    <col min="7683" max="7683" width="14" style="182" customWidth="1"/>
    <col min="7684" max="7684" width="14.85546875" style="182" customWidth="1"/>
    <col min="7685" max="7685" width="14.140625" style="182" customWidth="1"/>
    <col min="7686" max="7686" width="16.5703125" style="182" customWidth="1"/>
    <col min="7687" max="7687" width="16.7109375" style="182" customWidth="1"/>
    <col min="7688" max="7688" width="17.42578125" style="182" customWidth="1"/>
    <col min="7689" max="7689" width="3.5703125" style="182" customWidth="1"/>
    <col min="7690" max="7696" width="11.28515625" style="182" customWidth="1"/>
    <col min="7697" max="7935" width="9.140625" style="182"/>
    <col min="7936" max="7936" width="3.5703125" style="182" customWidth="1"/>
    <col min="7937" max="7937" width="5.7109375" style="182" bestFit="1" customWidth="1"/>
    <col min="7938" max="7938" width="19.140625" style="182" customWidth="1"/>
    <col min="7939" max="7939" width="14" style="182" customWidth="1"/>
    <col min="7940" max="7940" width="14.85546875" style="182" customWidth="1"/>
    <col min="7941" max="7941" width="14.140625" style="182" customWidth="1"/>
    <col min="7942" max="7942" width="16.5703125" style="182" customWidth="1"/>
    <col min="7943" max="7943" width="16.7109375" style="182" customWidth="1"/>
    <col min="7944" max="7944" width="17.42578125" style="182" customWidth="1"/>
    <col min="7945" max="7945" width="3.5703125" style="182" customWidth="1"/>
    <col min="7946" max="7952" width="11.28515625" style="182" customWidth="1"/>
    <col min="7953" max="8191" width="9.140625" style="182"/>
    <col min="8192" max="8192" width="3.5703125" style="182" customWidth="1"/>
    <col min="8193" max="8193" width="5.7109375" style="182" bestFit="1" customWidth="1"/>
    <col min="8194" max="8194" width="19.140625" style="182" customWidth="1"/>
    <col min="8195" max="8195" width="14" style="182" customWidth="1"/>
    <col min="8196" max="8196" width="14.85546875" style="182" customWidth="1"/>
    <col min="8197" max="8197" width="14.140625" style="182" customWidth="1"/>
    <col min="8198" max="8198" width="16.5703125" style="182" customWidth="1"/>
    <col min="8199" max="8199" width="16.7109375" style="182" customWidth="1"/>
    <col min="8200" max="8200" width="17.42578125" style="182" customWidth="1"/>
    <col min="8201" max="8201" width="3.5703125" style="182" customWidth="1"/>
    <col min="8202" max="8208" width="11.28515625" style="182" customWidth="1"/>
    <col min="8209" max="8447" width="9.140625" style="182"/>
    <col min="8448" max="8448" width="3.5703125" style="182" customWidth="1"/>
    <col min="8449" max="8449" width="5.7109375" style="182" bestFit="1" customWidth="1"/>
    <col min="8450" max="8450" width="19.140625" style="182" customWidth="1"/>
    <col min="8451" max="8451" width="14" style="182" customWidth="1"/>
    <col min="8452" max="8452" width="14.85546875" style="182" customWidth="1"/>
    <col min="8453" max="8453" width="14.140625" style="182" customWidth="1"/>
    <col min="8454" max="8454" width="16.5703125" style="182" customWidth="1"/>
    <col min="8455" max="8455" width="16.7109375" style="182" customWidth="1"/>
    <col min="8456" max="8456" width="17.42578125" style="182" customWidth="1"/>
    <col min="8457" max="8457" width="3.5703125" style="182" customWidth="1"/>
    <col min="8458" max="8464" width="11.28515625" style="182" customWidth="1"/>
    <col min="8465" max="8703" width="9.140625" style="182"/>
    <col min="8704" max="8704" width="3.5703125" style="182" customWidth="1"/>
    <col min="8705" max="8705" width="5.7109375" style="182" bestFit="1" customWidth="1"/>
    <col min="8706" max="8706" width="19.140625" style="182" customWidth="1"/>
    <col min="8707" max="8707" width="14" style="182" customWidth="1"/>
    <col min="8708" max="8708" width="14.85546875" style="182" customWidth="1"/>
    <col min="8709" max="8709" width="14.140625" style="182" customWidth="1"/>
    <col min="8710" max="8710" width="16.5703125" style="182" customWidth="1"/>
    <col min="8711" max="8711" width="16.7109375" style="182" customWidth="1"/>
    <col min="8712" max="8712" width="17.42578125" style="182" customWidth="1"/>
    <col min="8713" max="8713" width="3.5703125" style="182" customWidth="1"/>
    <col min="8714" max="8720" width="11.28515625" style="182" customWidth="1"/>
    <col min="8721" max="8959" width="9.140625" style="182"/>
    <col min="8960" max="8960" width="3.5703125" style="182" customWidth="1"/>
    <col min="8961" max="8961" width="5.7109375" style="182" bestFit="1" customWidth="1"/>
    <col min="8962" max="8962" width="19.140625" style="182" customWidth="1"/>
    <col min="8963" max="8963" width="14" style="182" customWidth="1"/>
    <col min="8964" max="8964" width="14.85546875" style="182" customWidth="1"/>
    <col min="8965" max="8965" width="14.140625" style="182" customWidth="1"/>
    <col min="8966" max="8966" width="16.5703125" style="182" customWidth="1"/>
    <col min="8967" max="8967" width="16.7109375" style="182" customWidth="1"/>
    <col min="8968" max="8968" width="17.42578125" style="182" customWidth="1"/>
    <col min="8969" max="8969" width="3.5703125" style="182" customWidth="1"/>
    <col min="8970" max="8976" width="11.28515625" style="182" customWidth="1"/>
    <col min="8977" max="9215" width="9.140625" style="182"/>
    <col min="9216" max="9216" width="3.5703125" style="182" customWidth="1"/>
    <col min="9217" max="9217" width="5.7109375" style="182" bestFit="1" customWidth="1"/>
    <col min="9218" max="9218" width="19.140625" style="182" customWidth="1"/>
    <col min="9219" max="9219" width="14" style="182" customWidth="1"/>
    <col min="9220" max="9220" width="14.85546875" style="182" customWidth="1"/>
    <col min="9221" max="9221" width="14.140625" style="182" customWidth="1"/>
    <col min="9222" max="9222" width="16.5703125" style="182" customWidth="1"/>
    <col min="9223" max="9223" width="16.7109375" style="182" customWidth="1"/>
    <col min="9224" max="9224" width="17.42578125" style="182" customWidth="1"/>
    <col min="9225" max="9225" width="3.5703125" style="182" customWidth="1"/>
    <col min="9226" max="9232" width="11.28515625" style="182" customWidth="1"/>
    <col min="9233" max="9471" width="9.140625" style="182"/>
    <col min="9472" max="9472" width="3.5703125" style="182" customWidth="1"/>
    <col min="9473" max="9473" width="5.7109375" style="182" bestFit="1" customWidth="1"/>
    <col min="9474" max="9474" width="19.140625" style="182" customWidth="1"/>
    <col min="9475" max="9475" width="14" style="182" customWidth="1"/>
    <col min="9476" max="9476" width="14.85546875" style="182" customWidth="1"/>
    <col min="9477" max="9477" width="14.140625" style="182" customWidth="1"/>
    <col min="9478" max="9478" width="16.5703125" style="182" customWidth="1"/>
    <col min="9479" max="9479" width="16.7109375" style="182" customWidth="1"/>
    <col min="9480" max="9480" width="17.42578125" style="182" customWidth="1"/>
    <col min="9481" max="9481" width="3.5703125" style="182" customWidth="1"/>
    <col min="9482" max="9488" width="11.28515625" style="182" customWidth="1"/>
    <col min="9489" max="9727" width="9.140625" style="182"/>
    <col min="9728" max="9728" width="3.5703125" style="182" customWidth="1"/>
    <col min="9729" max="9729" width="5.7109375" style="182" bestFit="1" customWidth="1"/>
    <col min="9730" max="9730" width="19.140625" style="182" customWidth="1"/>
    <col min="9731" max="9731" width="14" style="182" customWidth="1"/>
    <col min="9732" max="9732" width="14.85546875" style="182" customWidth="1"/>
    <col min="9733" max="9733" width="14.140625" style="182" customWidth="1"/>
    <col min="9734" max="9734" width="16.5703125" style="182" customWidth="1"/>
    <col min="9735" max="9735" width="16.7109375" style="182" customWidth="1"/>
    <col min="9736" max="9736" width="17.42578125" style="182" customWidth="1"/>
    <col min="9737" max="9737" width="3.5703125" style="182" customWidth="1"/>
    <col min="9738" max="9744" width="11.28515625" style="182" customWidth="1"/>
    <col min="9745" max="9983" width="9.140625" style="182"/>
    <col min="9984" max="9984" width="3.5703125" style="182" customWidth="1"/>
    <col min="9985" max="9985" width="5.7109375" style="182" bestFit="1" customWidth="1"/>
    <col min="9986" max="9986" width="19.140625" style="182" customWidth="1"/>
    <col min="9987" max="9987" width="14" style="182" customWidth="1"/>
    <col min="9988" max="9988" width="14.85546875" style="182" customWidth="1"/>
    <col min="9989" max="9989" width="14.140625" style="182" customWidth="1"/>
    <col min="9990" max="9990" width="16.5703125" style="182" customWidth="1"/>
    <col min="9991" max="9991" width="16.7109375" style="182" customWidth="1"/>
    <col min="9992" max="9992" width="17.42578125" style="182" customWidth="1"/>
    <col min="9993" max="9993" width="3.5703125" style="182" customWidth="1"/>
    <col min="9994" max="10000" width="11.28515625" style="182" customWidth="1"/>
    <col min="10001" max="10239" width="9.140625" style="182"/>
    <col min="10240" max="10240" width="3.5703125" style="182" customWidth="1"/>
    <col min="10241" max="10241" width="5.7109375" style="182" bestFit="1" customWidth="1"/>
    <col min="10242" max="10242" width="19.140625" style="182" customWidth="1"/>
    <col min="10243" max="10243" width="14" style="182" customWidth="1"/>
    <col min="10244" max="10244" width="14.85546875" style="182" customWidth="1"/>
    <col min="10245" max="10245" width="14.140625" style="182" customWidth="1"/>
    <col min="10246" max="10246" width="16.5703125" style="182" customWidth="1"/>
    <col min="10247" max="10247" width="16.7109375" style="182" customWidth="1"/>
    <col min="10248" max="10248" width="17.42578125" style="182" customWidth="1"/>
    <col min="10249" max="10249" width="3.5703125" style="182" customWidth="1"/>
    <col min="10250" max="10256" width="11.28515625" style="182" customWidth="1"/>
    <col min="10257" max="10495" width="9.140625" style="182"/>
    <col min="10496" max="10496" width="3.5703125" style="182" customWidth="1"/>
    <col min="10497" max="10497" width="5.7109375" style="182" bestFit="1" customWidth="1"/>
    <col min="10498" max="10498" width="19.140625" style="182" customWidth="1"/>
    <col min="10499" max="10499" width="14" style="182" customWidth="1"/>
    <col min="10500" max="10500" width="14.85546875" style="182" customWidth="1"/>
    <col min="10501" max="10501" width="14.140625" style="182" customWidth="1"/>
    <col min="10502" max="10502" width="16.5703125" style="182" customWidth="1"/>
    <col min="10503" max="10503" width="16.7109375" style="182" customWidth="1"/>
    <col min="10504" max="10504" width="17.42578125" style="182" customWidth="1"/>
    <col min="10505" max="10505" width="3.5703125" style="182" customWidth="1"/>
    <col min="10506" max="10512" width="11.28515625" style="182" customWidth="1"/>
    <col min="10513" max="10751" width="9.140625" style="182"/>
    <col min="10752" max="10752" width="3.5703125" style="182" customWidth="1"/>
    <col min="10753" max="10753" width="5.7109375" style="182" bestFit="1" customWidth="1"/>
    <col min="10754" max="10754" width="19.140625" style="182" customWidth="1"/>
    <col min="10755" max="10755" width="14" style="182" customWidth="1"/>
    <col min="10756" max="10756" width="14.85546875" style="182" customWidth="1"/>
    <col min="10757" max="10757" width="14.140625" style="182" customWidth="1"/>
    <col min="10758" max="10758" width="16.5703125" style="182" customWidth="1"/>
    <col min="10759" max="10759" width="16.7109375" style="182" customWidth="1"/>
    <col min="10760" max="10760" width="17.42578125" style="182" customWidth="1"/>
    <col min="10761" max="10761" width="3.5703125" style="182" customWidth="1"/>
    <col min="10762" max="10768" width="11.28515625" style="182" customWidth="1"/>
    <col min="10769" max="11007" width="9.140625" style="182"/>
    <col min="11008" max="11008" width="3.5703125" style="182" customWidth="1"/>
    <col min="11009" max="11009" width="5.7109375" style="182" bestFit="1" customWidth="1"/>
    <col min="11010" max="11010" width="19.140625" style="182" customWidth="1"/>
    <col min="11011" max="11011" width="14" style="182" customWidth="1"/>
    <col min="11012" max="11012" width="14.85546875" style="182" customWidth="1"/>
    <col min="11013" max="11013" width="14.140625" style="182" customWidth="1"/>
    <col min="11014" max="11014" width="16.5703125" style="182" customWidth="1"/>
    <col min="11015" max="11015" width="16.7109375" style="182" customWidth="1"/>
    <col min="11016" max="11016" width="17.42578125" style="182" customWidth="1"/>
    <col min="11017" max="11017" width="3.5703125" style="182" customWidth="1"/>
    <col min="11018" max="11024" width="11.28515625" style="182" customWidth="1"/>
    <col min="11025" max="11263" width="9.140625" style="182"/>
    <col min="11264" max="11264" width="3.5703125" style="182" customWidth="1"/>
    <col min="11265" max="11265" width="5.7109375" style="182" bestFit="1" customWidth="1"/>
    <col min="11266" max="11266" width="19.140625" style="182" customWidth="1"/>
    <col min="11267" max="11267" width="14" style="182" customWidth="1"/>
    <col min="11268" max="11268" width="14.85546875" style="182" customWidth="1"/>
    <col min="11269" max="11269" width="14.140625" style="182" customWidth="1"/>
    <col min="11270" max="11270" width="16.5703125" style="182" customWidth="1"/>
    <col min="11271" max="11271" width="16.7109375" style="182" customWidth="1"/>
    <col min="11272" max="11272" width="17.42578125" style="182" customWidth="1"/>
    <col min="11273" max="11273" width="3.5703125" style="182" customWidth="1"/>
    <col min="11274" max="11280" width="11.28515625" style="182" customWidth="1"/>
    <col min="11281" max="11519" width="9.140625" style="182"/>
    <col min="11520" max="11520" width="3.5703125" style="182" customWidth="1"/>
    <col min="11521" max="11521" width="5.7109375" style="182" bestFit="1" customWidth="1"/>
    <col min="11522" max="11522" width="19.140625" style="182" customWidth="1"/>
    <col min="11523" max="11523" width="14" style="182" customWidth="1"/>
    <col min="11524" max="11524" width="14.85546875" style="182" customWidth="1"/>
    <col min="11525" max="11525" width="14.140625" style="182" customWidth="1"/>
    <col min="11526" max="11526" width="16.5703125" style="182" customWidth="1"/>
    <col min="11527" max="11527" width="16.7109375" style="182" customWidth="1"/>
    <col min="11528" max="11528" width="17.42578125" style="182" customWidth="1"/>
    <col min="11529" max="11529" width="3.5703125" style="182" customWidth="1"/>
    <col min="11530" max="11536" width="11.28515625" style="182" customWidth="1"/>
    <col min="11537" max="11775" width="9.140625" style="182"/>
    <col min="11776" max="11776" width="3.5703125" style="182" customWidth="1"/>
    <col min="11777" max="11777" width="5.7109375" style="182" bestFit="1" customWidth="1"/>
    <col min="11778" max="11778" width="19.140625" style="182" customWidth="1"/>
    <col min="11779" max="11779" width="14" style="182" customWidth="1"/>
    <col min="11780" max="11780" width="14.85546875" style="182" customWidth="1"/>
    <col min="11781" max="11781" width="14.140625" style="182" customWidth="1"/>
    <col min="11782" max="11782" width="16.5703125" style="182" customWidth="1"/>
    <col min="11783" max="11783" width="16.7109375" style="182" customWidth="1"/>
    <col min="11784" max="11784" width="17.42578125" style="182" customWidth="1"/>
    <col min="11785" max="11785" width="3.5703125" style="182" customWidth="1"/>
    <col min="11786" max="11792" width="11.28515625" style="182" customWidth="1"/>
    <col min="11793" max="12031" width="9.140625" style="182"/>
    <col min="12032" max="12032" width="3.5703125" style="182" customWidth="1"/>
    <col min="12033" max="12033" width="5.7109375" style="182" bestFit="1" customWidth="1"/>
    <col min="12034" max="12034" width="19.140625" style="182" customWidth="1"/>
    <col min="12035" max="12035" width="14" style="182" customWidth="1"/>
    <col min="12036" max="12036" width="14.85546875" style="182" customWidth="1"/>
    <col min="12037" max="12037" width="14.140625" style="182" customWidth="1"/>
    <col min="12038" max="12038" width="16.5703125" style="182" customWidth="1"/>
    <col min="12039" max="12039" width="16.7109375" style="182" customWidth="1"/>
    <col min="12040" max="12040" width="17.42578125" style="182" customWidth="1"/>
    <col min="12041" max="12041" width="3.5703125" style="182" customWidth="1"/>
    <col min="12042" max="12048" width="11.28515625" style="182" customWidth="1"/>
    <col min="12049" max="12287" width="9.140625" style="182"/>
    <col min="12288" max="12288" width="3.5703125" style="182" customWidth="1"/>
    <col min="12289" max="12289" width="5.7109375" style="182" bestFit="1" customWidth="1"/>
    <col min="12290" max="12290" width="19.140625" style="182" customWidth="1"/>
    <col min="12291" max="12291" width="14" style="182" customWidth="1"/>
    <col min="12292" max="12292" width="14.85546875" style="182" customWidth="1"/>
    <col min="12293" max="12293" width="14.140625" style="182" customWidth="1"/>
    <col min="12294" max="12294" width="16.5703125" style="182" customWidth="1"/>
    <col min="12295" max="12295" width="16.7109375" style="182" customWidth="1"/>
    <col min="12296" max="12296" width="17.42578125" style="182" customWidth="1"/>
    <col min="12297" max="12297" width="3.5703125" style="182" customWidth="1"/>
    <col min="12298" max="12304" width="11.28515625" style="182" customWidth="1"/>
    <col min="12305" max="12543" width="9.140625" style="182"/>
    <col min="12544" max="12544" width="3.5703125" style="182" customWidth="1"/>
    <col min="12545" max="12545" width="5.7109375" style="182" bestFit="1" customWidth="1"/>
    <col min="12546" max="12546" width="19.140625" style="182" customWidth="1"/>
    <col min="12547" max="12547" width="14" style="182" customWidth="1"/>
    <col min="12548" max="12548" width="14.85546875" style="182" customWidth="1"/>
    <col min="12549" max="12549" width="14.140625" style="182" customWidth="1"/>
    <col min="12550" max="12550" width="16.5703125" style="182" customWidth="1"/>
    <col min="12551" max="12551" width="16.7109375" style="182" customWidth="1"/>
    <col min="12552" max="12552" width="17.42578125" style="182" customWidth="1"/>
    <col min="12553" max="12553" width="3.5703125" style="182" customWidth="1"/>
    <col min="12554" max="12560" width="11.28515625" style="182" customWidth="1"/>
    <col min="12561" max="12799" width="9.140625" style="182"/>
    <col min="12800" max="12800" width="3.5703125" style="182" customWidth="1"/>
    <col min="12801" max="12801" width="5.7109375" style="182" bestFit="1" customWidth="1"/>
    <col min="12802" max="12802" width="19.140625" style="182" customWidth="1"/>
    <col min="12803" max="12803" width="14" style="182" customWidth="1"/>
    <col min="12804" max="12804" width="14.85546875" style="182" customWidth="1"/>
    <col min="12805" max="12805" width="14.140625" style="182" customWidth="1"/>
    <col min="12806" max="12806" width="16.5703125" style="182" customWidth="1"/>
    <col min="12807" max="12807" width="16.7109375" style="182" customWidth="1"/>
    <col min="12808" max="12808" width="17.42578125" style="182" customWidth="1"/>
    <col min="12809" max="12809" width="3.5703125" style="182" customWidth="1"/>
    <col min="12810" max="12816" width="11.28515625" style="182" customWidth="1"/>
    <col min="12817" max="13055" width="9.140625" style="182"/>
    <col min="13056" max="13056" width="3.5703125" style="182" customWidth="1"/>
    <col min="13057" max="13057" width="5.7109375" style="182" bestFit="1" customWidth="1"/>
    <col min="13058" max="13058" width="19.140625" style="182" customWidth="1"/>
    <col min="13059" max="13059" width="14" style="182" customWidth="1"/>
    <col min="13060" max="13060" width="14.85546875" style="182" customWidth="1"/>
    <col min="13061" max="13061" width="14.140625" style="182" customWidth="1"/>
    <col min="13062" max="13062" width="16.5703125" style="182" customWidth="1"/>
    <col min="13063" max="13063" width="16.7109375" style="182" customWidth="1"/>
    <col min="13064" max="13064" width="17.42578125" style="182" customWidth="1"/>
    <col min="13065" max="13065" width="3.5703125" style="182" customWidth="1"/>
    <col min="13066" max="13072" width="11.28515625" style="182" customWidth="1"/>
    <col min="13073" max="13311" width="9.140625" style="182"/>
    <col min="13312" max="13312" width="3.5703125" style="182" customWidth="1"/>
    <col min="13313" max="13313" width="5.7109375" style="182" bestFit="1" customWidth="1"/>
    <col min="13314" max="13314" width="19.140625" style="182" customWidth="1"/>
    <col min="13315" max="13315" width="14" style="182" customWidth="1"/>
    <col min="13316" max="13316" width="14.85546875" style="182" customWidth="1"/>
    <col min="13317" max="13317" width="14.140625" style="182" customWidth="1"/>
    <col min="13318" max="13318" width="16.5703125" style="182" customWidth="1"/>
    <col min="13319" max="13319" width="16.7109375" style="182" customWidth="1"/>
    <col min="13320" max="13320" width="17.42578125" style="182" customWidth="1"/>
    <col min="13321" max="13321" width="3.5703125" style="182" customWidth="1"/>
    <col min="13322" max="13328" width="11.28515625" style="182" customWidth="1"/>
    <col min="13329" max="13567" width="9.140625" style="182"/>
    <col min="13568" max="13568" width="3.5703125" style="182" customWidth="1"/>
    <col min="13569" max="13569" width="5.7109375" style="182" bestFit="1" customWidth="1"/>
    <col min="13570" max="13570" width="19.140625" style="182" customWidth="1"/>
    <col min="13571" max="13571" width="14" style="182" customWidth="1"/>
    <col min="13572" max="13572" width="14.85546875" style="182" customWidth="1"/>
    <col min="13573" max="13573" width="14.140625" style="182" customWidth="1"/>
    <col min="13574" max="13574" width="16.5703125" style="182" customWidth="1"/>
    <col min="13575" max="13575" width="16.7109375" style="182" customWidth="1"/>
    <col min="13576" max="13576" width="17.42578125" style="182" customWidth="1"/>
    <col min="13577" max="13577" width="3.5703125" style="182" customWidth="1"/>
    <col min="13578" max="13584" width="11.28515625" style="182" customWidth="1"/>
    <col min="13585" max="13823" width="9.140625" style="182"/>
    <col min="13824" max="13824" width="3.5703125" style="182" customWidth="1"/>
    <col min="13825" max="13825" width="5.7109375" style="182" bestFit="1" customWidth="1"/>
    <col min="13826" max="13826" width="19.140625" style="182" customWidth="1"/>
    <col min="13827" max="13827" width="14" style="182" customWidth="1"/>
    <col min="13828" max="13828" width="14.85546875" style="182" customWidth="1"/>
    <col min="13829" max="13829" width="14.140625" style="182" customWidth="1"/>
    <col min="13830" max="13830" width="16.5703125" style="182" customWidth="1"/>
    <col min="13831" max="13831" width="16.7109375" style="182" customWidth="1"/>
    <col min="13832" max="13832" width="17.42578125" style="182" customWidth="1"/>
    <col min="13833" max="13833" width="3.5703125" style="182" customWidth="1"/>
    <col min="13834" max="13840" width="11.28515625" style="182" customWidth="1"/>
    <col min="13841" max="14079" width="9.140625" style="182"/>
    <col min="14080" max="14080" width="3.5703125" style="182" customWidth="1"/>
    <col min="14081" max="14081" width="5.7109375" style="182" bestFit="1" customWidth="1"/>
    <col min="14082" max="14082" width="19.140625" style="182" customWidth="1"/>
    <col min="14083" max="14083" width="14" style="182" customWidth="1"/>
    <col min="14084" max="14084" width="14.85546875" style="182" customWidth="1"/>
    <col min="14085" max="14085" width="14.140625" style="182" customWidth="1"/>
    <col min="14086" max="14086" width="16.5703125" style="182" customWidth="1"/>
    <col min="14087" max="14087" width="16.7109375" style="182" customWidth="1"/>
    <col min="14088" max="14088" width="17.42578125" style="182" customWidth="1"/>
    <col min="14089" max="14089" width="3.5703125" style="182" customWidth="1"/>
    <col min="14090" max="14096" width="11.28515625" style="182" customWidth="1"/>
    <col min="14097" max="14335" width="9.140625" style="182"/>
    <col min="14336" max="14336" width="3.5703125" style="182" customWidth="1"/>
    <col min="14337" max="14337" width="5.7109375" style="182" bestFit="1" customWidth="1"/>
    <col min="14338" max="14338" width="19.140625" style="182" customWidth="1"/>
    <col min="14339" max="14339" width="14" style="182" customWidth="1"/>
    <col min="14340" max="14340" width="14.85546875" style="182" customWidth="1"/>
    <col min="14341" max="14341" width="14.140625" style="182" customWidth="1"/>
    <col min="14342" max="14342" width="16.5703125" style="182" customWidth="1"/>
    <col min="14343" max="14343" width="16.7109375" style="182" customWidth="1"/>
    <col min="14344" max="14344" width="17.42578125" style="182" customWidth="1"/>
    <col min="14345" max="14345" width="3.5703125" style="182" customWidth="1"/>
    <col min="14346" max="14352" width="11.28515625" style="182" customWidth="1"/>
    <col min="14353" max="14591" width="9.140625" style="182"/>
    <col min="14592" max="14592" width="3.5703125" style="182" customWidth="1"/>
    <col min="14593" max="14593" width="5.7109375" style="182" bestFit="1" customWidth="1"/>
    <col min="14594" max="14594" width="19.140625" style="182" customWidth="1"/>
    <col min="14595" max="14595" width="14" style="182" customWidth="1"/>
    <col min="14596" max="14596" width="14.85546875" style="182" customWidth="1"/>
    <col min="14597" max="14597" width="14.140625" style="182" customWidth="1"/>
    <col min="14598" max="14598" width="16.5703125" style="182" customWidth="1"/>
    <col min="14599" max="14599" width="16.7109375" style="182" customWidth="1"/>
    <col min="14600" max="14600" width="17.42578125" style="182" customWidth="1"/>
    <col min="14601" max="14601" width="3.5703125" style="182" customWidth="1"/>
    <col min="14602" max="14608" width="11.28515625" style="182" customWidth="1"/>
    <col min="14609" max="14847" width="9.140625" style="182"/>
    <col min="14848" max="14848" width="3.5703125" style="182" customWidth="1"/>
    <col min="14849" max="14849" width="5.7109375" style="182" bestFit="1" customWidth="1"/>
    <col min="14850" max="14850" width="19.140625" style="182" customWidth="1"/>
    <col min="14851" max="14851" width="14" style="182" customWidth="1"/>
    <col min="14852" max="14852" width="14.85546875" style="182" customWidth="1"/>
    <col min="14853" max="14853" width="14.140625" style="182" customWidth="1"/>
    <col min="14854" max="14854" width="16.5703125" style="182" customWidth="1"/>
    <col min="14855" max="14855" width="16.7109375" style="182" customWidth="1"/>
    <col min="14856" max="14856" width="17.42578125" style="182" customWidth="1"/>
    <col min="14857" max="14857" width="3.5703125" style="182" customWidth="1"/>
    <col min="14858" max="14864" width="11.28515625" style="182" customWidth="1"/>
    <col min="14865" max="15103" width="9.140625" style="182"/>
    <col min="15104" max="15104" width="3.5703125" style="182" customWidth="1"/>
    <col min="15105" max="15105" width="5.7109375" style="182" bestFit="1" customWidth="1"/>
    <col min="15106" max="15106" width="19.140625" style="182" customWidth="1"/>
    <col min="15107" max="15107" width="14" style="182" customWidth="1"/>
    <col min="15108" max="15108" width="14.85546875" style="182" customWidth="1"/>
    <col min="15109" max="15109" width="14.140625" style="182" customWidth="1"/>
    <col min="15110" max="15110" width="16.5703125" style="182" customWidth="1"/>
    <col min="15111" max="15111" width="16.7109375" style="182" customWidth="1"/>
    <col min="15112" max="15112" width="17.42578125" style="182" customWidth="1"/>
    <col min="15113" max="15113" width="3.5703125" style="182" customWidth="1"/>
    <col min="15114" max="15120" width="11.28515625" style="182" customWidth="1"/>
    <col min="15121" max="15359" width="9.140625" style="182"/>
    <col min="15360" max="15360" width="3.5703125" style="182" customWidth="1"/>
    <col min="15361" max="15361" width="5.7109375" style="182" bestFit="1" customWidth="1"/>
    <col min="15362" max="15362" width="19.140625" style="182" customWidth="1"/>
    <col min="15363" max="15363" width="14" style="182" customWidth="1"/>
    <col min="15364" max="15364" width="14.85546875" style="182" customWidth="1"/>
    <col min="15365" max="15365" width="14.140625" style="182" customWidth="1"/>
    <col min="15366" max="15366" width="16.5703125" style="182" customWidth="1"/>
    <col min="15367" max="15367" width="16.7109375" style="182" customWidth="1"/>
    <col min="15368" max="15368" width="17.42578125" style="182" customWidth="1"/>
    <col min="15369" max="15369" width="3.5703125" style="182" customWidth="1"/>
    <col min="15370" max="15376" width="11.28515625" style="182" customWidth="1"/>
    <col min="15377" max="15615" width="9.140625" style="182"/>
    <col min="15616" max="15616" width="3.5703125" style="182" customWidth="1"/>
    <col min="15617" max="15617" width="5.7109375" style="182" bestFit="1" customWidth="1"/>
    <col min="15618" max="15618" width="19.140625" style="182" customWidth="1"/>
    <col min="15619" max="15619" width="14" style="182" customWidth="1"/>
    <col min="15620" max="15620" width="14.85546875" style="182" customWidth="1"/>
    <col min="15621" max="15621" width="14.140625" style="182" customWidth="1"/>
    <col min="15622" max="15622" width="16.5703125" style="182" customWidth="1"/>
    <col min="15623" max="15623" width="16.7109375" style="182" customWidth="1"/>
    <col min="15624" max="15624" width="17.42578125" style="182" customWidth="1"/>
    <col min="15625" max="15625" width="3.5703125" style="182" customWidth="1"/>
    <col min="15626" max="15632" width="11.28515625" style="182" customWidth="1"/>
    <col min="15633" max="15871" width="9.140625" style="182"/>
    <col min="15872" max="15872" width="3.5703125" style="182" customWidth="1"/>
    <col min="15873" max="15873" width="5.7109375" style="182" bestFit="1" customWidth="1"/>
    <col min="15874" max="15874" width="19.140625" style="182" customWidth="1"/>
    <col min="15875" max="15875" width="14" style="182" customWidth="1"/>
    <col min="15876" max="15876" width="14.85546875" style="182" customWidth="1"/>
    <col min="15877" max="15877" width="14.140625" style="182" customWidth="1"/>
    <col min="15878" max="15878" width="16.5703125" style="182" customWidth="1"/>
    <col min="15879" max="15879" width="16.7109375" style="182" customWidth="1"/>
    <col min="15880" max="15880" width="17.42578125" style="182" customWidth="1"/>
    <col min="15881" max="15881" width="3.5703125" style="182" customWidth="1"/>
    <col min="15882" max="15888" width="11.28515625" style="182" customWidth="1"/>
    <col min="15889" max="16127" width="9.140625" style="182"/>
    <col min="16128" max="16128" width="3.5703125" style="182" customWidth="1"/>
    <col min="16129" max="16129" width="5.7109375" style="182" bestFit="1" customWidth="1"/>
    <col min="16130" max="16130" width="19.140625" style="182" customWidth="1"/>
    <col min="16131" max="16131" width="14" style="182" customWidth="1"/>
    <col min="16132" max="16132" width="14.85546875" style="182" customWidth="1"/>
    <col min="16133" max="16133" width="14.140625" style="182" customWidth="1"/>
    <col min="16134" max="16134" width="16.5703125" style="182" customWidth="1"/>
    <col min="16135" max="16135" width="16.7109375" style="182" customWidth="1"/>
    <col min="16136" max="16136" width="17.42578125" style="182" customWidth="1"/>
    <col min="16137" max="16137" width="3.5703125" style="182" customWidth="1"/>
    <col min="16138" max="16144" width="11.28515625" style="182" customWidth="1"/>
    <col min="16145" max="16384" width="9.140625" style="182"/>
  </cols>
  <sheetData>
    <row r="2" spans="2:11" ht="15.75">
      <c r="B2" s="181" t="s">
        <v>906</v>
      </c>
      <c r="D2" s="183"/>
      <c r="I2" s="1248" t="s">
        <v>415</v>
      </c>
      <c r="J2" s="1248"/>
    </row>
    <row r="3" spans="2:11">
      <c r="I3" s="1249" t="s">
        <v>60</v>
      </c>
      <c r="J3" s="1249"/>
    </row>
    <row r="4" spans="2:11" ht="18">
      <c r="B4" s="1245" t="s">
        <v>416</v>
      </c>
      <c r="C4" s="1245"/>
      <c r="D4" s="1245"/>
      <c r="E4" s="1245"/>
      <c r="F4" s="1245"/>
      <c r="G4" s="1245"/>
      <c r="H4" s="1245"/>
      <c r="I4" s="1245"/>
      <c r="J4" s="1245"/>
      <c r="K4" s="186"/>
    </row>
    <row r="5" spans="2:11" ht="15.75" thickBot="1">
      <c r="C5" s="187"/>
      <c r="D5" s="187"/>
      <c r="E5" s="187"/>
      <c r="F5" s="188"/>
      <c r="G5" s="188"/>
      <c r="H5" s="188"/>
    </row>
    <row r="6" spans="2:11" ht="58.5" customHeight="1" thickTop="1">
      <c r="B6" s="1246" t="s">
        <v>417</v>
      </c>
      <c r="C6" s="975" t="s">
        <v>418</v>
      </c>
      <c r="D6" s="975" t="s">
        <v>419</v>
      </c>
      <c r="E6" s="975" t="s">
        <v>420</v>
      </c>
      <c r="F6" s="189" t="s">
        <v>421</v>
      </c>
      <c r="G6" s="189" t="s">
        <v>422</v>
      </c>
      <c r="H6" s="189" t="s">
        <v>423</v>
      </c>
      <c r="I6" s="189" t="s">
        <v>424</v>
      </c>
      <c r="J6" s="190" t="s">
        <v>425</v>
      </c>
    </row>
    <row r="7" spans="2:11" ht="13.5" thickBot="1">
      <c r="B7" s="1247"/>
      <c r="C7" s="976"/>
      <c r="D7" s="976"/>
      <c r="E7" s="976"/>
      <c r="F7" s="191" t="s">
        <v>426</v>
      </c>
      <c r="G7" s="191" t="s">
        <v>427</v>
      </c>
      <c r="H7" s="191" t="s">
        <v>428</v>
      </c>
      <c r="I7" s="191" t="s">
        <v>429</v>
      </c>
      <c r="J7" s="192" t="s">
        <v>430</v>
      </c>
    </row>
    <row r="8" spans="2:11" ht="15.75" thickTop="1">
      <c r="B8" s="193">
        <v>1</v>
      </c>
      <c r="C8" s="194" t="s">
        <v>431</v>
      </c>
      <c r="D8" s="868" t="s">
        <v>432</v>
      </c>
      <c r="E8" s="868" t="s">
        <v>433</v>
      </c>
      <c r="F8" s="195">
        <v>299536</v>
      </c>
      <c r="G8" s="195">
        <v>0</v>
      </c>
      <c r="H8" s="195">
        <v>15207</v>
      </c>
      <c r="I8" s="195">
        <v>314743</v>
      </c>
      <c r="J8" s="196">
        <v>0</v>
      </c>
    </row>
    <row r="9" spans="2:11">
      <c r="B9" s="197">
        <v>2</v>
      </c>
      <c r="C9" s="194" t="s">
        <v>431</v>
      </c>
      <c r="D9" s="869" t="s">
        <v>434</v>
      </c>
      <c r="E9" s="869" t="s">
        <v>435</v>
      </c>
      <c r="F9" s="195">
        <v>299540</v>
      </c>
      <c r="G9" s="195">
        <v>0</v>
      </c>
      <c r="H9" s="195">
        <v>15207</v>
      </c>
      <c r="I9" s="195">
        <v>314747</v>
      </c>
      <c r="J9" s="198">
        <v>0</v>
      </c>
    </row>
    <row r="10" spans="2:11">
      <c r="B10" s="197">
        <v>3</v>
      </c>
      <c r="C10" s="194" t="s">
        <v>431</v>
      </c>
      <c r="D10" s="868" t="s">
        <v>436</v>
      </c>
      <c r="E10" s="868" t="s">
        <v>437</v>
      </c>
      <c r="F10" s="195">
        <v>1816268</v>
      </c>
      <c r="G10" s="195">
        <v>0</v>
      </c>
      <c r="H10" s="195">
        <v>104239</v>
      </c>
      <c r="I10" s="195">
        <v>1920507</v>
      </c>
      <c r="J10" s="198">
        <v>0</v>
      </c>
    </row>
    <row r="11" spans="2:11">
      <c r="B11" s="197">
        <v>4</v>
      </c>
      <c r="C11" s="194" t="s">
        <v>431</v>
      </c>
      <c r="D11" s="868" t="s">
        <v>438</v>
      </c>
      <c r="E11" s="868" t="s">
        <v>439</v>
      </c>
      <c r="F11" s="195">
        <v>963241</v>
      </c>
      <c r="G11" s="195">
        <v>0</v>
      </c>
      <c r="H11" s="195">
        <v>62738</v>
      </c>
      <c r="I11" s="195">
        <v>1025979</v>
      </c>
      <c r="J11" s="198">
        <v>0</v>
      </c>
    </row>
    <row r="12" spans="2:11">
      <c r="B12" s="197">
        <v>5</v>
      </c>
      <c r="C12" s="194" t="s">
        <v>431</v>
      </c>
      <c r="D12" s="868" t="s">
        <v>440</v>
      </c>
      <c r="E12" s="868" t="s">
        <v>439</v>
      </c>
      <c r="F12" s="195">
        <v>595234</v>
      </c>
      <c r="G12" s="195">
        <v>0</v>
      </c>
      <c r="H12" s="195">
        <v>38769</v>
      </c>
      <c r="I12" s="195">
        <v>634003</v>
      </c>
      <c r="J12" s="198">
        <v>0</v>
      </c>
    </row>
    <row r="13" spans="2:11">
      <c r="B13" s="197">
        <v>6</v>
      </c>
      <c r="C13" s="194" t="s">
        <v>431</v>
      </c>
      <c r="D13" s="868" t="s">
        <v>441</v>
      </c>
      <c r="E13" s="868" t="s">
        <v>442</v>
      </c>
      <c r="F13" s="195">
        <v>199274</v>
      </c>
      <c r="G13" s="195">
        <v>0</v>
      </c>
      <c r="H13" s="195">
        <v>11235</v>
      </c>
      <c r="I13" s="195">
        <v>1124</v>
      </c>
      <c r="J13" s="198">
        <v>209385</v>
      </c>
    </row>
    <row r="14" spans="2:11">
      <c r="B14" s="197">
        <v>7</v>
      </c>
      <c r="C14" s="194" t="s">
        <v>431</v>
      </c>
      <c r="D14" s="868" t="s">
        <v>443</v>
      </c>
      <c r="E14" s="868" t="s">
        <v>444</v>
      </c>
      <c r="F14" s="195">
        <v>2000000</v>
      </c>
      <c r="G14" s="195">
        <v>0</v>
      </c>
      <c r="H14" s="195">
        <v>145000</v>
      </c>
      <c r="I14" s="195">
        <v>145000</v>
      </c>
      <c r="J14" s="198">
        <v>2000000</v>
      </c>
    </row>
    <row r="15" spans="2:11">
      <c r="B15" s="197">
        <v>8</v>
      </c>
      <c r="C15" s="194" t="s">
        <v>431</v>
      </c>
      <c r="D15" s="868" t="s">
        <v>445</v>
      </c>
      <c r="E15" s="868" t="s">
        <v>444</v>
      </c>
      <c r="F15" s="195">
        <v>2000000</v>
      </c>
      <c r="G15" s="195">
        <v>0</v>
      </c>
      <c r="H15" s="195">
        <v>145000</v>
      </c>
      <c r="I15" s="195">
        <v>145000</v>
      </c>
      <c r="J15" s="198">
        <v>2000000</v>
      </c>
    </row>
    <row r="16" spans="2:11">
      <c r="B16" s="197">
        <v>9</v>
      </c>
      <c r="C16" s="194" t="s">
        <v>431</v>
      </c>
      <c r="D16" s="868">
        <v>9152833037</v>
      </c>
      <c r="E16" s="868" t="s">
        <v>444</v>
      </c>
      <c r="F16" s="195">
        <v>2000000</v>
      </c>
      <c r="G16" s="195">
        <v>0</v>
      </c>
      <c r="H16" s="195">
        <v>145000</v>
      </c>
      <c r="I16" s="195">
        <v>145000</v>
      </c>
      <c r="J16" s="198">
        <v>2000000</v>
      </c>
    </row>
    <row r="17" spans="2:10">
      <c r="B17" s="197">
        <v>10</v>
      </c>
      <c r="C17" s="194" t="s">
        <v>431</v>
      </c>
      <c r="D17" s="868">
        <v>91328330125</v>
      </c>
      <c r="E17" s="868" t="s">
        <v>444</v>
      </c>
      <c r="F17" s="195">
        <v>2000000</v>
      </c>
      <c r="G17" s="195">
        <v>0</v>
      </c>
      <c r="H17" s="195">
        <v>145000</v>
      </c>
      <c r="I17" s="195">
        <v>145000</v>
      </c>
      <c r="J17" s="198">
        <v>2000000</v>
      </c>
    </row>
    <row r="18" spans="2:10">
      <c r="B18" s="197">
        <v>11</v>
      </c>
      <c r="C18" s="194" t="s">
        <v>431</v>
      </c>
      <c r="D18" s="868" t="s">
        <v>446</v>
      </c>
      <c r="E18" s="868" t="s">
        <v>444</v>
      </c>
      <c r="F18" s="195">
        <v>2000000</v>
      </c>
      <c r="G18" s="195">
        <v>0</v>
      </c>
      <c r="H18" s="195">
        <v>145000</v>
      </c>
      <c r="I18" s="195">
        <v>145000</v>
      </c>
      <c r="J18" s="198">
        <v>2000000</v>
      </c>
    </row>
    <row r="19" spans="2:10">
      <c r="B19" s="197">
        <v>12</v>
      </c>
      <c r="C19" s="194" t="s">
        <v>431</v>
      </c>
      <c r="D19" s="868" t="s">
        <v>447</v>
      </c>
      <c r="E19" s="868" t="s">
        <v>448</v>
      </c>
      <c r="F19" s="195">
        <v>1050659</v>
      </c>
      <c r="G19" s="195">
        <v>0</v>
      </c>
      <c r="H19" s="195">
        <v>63713</v>
      </c>
      <c r="I19" s="195">
        <v>6371</v>
      </c>
      <c r="J19" s="198">
        <v>1108001</v>
      </c>
    </row>
    <row r="20" spans="2:10">
      <c r="B20" s="197">
        <v>13</v>
      </c>
      <c r="C20" s="194" t="s">
        <v>431</v>
      </c>
      <c r="D20" s="868" t="s">
        <v>449</v>
      </c>
      <c r="E20" s="868" t="s">
        <v>450</v>
      </c>
      <c r="F20" s="195">
        <v>72492176</v>
      </c>
      <c r="G20" s="195">
        <v>0</v>
      </c>
      <c r="H20" s="195">
        <v>5745772</v>
      </c>
      <c r="I20" s="195">
        <v>574577</v>
      </c>
      <c r="J20" s="198">
        <v>77663371</v>
      </c>
    </row>
    <row r="21" spans="2:10">
      <c r="B21" s="197">
        <v>14</v>
      </c>
      <c r="C21" s="194" t="s">
        <v>431</v>
      </c>
      <c r="D21" s="868" t="s">
        <v>451</v>
      </c>
      <c r="E21" s="868" t="s">
        <v>450</v>
      </c>
      <c r="F21" s="195">
        <v>155340379</v>
      </c>
      <c r="G21" s="195">
        <v>0</v>
      </c>
      <c r="H21" s="195">
        <v>12312369</v>
      </c>
      <c r="I21" s="195">
        <v>1231238</v>
      </c>
      <c r="J21" s="198">
        <v>166421510</v>
      </c>
    </row>
    <row r="22" spans="2:10">
      <c r="B22" s="197">
        <v>15</v>
      </c>
      <c r="C22" s="194" t="s">
        <v>431</v>
      </c>
      <c r="D22" s="868" t="s">
        <v>452</v>
      </c>
      <c r="E22" s="868" t="s">
        <v>450</v>
      </c>
      <c r="F22" s="195">
        <v>31068076</v>
      </c>
      <c r="G22" s="195">
        <v>0</v>
      </c>
      <c r="H22" s="195">
        <v>2462474</v>
      </c>
      <c r="I22" s="195">
        <v>246247</v>
      </c>
      <c r="J22" s="198">
        <v>33284303</v>
      </c>
    </row>
    <row r="23" spans="2:10">
      <c r="B23" s="197">
        <v>16</v>
      </c>
      <c r="C23" s="194" t="s">
        <v>431</v>
      </c>
      <c r="D23" s="868" t="s">
        <v>453</v>
      </c>
      <c r="E23" s="868" t="s">
        <v>450</v>
      </c>
      <c r="F23" s="195">
        <v>10356025</v>
      </c>
      <c r="G23" s="195">
        <v>0</v>
      </c>
      <c r="H23" s="195">
        <v>820824</v>
      </c>
      <c r="I23" s="195">
        <v>82083</v>
      </c>
      <c r="J23" s="198">
        <v>11094766</v>
      </c>
    </row>
    <row r="24" spans="2:10">
      <c r="B24" s="197">
        <v>17</v>
      </c>
      <c r="C24" s="194" t="s">
        <v>431</v>
      </c>
      <c r="D24" s="868" t="s">
        <v>454</v>
      </c>
      <c r="E24" s="868" t="s">
        <v>455</v>
      </c>
      <c r="F24" s="195">
        <v>5000000</v>
      </c>
      <c r="G24" s="195">
        <v>0</v>
      </c>
      <c r="H24" s="195">
        <v>465000</v>
      </c>
      <c r="I24" s="195">
        <v>465000</v>
      </c>
      <c r="J24" s="198">
        <v>5000000</v>
      </c>
    </row>
    <row r="25" spans="2:10">
      <c r="B25" s="197">
        <v>18</v>
      </c>
      <c r="C25" s="194" t="s">
        <v>431</v>
      </c>
      <c r="D25" s="868" t="s">
        <v>456</v>
      </c>
      <c r="E25" s="868" t="s">
        <v>457</v>
      </c>
      <c r="F25" s="195">
        <v>0</v>
      </c>
      <c r="G25" s="195">
        <v>50000000</v>
      </c>
      <c r="H25" s="195">
        <v>728767</v>
      </c>
      <c r="I25" s="195">
        <v>50728767</v>
      </c>
      <c r="J25" s="198">
        <v>0</v>
      </c>
    </row>
    <row r="26" spans="2:10">
      <c r="B26" s="197">
        <v>19</v>
      </c>
      <c r="C26" s="194" t="s">
        <v>431</v>
      </c>
      <c r="D26" s="868" t="s">
        <v>458</v>
      </c>
      <c r="E26" s="868" t="s">
        <v>457</v>
      </c>
      <c r="F26" s="195">
        <v>0</v>
      </c>
      <c r="G26" s="195">
        <v>50000000</v>
      </c>
      <c r="H26" s="195">
        <v>865753</v>
      </c>
      <c r="I26" s="195">
        <v>50865753</v>
      </c>
      <c r="J26" s="198">
        <v>0</v>
      </c>
    </row>
    <row r="27" spans="2:10">
      <c r="B27" s="197">
        <v>20</v>
      </c>
      <c r="C27" s="194" t="s">
        <v>431</v>
      </c>
      <c r="D27" s="868" t="s">
        <v>459</v>
      </c>
      <c r="E27" s="868" t="s">
        <v>460</v>
      </c>
      <c r="F27" s="195">
        <v>0</v>
      </c>
      <c r="G27" s="195">
        <v>50000000</v>
      </c>
      <c r="H27" s="195">
        <v>747945</v>
      </c>
      <c r="I27" s="195">
        <v>74795</v>
      </c>
      <c r="J27" s="198">
        <v>50673150</v>
      </c>
    </row>
    <row r="28" spans="2:10">
      <c r="B28" s="197">
        <v>21</v>
      </c>
      <c r="C28" s="194" t="s">
        <v>431</v>
      </c>
      <c r="D28" s="868" t="s">
        <v>461</v>
      </c>
      <c r="E28" s="868" t="s">
        <v>460</v>
      </c>
      <c r="F28" s="195">
        <v>0</v>
      </c>
      <c r="G28" s="195">
        <v>50000000</v>
      </c>
      <c r="H28" s="195">
        <v>747945</v>
      </c>
      <c r="I28" s="195">
        <v>74794</v>
      </c>
      <c r="J28" s="198">
        <v>50673151</v>
      </c>
    </row>
    <row r="29" spans="2:10">
      <c r="B29" s="197">
        <v>22</v>
      </c>
      <c r="C29" s="194" t="s">
        <v>431</v>
      </c>
      <c r="D29" s="868" t="s">
        <v>462</v>
      </c>
      <c r="E29" s="868" t="s">
        <v>460</v>
      </c>
      <c r="F29" s="195">
        <v>0</v>
      </c>
      <c r="G29" s="195">
        <v>50000000</v>
      </c>
      <c r="H29" s="195">
        <v>747945</v>
      </c>
      <c r="I29" s="195">
        <v>74795</v>
      </c>
      <c r="J29" s="198">
        <v>50673150</v>
      </c>
    </row>
    <row r="30" spans="2:10">
      <c r="B30" s="197">
        <v>23</v>
      </c>
      <c r="C30" s="194" t="s">
        <v>431</v>
      </c>
      <c r="D30" s="868" t="s">
        <v>463</v>
      </c>
      <c r="E30" s="868" t="s">
        <v>464</v>
      </c>
      <c r="F30" s="195">
        <v>0</v>
      </c>
      <c r="G30" s="195">
        <v>50000000</v>
      </c>
      <c r="H30" s="195">
        <v>756164</v>
      </c>
      <c r="I30" s="195">
        <v>50756164</v>
      </c>
      <c r="J30" s="198">
        <v>0</v>
      </c>
    </row>
    <row r="31" spans="2:10">
      <c r="B31" s="197">
        <v>24</v>
      </c>
      <c r="C31" s="194" t="s">
        <v>431</v>
      </c>
      <c r="D31" s="868" t="s">
        <v>465</v>
      </c>
      <c r="E31" s="868" t="s">
        <v>464</v>
      </c>
      <c r="F31" s="195">
        <v>0</v>
      </c>
      <c r="G31" s="195">
        <v>50000000</v>
      </c>
      <c r="H31" s="195">
        <v>756164</v>
      </c>
      <c r="I31" s="195">
        <v>50756164</v>
      </c>
      <c r="J31" s="198">
        <v>0</v>
      </c>
    </row>
    <row r="32" spans="2:10">
      <c r="B32" s="197">
        <v>25</v>
      </c>
      <c r="C32" s="194" t="s">
        <v>431</v>
      </c>
      <c r="D32" s="868" t="s">
        <v>466</v>
      </c>
      <c r="E32" s="868" t="s">
        <v>467</v>
      </c>
      <c r="F32" s="195">
        <v>0</v>
      </c>
      <c r="G32" s="195">
        <v>50000000</v>
      </c>
      <c r="H32" s="195">
        <v>2436274</v>
      </c>
      <c r="I32" s="195">
        <v>52436274</v>
      </c>
      <c r="J32" s="198">
        <v>0</v>
      </c>
    </row>
    <row r="33" spans="2:10">
      <c r="B33" s="197">
        <v>26</v>
      </c>
      <c r="C33" s="194" t="s">
        <v>431</v>
      </c>
      <c r="D33" s="868" t="s">
        <v>468</v>
      </c>
      <c r="E33" s="868" t="s">
        <v>467</v>
      </c>
      <c r="F33" s="195">
        <v>0</v>
      </c>
      <c r="G33" s="195">
        <v>50000000</v>
      </c>
      <c r="H33" s="195">
        <v>1850731</v>
      </c>
      <c r="I33" s="195">
        <v>51850731</v>
      </c>
      <c r="J33" s="198">
        <v>0</v>
      </c>
    </row>
    <row r="34" spans="2:10" s="202" customFormat="1" ht="13.5" thickBot="1">
      <c r="B34" s="1243" t="s">
        <v>469</v>
      </c>
      <c r="C34" s="1244"/>
      <c r="D34" s="1244"/>
      <c r="E34" s="1244"/>
      <c r="F34" s="200">
        <f>SUM(F8:F33)</f>
        <v>289480408</v>
      </c>
      <c r="G34" s="200">
        <f>SUM(G8:G33)</f>
        <v>450000000</v>
      </c>
      <c r="H34" s="200">
        <f>SUM(H8:H33)</f>
        <v>32480235</v>
      </c>
      <c r="I34" s="200">
        <f>SUM(I8:I33)</f>
        <v>315159856</v>
      </c>
      <c r="J34" s="201">
        <f>SUM(J8:J33)</f>
        <v>456800787</v>
      </c>
    </row>
    <row r="35" spans="2:10" ht="15.75" thickTop="1"/>
    <row r="36" spans="2:10" ht="18">
      <c r="B36" s="1245" t="s">
        <v>793</v>
      </c>
      <c r="C36" s="1245"/>
      <c r="D36" s="1245"/>
      <c r="E36" s="1245"/>
      <c r="F36" s="1245"/>
      <c r="G36" s="1245"/>
      <c r="H36" s="1245"/>
      <c r="I36" s="1245"/>
      <c r="J36" s="1245"/>
    </row>
    <row r="37" spans="2:10" ht="15.75" thickBot="1">
      <c r="C37" s="187"/>
      <c r="D37" s="187"/>
      <c r="E37" s="187"/>
      <c r="F37" s="188"/>
      <c r="G37" s="188"/>
      <c r="H37" s="188"/>
    </row>
    <row r="38" spans="2:10" ht="51.75" thickTop="1">
      <c r="B38" s="1246" t="s">
        <v>417</v>
      </c>
      <c r="C38" s="975" t="s">
        <v>418</v>
      </c>
      <c r="D38" s="975" t="s">
        <v>419</v>
      </c>
      <c r="E38" s="975" t="s">
        <v>420</v>
      </c>
      <c r="F38" s="189" t="s">
        <v>470</v>
      </c>
      <c r="G38" s="189" t="s">
        <v>422</v>
      </c>
      <c r="H38" s="189" t="s">
        <v>423</v>
      </c>
      <c r="I38" s="189" t="s">
        <v>424</v>
      </c>
      <c r="J38" s="190" t="s">
        <v>471</v>
      </c>
    </row>
    <row r="39" spans="2:10" ht="13.5" thickBot="1">
      <c r="B39" s="1247"/>
      <c r="C39" s="976"/>
      <c r="D39" s="976"/>
      <c r="E39" s="976"/>
      <c r="F39" s="191" t="s">
        <v>426</v>
      </c>
      <c r="G39" s="191" t="s">
        <v>427</v>
      </c>
      <c r="H39" s="191" t="s">
        <v>428</v>
      </c>
      <c r="I39" s="191" t="s">
        <v>429</v>
      </c>
      <c r="J39" s="192" t="s">
        <v>430</v>
      </c>
    </row>
    <row r="40" spans="2:10" ht="15.75" thickTop="1">
      <c r="B40" s="203">
        <v>1</v>
      </c>
      <c r="C40" s="204" t="s">
        <v>431</v>
      </c>
      <c r="D40" s="869" t="s">
        <v>472</v>
      </c>
      <c r="E40" s="869" t="s">
        <v>473</v>
      </c>
      <c r="F40" s="205">
        <v>101739</v>
      </c>
      <c r="G40" s="205">
        <v>0</v>
      </c>
      <c r="H40" s="205">
        <v>6047</v>
      </c>
      <c r="I40" s="205">
        <v>107786</v>
      </c>
      <c r="J40" s="206">
        <v>0</v>
      </c>
    </row>
    <row r="41" spans="2:10">
      <c r="B41" s="207">
        <v>2</v>
      </c>
      <c r="C41" s="204" t="s">
        <v>431</v>
      </c>
      <c r="D41" s="869" t="s">
        <v>434</v>
      </c>
      <c r="E41" s="869" t="s">
        <v>435</v>
      </c>
      <c r="F41" s="205">
        <v>128407</v>
      </c>
      <c r="G41" s="205">
        <v>0</v>
      </c>
      <c r="H41" s="205">
        <v>7704</v>
      </c>
      <c r="I41" s="205">
        <v>136111</v>
      </c>
      <c r="J41" s="208">
        <v>0</v>
      </c>
    </row>
    <row r="42" spans="2:10">
      <c r="B42" s="207">
        <v>3</v>
      </c>
      <c r="C42" s="204" t="s">
        <v>431</v>
      </c>
      <c r="D42" s="869" t="s">
        <v>432</v>
      </c>
      <c r="E42" s="869" t="s">
        <v>433</v>
      </c>
      <c r="F42" s="205">
        <v>281065</v>
      </c>
      <c r="G42" s="205">
        <v>0</v>
      </c>
      <c r="H42" s="205">
        <v>20462</v>
      </c>
      <c r="I42" s="205">
        <v>1991</v>
      </c>
      <c r="J42" s="208">
        <v>299536</v>
      </c>
    </row>
    <row r="43" spans="2:10">
      <c r="B43" s="207">
        <v>4</v>
      </c>
      <c r="C43" s="204" t="s">
        <v>431</v>
      </c>
      <c r="D43" s="869" t="s">
        <v>474</v>
      </c>
      <c r="E43" s="869" t="s">
        <v>433</v>
      </c>
      <c r="F43" s="205">
        <v>281069</v>
      </c>
      <c r="G43" s="205">
        <v>0</v>
      </c>
      <c r="H43" s="205">
        <v>20462</v>
      </c>
      <c r="I43" s="205">
        <v>1991</v>
      </c>
      <c r="J43" s="208">
        <v>299540</v>
      </c>
    </row>
    <row r="44" spans="2:10">
      <c r="B44" s="207">
        <v>5</v>
      </c>
      <c r="C44" s="204" t="s">
        <v>431</v>
      </c>
      <c r="D44" s="869" t="s">
        <v>436</v>
      </c>
      <c r="E44" s="869" t="s">
        <v>437</v>
      </c>
      <c r="F44" s="205">
        <v>1724439</v>
      </c>
      <c r="G44" s="205">
        <v>0</v>
      </c>
      <c r="H44" s="205">
        <v>102031</v>
      </c>
      <c r="I44" s="205">
        <v>10202</v>
      </c>
      <c r="J44" s="208">
        <v>1816268</v>
      </c>
    </row>
    <row r="45" spans="2:10">
      <c r="B45" s="207">
        <v>6</v>
      </c>
      <c r="C45" s="204" t="s">
        <v>431</v>
      </c>
      <c r="D45" s="869" t="s">
        <v>475</v>
      </c>
      <c r="E45" s="869" t="s">
        <v>476</v>
      </c>
      <c r="F45" s="205">
        <v>2968742</v>
      </c>
      <c r="G45" s="205">
        <v>0</v>
      </c>
      <c r="H45" s="205">
        <v>146026</v>
      </c>
      <c r="I45" s="205">
        <v>3114768</v>
      </c>
      <c r="J45" s="208">
        <v>0</v>
      </c>
    </row>
    <row r="46" spans="2:10">
      <c r="B46" s="207">
        <v>7</v>
      </c>
      <c r="C46" s="204" t="s">
        <v>431</v>
      </c>
      <c r="D46" s="869" t="s">
        <v>438</v>
      </c>
      <c r="E46" s="869" t="s">
        <v>439</v>
      </c>
      <c r="F46" s="205">
        <v>911212</v>
      </c>
      <c r="G46" s="205">
        <v>0</v>
      </c>
      <c r="H46" s="205">
        <v>62046</v>
      </c>
      <c r="I46" s="205">
        <v>10017</v>
      </c>
      <c r="J46" s="208">
        <v>963241</v>
      </c>
    </row>
    <row r="47" spans="2:10">
      <c r="B47" s="207">
        <v>8</v>
      </c>
      <c r="C47" s="204" t="s">
        <v>431</v>
      </c>
      <c r="D47" s="869" t="s">
        <v>440</v>
      </c>
      <c r="E47" s="869" t="s">
        <v>439</v>
      </c>
      <c r="F47" s="205">
        <v>560746</v>
      </c>
      <c r="G47" s="205">
        <v>0</v>
      </c>
      <c r="H47" s="205">
        <v>38319</v>
      </c>
      <c r="I47" s="205">
        <v>3831</v>
      </c>
      <c r="J47" s="208">
        <v>595234</v>
      </c>
    </row>
    <row r="48" spans="2:10">
      <c r="B48" s="207">
        <v>9</v>
      </c>
      <c r="C48" s="204" t="s">
        <v>431</v>
      </c>
      <c r="D48" s="869" t="s">
        <v>477</v>
      </c>
      <c r="E48" s="869" t="s">
        <v>478</v>
      </c>
      <c r="F48" s="205">
        <v>5000000</v>
      </c>
      <c r="G48" s="205">
        <v>0</v>
      </c>
      <c r="H48" s="205">
        <v>194220</v>
      </c>
      <c r="I48" s="205">
        <v>5194220</v>
      </c>
      <c r="J48" s="208">
        <v>0</v>
      </c>
    </row>
    <row r="49" spans="2:10">
      <c r="B49" s="207">
        <v>10</v>
      </c>
      <c r="C49" s="204" t="s">
        <v>431</v>
      </c>
      <c r="D49" s="869" t="s">
        <v>479</v>
      </c>
      <c r="E49" s="869" t="s">
        <v>480</v>
      </c>
      <c r="F49" s="205">
        <v>130164</v>
      </c>
      <c r="G49" s="205">
        <v>0</v>
      </c>
      <c r="H49" s="205">
        <v>3813.5</v>
      </c>
      <c r="I49" s="205">
        <v>133977.5</v>
      </c>
      <c r="J49" s="208">
        <v>0</v>
      </c>
    </row>
    <row r="50" spans="2:10">
      <c r="B50" s="207">
        <v>11</v>
      </c>
      <c r="C50" s="204" t="s">
        <v>431</v>
      </c>
      <c r="D50" s="869" t="s">
        <v>441</v>
      </c>
      <c r="E50" s="869" t="s">
        <v>442</v>
      </c>
      <c r="F50" s="205">
        <v>190028</v>
      </c>
      <c r="G50" s="205">
        <v>0</v>
      </c>
      <c r="H50" s="205">
        <v>10274</v>
      </c>
      <c r="I50" s="205">
        <v>1028</v>
      </c>
      <c r="J50" s="208">
        <v>199274</v>
      </c>
    </row>
    <row r="51" spans="2:10">
      <c r="B51" s="207">
        <v>12</v>
      </c>
      <c r="C51" s="204" t="s">
        <v>431</v>
      </c>
      <c r="D51" s="869" t="s">
        <v>443</v>
      </c>
      <c r="E51" s="869" t="s">
        <v>444</v>
      </c>
      <c r="F51" s="205">
        <v>2000000</v>
      </c>
      <c r="G51" s="205">
        <v>0</v>
      </c>
      <c r="H51" s="205">
        <v>145000</v>
      </c>
      <c r="I51" s="205">
        <v>145000</v>
      </c>
      <c r="J51" s="208">
        <v>2000000</v>
      </c>
    </row>
    <row r="52" spans="2:10">
      <c r="B52" s="207">
        <v>13</v>
      </c>
      <c r="C52" s="204" t="s">
        <v>431</v>
      </c>
      <c r="D52" s="869" t="s">
        <v>445</v>
      </c>
      <c r="E52" s="869" t="s">
        <v>444</v>
      </c>
      <c r="F52" s="205">
        <v>2000000</v>
      </c>
      <c r="G52" s="205">
        <v>0</v>
      </c>
      <c r="H52" s="205">
        <v>145000</v>
      </c>
      <c r="I52" s="205">
        <v>145000</v>
      </c>
      <c r="J52" s="208">
        <v>2000000</v>
      </c>
    </row>
    <row r="53" spans="2:10">
      <c r="B53" s="207">
        <v>14</v>
      </c>
      <c r="C53" s="204" t="s">
        <v>431</v>
      </c>
      <c r="D53" s="869">
        <v>9152833037</v>
      </c>
      <c r="E53" s="869" t="s">
        <v>444</v>
      </c>
      <c r="F53" s="205">
        <v>2000000</v>
      </c>
      <c r="G53" s="205">
        <v>0</v>
      </c>
      <c r="H53" s="205">
        <v>145000</v>
      </c>
      <c r="I53" s="205">
        <v>145000</v>
      </c>
      <c r="J53" s="208">
        <v>2000000</v>
      </c>
    </row>
    <row r="54" spans="2:10">
      <c r="B54" s="207">
        <v>15</v>
      </c>
      <c r="C54" s="204" t="s">
        <v>431</v>
      </c>
      <c r="D54" s="869">
        <v>91328330125</v>
      </c>
      <c r="E54" s="869" t="s">
        <v>444</v>
      </c>
      <c r="F54" s="205">
        <v>2000000</v>
      </c>
      <c r="G54" s="205">
        <v>0</v>
      </c>
      <c r="H54" s="205">
        <v>145000</v>
      </c>
      <c r="I54" s="205">
        <v>145000</v>
      </c>
      <c r="J54" s="208">
        <v>2000000</v>
      </c>
    </row>
    <row r="55" spans="2:10">
      <c r="B55" s="207">
        <v>16</v>
      </c>
      <c r="C55" s="204" t="s">
        <v>431</v>
      </c>
      <c r="D55" s="869" t="s">
        <v>446</v>
      </c>
      <c r="E55" s="869" t="s">
        <v>444</v>
      </c>
      <c r="F55" s="205">
        <v>2000000</v>
      </c>
      <c r="G55" s="205">
        <v>0</v>
      </c>
      <c r="H55" s="205">
        <v>145000</v>
      </c>
      <c r="I55" s="205">
        <v>145000</v>
      </c>
      <c r="J55" s="208">
        <v>2000000</v>
      </c>
    </row>
    <row r="56" spans="2:10">
      <c r="B56" s="207">
        <v>17</v>
      </c>
      <c r="C56" s="204" t="s">
        <v>431</v>
      </c>
      <c r="D56" s="869" t="s">
        <v>447</v>
      </c>
      <c r="E56" s="869" t="s">
        <v>448</v>
      </c>
      <c r="F56" s="205">
        <v>1000000</v>
      </c>
      <c r="G56" s="205">
        <v>0</v>
      </c>
      <c r="H56" s="205">
        <v>56288</v>
      </c>
      <c r="I56" s="205">
        <v>5629</v>
      </c>
      <c r="J56" s="208">
        <v>1050659</v>
      </c>
    </row>
    <row r="57" spans="2:10">
      <c r="B57" s="207">
        <v>18</v>
      </c>
      <c r="C57" s="204" t="s">
        <v>431</v>
      </c>
      <c r="D57" s="869" t="s">
        <v>481</v>
      </c>
      <c r="E57" s="869" t="s">
        <v>482</v>
      </c>
      <c r="F57" s="205">
        <v>20000000</v>
      </c>
      <c r="G57" s="205">
        <v>0</v>
      </c>
      <c r="H57" s="205">
        <v>557952</v>
      </c>
      <c r="I57" s="205">
        <v>20557952</v>
      </c>
      <c r="J57" s="208">
        <v>0</v>
      </c>
    </row>
    <row r="58" spans="2:10">
      <c r="B58" s="207">
        <v>19</v>
      </c>
      <c r="C58" s="204" t="s">
        <v>431</v>
      </c>
      <c r="D58" s="869" t="s">
        <v>483</v>
      </c>
      <c r="E58" s="869" t="s">
        <v>482</v>
      </c>
      <c r="F58" s="205">
        <v>30000000</v>
      </c>
      <c r="G58" s="205">
        <v>0</v>
      </c>
      <c r="H58" s="205">
        <v>836927</v>
      </c>
      <c r="I58" s="205">
        <v>30836927</v>
      </c>
      <c r="J58" s="208">
        <v>0</v>
      </c>
    </row>
    <row r="59" spans="2:10">
      <c r="B59" s="207">
        <v>20</v>
      </c>
      <c r="C59" s="204" t="s">
        <v>431</v>
      </c>
      <c r="D59" s="869" t="s">
        <v>484</v>
      </c>
      <c r="E59" s="869" t="s">
        <v>482</v>
      </c>
      <c r="F59" s="205">
        <v>50000000</v>
      </c>
      <c r="G59" s="205">
        <v>0</v>
      </c>
      <c r="H59" s="205">
        <v>1394878</v>
      </c>
      <c r="I59" s="205">
        <v>51394878</v>
      </c>
      <c r="J59" s="208">
        <v>0</v>
      </c>
    </row>
    <row r="60" spans="2:10">
      <c r="B60" s="207">
        <v>21</v>
      </c>
      <c r="C60" s="204" t="s">
        <v>431</v>
      </c>
      <c r="D60" s="869" t="s">
        <v>485</v>
      </c>
      <c r="E60" s="869" t="s">
        <v>482</v>
      </c>
      <c r="F60" s="205">
        <v>50000000</v>
      </c>
      <c r="G60" s="205">
        <v>0</v>
      </c>
      <c r="H60" s="205">
        <v>1394878</v>
      </c>
      <c r="I60" s="205">
        <v>51394878</v>
      </c>
      <c r="J60" s="208">
        <v>0</v>
      </c>
    </row>
    <row r="61" spans="2:10">
      <c r="B61" s="207">
        <v>22</v>
      </c>
      <c r="C61" s="204" t="s">
        <v>431</v>
      </c>
      <c r="D61" s="869" t="s">
        <v>486</v>
      </c>
      <c r="E61" s="869" t="s">
        <v>482</v>
      </c>
      <c r="F61" s="205">
        <v>50000000</v>
      </c>
      <c r="G61" s="205">
        <v>0</v>
      </c>
      <c r="H61" s="205">
        <v>1394878</v>
      </c>
      <c r="I61" s="205">
        <v>51394878</v>
      </c>
      <c r="J61" s="208">
        <v>0</v>
      </c>
    </row>
    <row r="62" spans="2:10">
      <c r="B62" s="207">
        <v>23</v>
      </c>
      <c r="C62" s="204" t="s">
        <v>431</v>
      </c>
      <c r="D62" s="869" t="s">
        <v>487</v>
      </c>
      <c r="E62" s="869" t="s">
        <v>482</v>
      </c>
      <c r="F62" s="205">
        <v>50000000</v>
      </c>
      <c r="G62" s="205">
        <v>0</v>
      </c>
      <c r="H62" s="205">
        <v>1394878</v>
      </c>
      <c r="I62" s="205">
        <v>51394878</v>
      </c>
      <c r="J62" s="208">
        <v>0</v>
      </c>
    </row>
    <row r="63" spans="2:10">
      <c r="B63" s="207">
        <v>24</v>
      </c>
      <c r="C63" s="204" t="s">
        <v>431</v>
      </c>
      <c r="D63" s="869" t="s">
        <v>488</v>
      </c>
      <c r="E63" s="869" t="s">
        <v>489</v>
      </c>
      <c r="F63" s="205">
        <v>0</v>
      </c>
      <c r="G63" s="205">
        <v>100000000</v>
      </c>
      <c r="H63" s="205">
        <v>2237130</v>
      </c>
      <c r="I63" s="205">
        <v>102237130</v>
      </c>
      <c r="J63" s="208">
        <v>0</v>
      </c>
    </row>
    <row r="64" spans="2:10">
      <c r="B64" s="207">
        <v>25</v>
      </c>
      <c r="C64" s="204" t="s">
        <v>431</v>
      </c>
      <c r="D64" s="869" t="s">
        <v>490</v>
      </c>
      <c r="E64" s="869" t="s">
        <v>491</v>
      </c>
      <c r="F64" s="205">
        <v>0</v>
      </c>
      <c r="G64" s="205">
        <v>50000000</v>
      </c>
      <c r="H64" s="205">
        <v>1060247</v>
      </c>
      <c r="I64" s="205">
        <v>51060247</v>
      </c>
      <c r="J64" s="208">
        <v>0</v>
      </c>
    </row>
    <row r="65" spans="2:10">
      <c r="B65" s="207">
        <v>26</v>
      </c>
      <c r="C65" s="204" t="s">
        <v>431</v>
      </c>
      <c r="D65" s="869" t="s">
        <v>492</v>
      </c>
      <c r="E65" s="869" t="s">
        <v>491</v>
      </c>
      <c r="F65" s="205">
        <v>0</v>
      </c>
      <c r="G65" s="205">
        <v>50000000</v>
      </c>
      <c r="H65" s="205">
        <v>1060247</v>
      </c>
      <c r="I65" s="205">
        <v>51060247</v>
      </c>
      <c r="J65" s="208">
        <v>0</v>
      </c>
    </row>
    <row r="66" spans="2:10">
      <c r="B66" s="207">
        <v>27</v>
      </c>
      <c r="C66" s="204" t="s">
        <v>431</v>
      </c>
      <c r="D66" s="869" t="s">
        <v>493</v>
      </c>
      <c r="E66" s="869" t="s">
        <v>494</v>
      </c>
      <c r="F66" s="205">
        <v>0</v>
      </c>
      <c r="G66" s="205">
        <v>50000000</v>
      </c>
      <c r="H66" s="205">
        <v>596918</v>
      </c>
      <c r="I66" s="205">
        <v>50596918</v>
      </c>
      <c r="J66" s="208">
        <v>0</v>
      </c>
    </row>
    <row r="67" spans="2:10">
      <c r="B67" s="207">
        <v>28</v>
      </c>
      <c r="C67" s="204" t="s">
        <v>431</v>
      </c>
      <c r="D67" s="869" t="s">
        <v>495</v>
      </c>
      <c r="E67" s="869" t="s">
        <v>494</v>
      </c>
      <c r="F67" s="205">
        <v>0</v>
      </c>
      <c r="G67" s="205">
        <v>50000000</v>
      </c>
      <c r="H67" s="205">
        <v>806150</v>
      </c>
      <c r="I67" s="205">
        <v>50806150</v>
      </c>
      <c r="J67" s="208">
        <v>0</v>
      </c>
    </row>
    <row r="68" spans="2:10">
      <c r="B68" s="207">
        <v>29</v>
      </c>
      <c r="C68" s="204" t="s">
        <v>431</v>
      </c>
      <c r="D68" s="869" t="s">
        <v>449</v>
      </c>
      <c r="E68" s="869" t="s">
        <v>450</v>
      </c>
      <c r="F68" s="205">
        <v>0</v>
      </c>
      <c r="G68" s="205">
        <v>70000000</v>
      </c>
      <c r="H68" s="205">
        <v>2769085</v>
      </c>
      <c r="I68" s="205">
        <v>276909</v>
      </c>
      <c r="J68" s="208">
        <v>72492176</v>
      </c>
    </row>
    <row r="69" spans="2:10">
      <c r="B69" s="207">
        <v>30</v>
      </c>
      <c r="C69" s="204" t="s">
        <v>431</v>
      </c>
      <c r="D69" s="869" t="s">
        <v>451</v>
      </c>
      <c r="E69" s="869" t="s">
        <v>450</v>
      </c>
      <c r="F69" s="205">
        <v>0</v>
      </c>
      <c r="G69" s="205">
        <v>150000000</v>
      </c>
      <c r="H69" s="205">
        <v>5933754</v>
      </c>
      <c r="I69" s="205">
        <v>593375</v>
      </c>
      <c r="J69" s="208">
        <v>155340379</v>
      </c>
    </row>
    <row r="70" spans="2:10">
      <c r="B70" s="207">
        <v>31</v>
      </c>
      <c r="C70" s="204" t="s">
        <v>431</v>
      </c>
      <c r="D70" s="869" t="s">
        <v>452</v>
      </c>
      <c r="E70" s="869" t="s">
        <v>450</v>
      </c>
      <c r="F70" s="205">
        <v>0</v>
      </c>
      <c r="G70" s="205">
        <v>30000000</v>
      </c>
      <c r="H70" s="205">
        <v>1186751</v>
      </c>
      <c r="I70" s="205">
        <v>118675</v>
      </c>
      <c r="J70" s="208">
        <v>31068076</v>
      </c>
    </row>
    <row r="71" spans="2:10">
      <c r="B71" s="207">
        <v>32</v>
      </c>
      <c r="C71" s="204" t="s">
        <v>431</v>
      </c>
      <c r="D71" s="869" t="s">
        <v>496</v>
      </c>
      <c r="E71" s="869" t="s">
        <v>450</v>
      </c>
      <c r="F71" s="205">
        <v>0</v>
      </c>
      <c r="G71" s="205">
        <v>50000000</v>
      </c>
      <c r="H71" s="205">
        <v>952886</v>
      </c>
      <c r="I71" s="205">
        <v>50952886</v>
      </c>
      <c r="J71" s="208">
        <v>0</v>
      </c>
    </row>
    <row r="72" spans="2:10">
      <c r="B72" s="207">
        <v>33</v>
      </c>
      <c r="C72" s="204" t="s">
        <v>431</v>
      </c>
      <c r="D72" s="869" t="s">
        <v>497</v>
      </c>
      <c r="E72" s="869" t="s">
        <v>450</v>
      </c>
      <c r="F72" s="205">
        <v>0</v>
      </c>
      <c r="G72" s="205">
        <v>50000000</v>
      </c>
      <c r="H72" s="205">
        <v>952886</v>
      </c>
      <c r="I72" s="205">
        <v>50952886</v>
      </c>
      <c r="J72" s="208">
        <v>0</v>
      </c>
    </row>
    <row r="73" spans="2:10">
      <c r="B73" s="207">
        <v>34</v>
      </c>
      <c r="C73" s="204" t="s">
        <v>431</v>
      </c>
      <c r="D73" s="869" t="s">
        <v>453</v>
      </c>
      <c r="E73" s="869" t="s">
        <v>450</v>
      </c>
      <c r="F73" s="205">
        <v>0</v>
      </c>
      <c r="G73" s="205">
        <v>10000000</v>
      </c>
      <c r="H73" s="205">
        <v>395584</v>
      </c>
      <c r="I73" s="205">
        <v>39559</v>
      </c>
      <c r="J73" s="208">
        <v>10356025</v>
      </c>
    </row>
    <row r="74" spans="2:10">
      <c r="B74" s="207">
        <v>35</v>
      </c>
      <c r="C74" s="204" t="s">
        <v>431</v>
      </c>
      <c r="D74" s="869" t="s">
        <v>498</v>
      </c>
      <c r="E74" s="869" t="s">
        <v>499</v>
      </c>
      <c r="F74" s="205">
        <v>0</v>
      </c>
      <c r="G74" s="205">
        <v>50000000</v>
      </c>
      <c r="H74" s="205">
        <v>813010</v>
      </c>
      <c r="I74" s="205">
        <v>50813010</v>
      </c>
      <c r="J74" s="208">
        <v>0</v>
      </c>
    </row>
    <row r="75" spans="2:10">
      <c r="B75" s="207">
        <v>36</v>
      </c>
      <c r="C75" s="204" t="s">
        <v>431</v>
      </c>
      <c r="D75" s="869" t="s">
        <v>500</v>
      </c>
      <c r="E75" s="869" t="s">
        <v>499</v>
      </c>
      <c r="F75" s="205">
        <v>0</v>
      </c>
      <c r="G75" s="205">
        <v>50000000</v>
      </c>
      <c r="H75" s="205">
        <v>813010</v>
      </c>
      <c r="I75" s="205">
        <v>50813010</v>
      </c>
      <c r="J75" s="208">
        <v>0</v>
      </c>
    </row>
    <row r="76" spans="2:10">
      <c r="B76" s="207">
        <v>37</v>
      </c>
      <c r="C76" s="204" t="s">
        <v>431</v>
      </c>
      <c r="D76" s="869" t="s">
        <v>501</v>
      </c>
      <c r="E76" s="869" t="s">
        <v>499</v>
      </c>
      <c r="F76" s="205">
        <v>0</v>
      </c>
      <c r="G76" s="205">
        <v>50000000</v>
      </c>
      <c r="H76" s="205">
        <v>813010</v>
      </c>
      <c r="I76" s="205">
        <v>50813010</v>
      </c>
      <c r="J76" s="208">
        <v>0</v>
      </c>
    </row>
    <row r="77" spans="2:10">
      <c r="B77" s="207">
        <v>38</v>
      </c>
      <c r="C77" s="204" t="s">
        <v>431</v>
      </c>
      <c r="D77" s="869" t="s">
        <v>502</v>
      </c>
      <c r="E77" s="869" t="s">
        <v>499</v>
      </c>
      <c r="F77" s="205">
        <v>0</v>
      </c>
      <c r="G77" s="205">
        <v>50000000</v>
      </c>
      <c r="H77" s="205">
        <v>813010</v>
      </c>
      <c r="I77" s="205">
        <v>50813010</v>
      </c>
      <c r="J77" s="208">
        <v>0</v>
      </c>
    </row>
    <row r="78" spans="2:10">
      <c r="B78" s="207">
        <v>39</v>
      </c>
      <c r="C78" s="204" t="s">
        <v>431</v>
      </c>
      <c r="D78" s="869" t="s">
        <v>454</v>
      </c>
      <c r="E78" s="869" t="s">
        <v>503</v>
      </c>
      <c r="F78" s="205">
        <v>0</v>
      </c>
      <c r="G78" s="205">
        <v>5000000</v>
      </c>
      <c r="H78" s="205">
        <v>122500</v>
      </c>
      <c r="I78" s="205">
        <v>122500</v>
      </c>
      <c r="J78" s="208">
        <v>5000000</v>
      </c>
    </row>
    <row r="79" spans="2:10" ht="13.5" thickBot="1">
      <c r="B79" s="1243" t="s">
        <v>469</v>
      </c>
      <c r="C79" s="1244"/>
      <c r="D79" s="1244"/>
      <c r="E79" s="1244"/>
      <c r="F79" s="200">
        <f>SUM(F40:F78)</f>
        <v>273277611</v>
      </c>
      <c r="G79" s="200">
        <f>SUM(G40:G78)</f>
        <v>865000000</v>
      </c>
      <c r="H79" s="200">
        <f>SUM(H40:H78)</f>
        <v>29693261.5</v>
      </c>
      <c r="I79" s="200">
        <f>SUM(I40:I78)</f>
        <v>878490464.5</v>
      </c>
      <c r="J79" s="201">
        <f>SUM(J40:J78)</f>
        <v>289480408</v>
      </c>
    </row>
    <row r="80" spans="2:10" ht="15.75" thickTop="1"/>
    <row r="81" spans="2:2" ht="15.75">
      <c r="B81" s="209" t="s">
        <v>504</v>
      </c>
    </row>
    <row r="82" spans="2:2" ht="15.75">
      <c r="B82" s="209" t="s">
        <v>505</v>
      </c>
    </row>
  </sheetData>
  <mergeCells count="14">
    <mergeCell ref="I2:J2"/>
    <mergeCell ref="I3:J3"/>
    <mergeCell ref="B4:J4"/>
    <mergeCell ref="B6:B7"/>
    <mergeCell ref="C6:C7"/>
    <mergeCell ref="D6:D7"/>
    <mergeCell ref="E6:E7"/>
    <mergeCell ref="B79:E79"/>
    <mergeCell ref="B34:E34"/>
    <mergeCell ref="B36:J36"/>
    <mergeCell ref="B38:B39"/>
    <mergeCell ref="C38:C39"/>
    <mergeCell ref="D38:D39"/>
    <mergeCell ref="E38:E39"/>
  </mergeCells>
  <pageMargins left="0.62992125984251968" right="0.27559055118110237" top="0.74803149606299213" bottom="0.74803149606299213" header="0.31496062992125984" footer="0.31496062992125984"/>
  <pageSetup paperSize="5" scale="70" orientation="portrait" verticalDpi="0" r:id="rId1"/>
</worksheet>
</file>

<file path=xl/worksheets/sheet20.xml><?xml version="1.0" encoding="utf-8"?>
<worksheet xmlns="http://schemas.openxmlformats.org/spreadsheetml/2006/main" xmlns:r="http://schemas.openxmlformats.org/officeDocument/2006/relationships">
  <sheetPr>
    <tabColor rgb="FF0070C0"/>
    <pageSetUpPr fitToPage="1"/>
  </sheetPr>
  <dimension ref="C2:M35"/>
  <sheetViews>
    <sheetView view="pageBreakPreview" topLeftCell="B1" zoomScale="60" workbookViewId="0">
      <selection activeCell="C3" sqref="C3"/>
    </sheetView>
  </sheetViews>
  <sheetFormatPr defaultRowHeight="15"/>
  <cols>
    <col min="1" max="1" width="2.85546875" style="550" customWidth="1"/>
    <col min="2" max="2" width="2.5703125" style="550" customWidth="1"/>
    <col min="3" max="3" width="7.28515625" customWidth="1"/>
    <col min="4" max="4" width="24.85546875" style="550" customWidth="1"/>
    <col min="5" max="5" width="21.7109375" style="550" customWidth="1"/>
    <col min="6" max="6" width="20.7109375" style="550" customWidth="1"/>
    <col min="7" max="7" width="21.85546875" style="550" customWidth="1"/>
    <col min="8" max="8" width="21.7109375" style="589" customWidth="1"/>
    <col min="9" max="9" width="20.85546875" style="550" customWidth="1"/>
    <col min="10" max="10" width="19.140625" style="550" customWidth="1"/>
    <col min="11" max="11" width="13.42578125" style="550" customWidth="1"/>
    <col min="12" max="16" width="11.28515625" style="550" customWidth="1"/>
    <col min="17" max="256" width="9.140625" style="550"/>
    <col min="257" max="257" width="2.85546875" style="550" customWidth="1"/>
    <col min="258" max="258" width="2.5703125" style="550" customWidth="1"/>
    <col min="259" max="259" width="7.28515625" style="550" customWidth="1"/>
    <col min="260" max="260" width="24.85546875" style="550" customWidth="1"/>
    <col min="261" max="261" width="21.7109375" style="550" customWidth="1"/>
    <col min="262" max="262" width="20.7109375" style="550" customWidth="1"/>
    <col min="263" max="263" width="21.85546875" style="550" customWidth="1"/>
    <col min="264" max="264" width="21.7109375" style="550" customWidth="1"/>
    <col min="265" max="265" width="20.85546875" style="550" customWidth="1"/>
    <col min="266" max="266" width="19.140625" style="550" customWidth="1"/>
    <col min="267" max="267" width="13.42578125" style="550" customWidth="1"/>
    <col min="268" max="272" width="11.28515625" style="550" customWidth="1"/>
    <col min="273" max="512" width="9.140625" style="550"/>
    <col min="513" max="513" width="2.85546875" style="550" customWidth="1"/>
    <col min="514" max="514" width="2.5703125" style="550" customWidth="1"/>
    <col min="515" max="515" width="7.28515625" style="550" customWidth="1"/>
    <col min="516" max="516" width="24.85546875" style="550" customWidth="1"/>
    <col min="517" max="517" width="21.7109375" style="550" customWidth="1"/>
    <col min="518" max="518" width="20.7109375" style="550" customWidth="1"/>
    <col min="519" max="519" width="21.85546875" style="550" customWidth="1"/>
    <col min="520" max="520" width="21.7109375" style="550" customWidth="1"/>
    <col min="521" max="521" width="20.85546875" style="550" customWidth="1"/>
    <col min="522" max="522" width="19.140625" style="550" customWidth="1"/>
    <col min="523" max="523" width="13.42578125" style="550" customWidth="1"/>
    <col min="524" max="528" width="11.28515625" style="550" customWidth="1"/>
    <col min="529" max="768" width="9.140625" style="550"/>
    <col min="769" max="769" width="2.85546875" style="550" customWidth="1"/>
    <col min="770" max="770" width="2.5703125" style="550" customWidth="1"/>
    <col min="771" max="771" width="7.28515625" style="550" customWidth="1"/>
    <col min="772" max="772" width="24.85546875" style="550" customWidth="1"/>
    <col min="773" max="773" width="21.7109375" style="550" customWidth="1"/>
    <col min="774" max="774" width="20.7109375" style="550" customWidth="1"/>
    <col min="775" max="775" width="21.85546875" style="550" customWidth="1"/>
    <col min="776" max="776" width="21.7109375" style="550" customWidth="1"/>
    <col min="777" max="777" width="20.85546875" style="550" customWidth="1"/>
    <col min="778" max="778" width="19.140625" style="550" customWidth="1"/>
    <col min="779" max="779" width="13.42578125" style="550" customWidth="1"/>
    <col min="780" max="784" width="11.28515625" style="550" customWidth="1"/>
    <col min="785" max="1024" width="9.140625" style="550"/>
    <col min="1025" max="1025" width="2.85546875" style="550" customWidth="1"/>
    <col min="1026" max="1026" width="2.5703125" style="550" customWidth="1"/>
    <col min="1027" max="1027" width="7.28515625" style="550" customWidth="1"/>
    <col min="1028" max="1028" width="24.85546875" style="550" customWidth="1"/>
    <col min="1029" max="1029" width="21.7109375" style="550" customWidth="1"/>
    <col min="1030" max="1030" width="20.7109375" style="550" customWidth="1"/>
    <col min="1031" max="1031" width="21.85546875" style="550" customWidth="1"/>
    <col min="1032" max="1032" width="21.7109375" style="550" customWidth="1"/>
    <col min="1033" max="1033" width="20.85546875" style="550" customWidth="1"/>
    <col min="1034" max="1034" width="19.140625" style="550" customWidth="1"/>
    <col min="1035" max="1035" width="13.42578125" style="550" customWidth="1"/>
    <col min="1036" max="1040" width="11.28515625" style="550" customWidth="1"/>
    <col min="1041" max="1280" width="9.140625" style="550"/>
    <col min="1281" max="1281" width="2.85546875" style="550" customWidth="1"/>
    <col min="1282" max="1282" width="2.5703125" style="550" customWidth="1"/>
    <col min="1283" max="1283" width="7.28515625" style="550" customWidth="1"/>
    <col min="1284" max="1284" width="24.85546875" style="550" customWidth="1"/>
    <col min="1285" max="1285" width="21.7109375" style="550" customWidth="1"/>
    <col min="1286" max="1286" width="20.7109375" style="550" customWidth="1"/>
    <col min="1287" max="1287" width="21.85546875" style="550" customWidth="1"/>
    <col min="1288" max="1288" width="21.7109375" style="550" customWidth="1"/>
    <col min="1289" max="1289" width="20.85546875" style="550" customWidth="1"/>
    <col min="1290" max="1290" width="19.140625" style="550" customWidth="1"/>
    <col min="1291" max="1291" width="13.42578125" style="550" customWidth="1"/>
    <col min="1292" max="1296" width="11.28515625" style="550" customWidth="1"/>
    <col min="1297" max="1536" width="9.140625" style="550"/>
    <col min="1537" max="1537" width="2.85546875" style="550" customWidth="1"/>
    <col min="1538" max="1538" width="2.5703125" style="550" customWidth="1"/>
    <col min="1539" max="1539" width="7.28515625" style="550" customWidth="1"/>
    <col min="1540" max="1540" width="24.85546875" style="550" customWidth="1"/>
    <col min="1541" max="1541" width="21.7109375" style="550" customWidth="1"/>
    <col min="1542" max="1542" width="20.7109375" style="550" customWidth="1"/>
    <col min="1543" max="1543" width="21.85546875" style="550" customWidth="1"/>
    <col min="1544" max="1544" width="21.7109375" style="550" customWidth="1"/>
    <col min="1545" max="1545" width="20.85546875" style="550" customWidth="1"/>
    <col min="1546" max="1546" width="19.140625" style="550" customWidth="1"/>
    <col min="1547" max="1547" width="13.42578125" style="550" customWidth="1"/>
    <col min="1548" max="1552" width="11.28515625" style="550" customWidth="1"/>
    <col min="1553" max="1792" width="9.140625" style="550"/>
    <col min="1793" max="1793" width="2.85546875" style="550" customWidth="1"/>
    <col min="1794" max="1794" width="2.5703125" style="550" customWidth="1"/>
    <col min="1795" max="1795" width="7.28515625" style="550" customWidth="1"/>
    <col min="1796" max="1796" width="24.85546875" style="550" customWidth="1"/>
    <col min="1797" max="1797" width="21.7109375" style="550" customWidth="1"/>
    <col min="1798" max="1798" width="20.7109375" style="550" customWidth="1"/>
    <col min="1799" max="1799" width="21.85546875" style="550" customWidth="1"/>
    <col min="1800" max="1800" width="21.7109375" style="550" customWidth="1"/>
    <col min="1801" max="1801" width="20.85546875" style="550" customWidth="1"/>
    <col min="1802" max="1802" width="19.140625" style="550" customWidth="1"/>
    <col min="1803" max="1803" width="13.42578125" style="550" customWidth="1"/>
    <col min="1804" max="1808" width="11.28515625" style="550" customWidth="1"/>
    <col min="1809" max="2048" width="9.140625" style="550"/>
    <col min="2049" max="2049" width="2.85546875" style="550" customWidth="1"/>
    <col min="2050" max="2050" width="2.5703125" style="550" customWidth="1"/>
    <col min="2051" max="2051" width="7.28515625" style="550" customWidth="1"/>
    <col min="2052" max="2052" width="24.85546875" style="550" customWidth="1"/>
    <col min="2053" max="2053" width="21.7109375" style="550" customWidth="1"/>
    <col min="2054" max="2054" width="20.7109375" style="550" customWidth="1"/>
    <col min="2055" max="2055" width="21.85546875" style="550" customWidth="1"/>
    <col min="2056" max="2056" width="21.7109375" style="550" customWidth="1"/>
    <col min="2057" max="2057" width="20.85546875" style="550" customWidth="1"/>
    <col min="2058" max="2058" width="19.140625" style="550" customWidth="1"/>
    <col min="2059" max="2059" width="13.42578125" style="550" customWidth="1"/>
    <col min="2060" max="2064" width="11.28515625" style="550" customWidth="1"/>
    <col min="2065" max="2304" width="9.140625" style="550"/>
    <col min="2305" max="2305" width="2.85546875" style="550" customWidth="1"/>
    <col min="2306" max="2306" width="2.5703125" style="550" customWidth="1"/>
    <col min="2307" max="2307" width="7.28515625" style="550" customWidth="1"/>
    <col min="2308" max="2308" width="24.85546875" style="550" customWidth="1"/>
    <col min="2309" max="2309" width="21.7109375" style="550" customWidth="1"/>
    <col min="2310" max="2310" width="20.7109375" style="550" customWidth="1"/>
    <col min="2311" max="2311" width="21.85546875" style="550" customWidth="1"/>
    <col min="2312" max="2312" width="21.7109375" style="550" customWidth="1"/>
    <col min="2313" max="2313" width="20.85546875" style="550" customWidth="1"/>
    <col min="2314" max="2314" width="19.140625" style="550" customWidth="1"/>
    <col min="2315" max="2315" width="13.42578125" style="550" customWidth="1"/>
    <col min="2316" max="2320" width="11.28515625" style="550" customWidth="1"/>
    <col min="2321" max="2560" width="9.140625" style="550"/>
    <col min="2561" max="2561" width="2.85546875" style="550" customWidth="1"/>
    <col min="2562" max="2562" width="2.5703125" style="550" customWidth="1"/>
    <col min="2563" max="2563" width="7.28515625" style="550" customWidth="1"/>
    <col min="2564" max="2564" width="24.85546875" style="550" customWidth="1"/>
    <col min="2565" max="2565" width="21.7109375" style="550" customWidth="1"/>
    <col min="2566" max="2566" width="20.7109375" style="550" customWidth="1"/>
    <col min="2567" max="2567" width="21.85546875" style="550" customWidth="1"/>
    <col min="2568" max="2568" width="21.7109375" style="550" customWidth="1"/>
    <col min="2569" max="2569" width="20.85546875" style="550" customWidth="1"/>
    <col min="2570" max="2570" width="19.140625" style="550" customWidth="1"/>
    <col min="2571" max="2571" width="13.42578125" style="550" customWidth="1"/>
    <col min="2572" max="2576" width="11.28515625" style="550" customWidth="1"/>
    <col min="2577" max="2816" width="9.140625" style="550"/>
    <col min="2817" max="2817" width="2.85546875" style="550" customWidth="1"/>
    <col min="2818" max="2818" width="2.5703125" style="550" customWidth="1"/>
    <col min="2819" max="2819" width="7.28515625" style="550" customWidth="1"/>
    <col min="2820" max="2820" width="24.85546875" style="550" customWidth="1"/>
    <col min="2821" max="2821" width="21.7109375" style="550" customWidth="1"/>
    <col min="2822" max="2822" width="20.7109375" style="550" customWidth="1"/>
    <col min="2823" max="2823" width="21.85546875" style="550" customWidth="1"/>
    <col min="2824" max="2824" width="21.7109375" style="550" customWidth="1"/>
    <col min="2825" max="2825" width="20.85546875" style="550" customWidth="1"/>
    <col min="2826" max="2826" width="19.140625" style="550" customWidth="1"/>
    <col min="2827" max="2827" width="13.42578125" style="550" customWidth="1"/>
    <col min="2828" max="2832" width="11.28515625" style="550" customWidth="1"/>
    <col min="2833" max="3072" width="9.140625" style="550"/>
    <col min="3073" max="3073" width="2.85546875" style="550" customWidth="1"/>
    <col min="3074" max="3074" width="2.5703125" style="550" customWidth="1"/>
    <col min="3075" max="3075" width="7.28515625" style="550" customWidth="1"/>
    <col min="3076" max="3076" width="24.85546875" style="550" customWidth="1"/>
    <col min="3077" max="3077" width="21.7109375" style="550" customWidth="1"/>
    <col min="3078" max="3078" width="20.7109375" style="550" customWidth="1"/>
    <col min="3079" max="3079" width="21.85546875" style="550" customWidth="1"/>
    <col min="3080" max="3080" width="21.7109375" style="550" customWidth="1"/>
    <col min="3081" max="3081" width="20.85546875" style="550" customWidth="1"/>
    <col min="3082" max="3082" width="19.140625" style="550" customWidth="1"/>
    <col min="3083" max="3083" width="13.42578125" style="550" customWidth="1"/>
    <col min="3084" max="3088" width="11.28515625" style="550" customWidth="1"/>
    <col min="3089" max="3328" width="9.140625" style="550"/>
    <col min="3329" max="3329" width="2.85546875" style="550" customWidth="1"/>
    <col min="3330" max="3330" width="2.5703125" style="550" customWidth="1"/>
    <col min="3331" max="3331" width="7.28515625" style="550" customWidth="1"/>
    <col min="3332" max="3332" width="24.85546875" style="550" customWidth="1"/>
    <col min="3333" max="3333" width="21.7109375" style="550" customWidth="1"/>
    <col min="3334" max="3334" width="20.7109375" style="550" customWidth="1"/>
    <col min="3335" max="3335" width="21.85546875" style="550" customWidth="1"/>
    <col min="3336" max="3336" width="21.7109375" style="550" customWidth="1"/>
    <col min="3337" max="3337" width="20.85546875" style="550" customWidth="1"/>
    <col min="3338" max="3338" width="19.140625" style="550" customWidth="1"/>
    <col min="3339" max="3339" width="13.42578125" style="550" customWidth="1"/>
    <col min="3340" max="3344" width="11.28515625" style="550" customWidth="1"/>
    <col min="3345" max="3584" width="9.140625" style="550"/>
    <col min="3585" max="3585" width="2.85546875" style="550" customWidth="1"/>
    <col min="3586" max="3586" width="2.5703125" style="550" customWidth="1"/>
    <col min="3587" max="3587" width="7.28515625" style="550" customWidth="1"/>
    <col min="3588" max="3588" width="24.85546875" style="550" customWidth="1"/>
    <col min="3589" max="3589" width="21.7109375" style="550" customWidth="1"/>
    <col min="3590" max="3590" width="20.7109375" style="550" customWidth="1"/>
    <col min="3591" max="3591" width="21.85546875" style="550" customWidth="1"/>
    <col min="3592" max="3592" width="21.7109375" style="550" customWidth="1"/>
    <col min="3593" max="3593" width="20.85546875" style="550" customWidth="1"/>
    <col min="3594" max="3594" width="19.140625" style="550" customWidth="1"/>
    <col min="3595" max="3595" width="13.42578125" style="550" customWidth="1"/>
    <col min="3596" max="3600" width="11.28515625" style="550" customWidth="1"/>
    <col min="3601" max="3840" width="9.140625" style="550"/>
    <col min="3841" max="3841" width="2.85546875" style="550" customWidth="1"/>
    <col min="3842" max="3842" width="2.5703125" style="550" customWidth="1"/>
    <col min="3843" max="3843" width="7.28515625" style="550" customWidth="1"/>
    <col min="3844" max="3844" width="24.85546875" style="550" customWidth="1"/>
    <col min="3845" max="3845" width="21.7109375" style="550" customWidth="1"/>
    <col min="3846" max="3846" width="20.7109375" style="550" customWidth="1"/>
    <col min="3847" max="3847" width="21.85546875" style="550" customWidth="1"/>
    <col min="3848" max="3848" width="21.7109375" style="550" customWidth="1"/>
    <col min="3849" max="3849" width="20.85546875" style="550" customWidth="1"/>
    <col min="3850" max="3850" width="19.140625" style="550" customWidth="1"/>
    <col min="3851" max="3851" width="13.42578125" style="550" customWidth="1"/>
    <col min="3852" max="3856" width="11.28515625" style="550" customWidth="1"/>
    <col min="3857" max="4096" width="9.140625" style="550"/>
    <col min="4097" max="4097" width="2.85546875" style="550" customWidth="1"/>
    <col min="4098" max="4098" width="2.5703125" style="550" customWidth="1"/>
    <col min="4099" max="4099" width="7.28515625" style="550" customWidth="1"/>
    <col min="4100" max="4100" width="24.85546875" style="550" customWidth="1"/>
    <col min="4101" max="4101" width="21.7109375" style="550" customWidth="1"/>
    <col min="4102" max="4102" width="20.7109375" style="550" customWidth="1"/>
    <col min="4103" max="4103" width="21.85546875" style="550" customWidth="1"/>
    <col min="4104" max="4104" width="21.7109375" style="550" customWidth="1"/>
    <col min="4105" max="4105" width="20.85546875" style="550" customWidth="1"/>
    <col min="4106" max="4106" width="19.140625" style="550" customWidth="1"/>
    <col min="4107" max="4107" width="13.42578125" style="550" customWidth="1"/>
    <col min="4108" max="4112" width="11.28515625" style="550" customWidth="1"/>
    <col min="4113" max="4352" width="9.140625" style="550"/>
    <col min="4353" max="4353" width="2.85546875" style="550" customWidth="1"/>
    <col min="4354" max="4354" width="2.5703125" style="550" customWidth="1"/>
    <col min="4355" max="4355" width="7.28515625" style="550" customWidth="1"/>
    <col min="4356" max="4356" width="24.85546875" style="550" customWidth="1"/>
    <col min="4357" max="4357" width="21.7109375" style="550" customWidth="1"/>
    <col min="4358" max="4358" width="20.7109375" style="550" customWidth="1"/>
    <col min="4359" max="4359" width="21.85546875" style="550" customWidth="1"/>
    <col min="4360" max="4360" width="21.7109375" style="550" customWidth="1"/>
    <col min="4361" max="4361" width="20.85546875" style="550" customWidth="1"/>
    <col min="4362" max="4362" width="19.140625" style="550" customWidth="1"/>
    <col min="4363" max="4363" width="13.42578125" style="550" customWidth="1"/>
    <col min="4364" max="4368" width="11.28515625" style="550" customWidth="1"/>
    <col min="4369" max="4608" width="9.140625" style="550"/>
    <col min="4609" max="4609" width="2.85546875" style="550" customWidth="1"/>
    <col min="4610" max="4610" width="2.5703125" style="550" customWidth="1"/>
    <col min="4611" max="4611" width="7.28515625" style="550" customWidth="1"/>
    <col min="4612" max="4612" width="24.85546875" style="550" customWidth="1"/>
    <col min="4613" max="4613" width="21.7109375" style="550" customWidth="1"/>
    <col min="4614" max="4614" width="20.7109375" style="550" customWidth="1"/>
    <col min="4615" max="4615" width="21.85546875" style="550" customWidth="1"/>
    <col min="4616" max="4616" width="21.7109375" style="550" customWidth="1"/>
    <col min="4617" max="4617" width="20.85546875" style="550" customWidth="1"/>
    <col min="4618" max="4618" width="19.140625" style="550" customWidth="1"/>
    <col min="4619" max="4619" width="13.42578125" style="550" customWidth="1"/>
    <col min="4620" max="4624" width="11.28515625" style="550" customWidth="1"/>
    <col min="4625" max="4864" width="9.140625" style="550"/>
    <col min="4865" max="4865" width="2.85546875" style="550" customWidth="1"/>
    <col min="4866" max="4866" width="2.5703125" style="550" customWidth="1"/>
    <col min="4867" max="4867" width="7.28515625" style="550" customWidth="1"/>
    <col min="4868" max="4868" width="24.85546875" style="550" customWidth="1"/>
    <col min="4869" max="4869" width="21.7109375" style="550" customWidth="1"/>
    <col min="4870" max="4870" width="20.7109375" style="550" customWidth="1"/>
    <col min="4871" max="4871" width="21.85546875" style="550" customWidth="1"/>
    <col min="4872" max="4872" width="21.7109375" style="550" customWidth="1"/>
    <col min="4873" max="4873" width="20.85546875" style="550" customWidth="1"/>
    <col min="4874" max="4874" width="19.140625" style="550" customWidth="1"/>
    <col min="4875" max="4875" width="13.42578125" style="550" customWidth="1"/>
    <col min="4876" max="4880" width="11.28515625" style="550" customWidth="1"/>
    <col min="4881" max="5120" width="9.140625" style="550"/>
    <col min="5121" max="5121" width="2.85546875" style="550" customWidth="1"/>
    <col min="5122" max="5122" width="2.5703125" style="550" customWidth="1"/>
    <col min="5123" max="5123" width="7.28515625" style="550" customWidth="1"/>
    <col min="5124" max="5124" width="24.85546875" style="550" customWidth="1"/>
    <col min="5125" max="5125" width="21.7109375" style="550" customWidth="1"/>
    <col min="5126" max="5126" width="20.7109375" style="550" customWidth="1"/>
    <col min="5127" max="5127" width="21.85546875" style="550" customWidth="1"/>
    <col min="5128" max="5128" width="21.7109375" style="550" customWidth="1"/>
    <col min="5129" max="5129" width="20.85546875" style="550" customWidth="1"/>
    <col min="5130" max="5130" width="19.140625" style="550" customWidth="1"/>
    <col min="5131" max="5131" width="13.42578125" style="550" customWidth="1"/>
    <col min="5132" max="5136" width="11.28515625" style="550" customWidth="1"/>
    <col min="5137" max="5376" width="9.140625" style="550"/>
    <col min="5377" max="5377" width="2.85546875" style="550" customWidth="1"/>
    <col min="5378" max="5378" width="2.5703125" style="550" customWidth="1"/>
    <col min="5379" max="5379" width="7.28515625" style="550" customWidth="1"/>
    <col min="5380" max="5380" width="24.85546875" style="550" customWidth="1"/>
    <col min="5381" max="5381" width="21.7109375" style="550" customWidth="1"/>
    <col min="5382" max="5382" width="20.7109375" style="550" customWidth="1"/>
    <col min="5383" max="5383" width="21.85546875" style="550" customWidth="1"/>
    <col min="5384" max="5384" width="21.7109375" style="550" customWidth="1"/>
    <col min="5385" max="5385" width="20.85546875" style="550" customWidth="1"/>
    <col min="5386" max="5386" width="19.140625" style="550" customWidth="1"/>
    <col min="5387" max="5387" width="13.42578125" style="550" customWidth="1"/>
    <col min="5388" max="5392" width="11.28515625" style="550" customWidth="1"/>
    <col min="5393" max="5632" width="9.140625" style="550"/>
    <col min="5633" max="5633" width="2.85546875" style="550" customWidth="1"/>
    <col min="5634" max="5634" width="2.5703125" style="550" customWidth="1"/>
    <col min="5635" max="5635" width="7.28515625" style="550" customWidth="1"/>
    <col min="5636" max="5636" width="24.85546875" style="550" customWidth="1"/>
    <col min="5637" max="5637" width="21.7109375" style="550" customWidth="1"/>
    <col min="5638" max="5638" width="20.7109375" style="550" customWidth="1"/>
    <col min="5639" max="5639" width="21.85546875" style="550" customWidth="1"/>
    <col min="5640" max="5640" width="21.7109375" style="550" customWidth="1"/>
    <col min="5641" max="5641" width="20.85546875" style="550" customWidth="1"/>
    <col min="5642" max="5642" width="19.140625" style="550" customWidth="1"/>
    <col min="5643" max="5643" width="13.42578125" style="550" customWidth="1"/>
    <col min="5644" max="5648" width="11.28515625" style="550" customWidth="1"/>
    <col min="5649" max="5888" width="9.140625" style="550"/>
    <col min="5889" max="5889" width="2.85546875" style="550" customWidth="1"/>
    <col min="5890" max="5890" width="2.5703125" style="550" customWidth="1"/>
    <col min="5891" max="5891" width="7.28515625" style="550" customWidth="1"/>
    <col min="5892" max="5892" width="24.85546875" style="550" customWidth="1"/>
    <col min="5893" max="5893" width="21.7109375" style="550" customWidth="1"/>
    <col min="5894" max="5894" width="20.7109375" style="550" customWidth="1"/>
    <col min="5895" max="5895" width="21.85546875" style="550" customWidth="1"/>
    <col min="5896" max="5896" width="21.7109375" style="550" customWidth="1"/>
    <col min="5897" max="5897" width="20.85546875" style="550" customWidth="1"/>
    <col min="5898" max="5898" width="19.140625" style="550" customWidth="1"/>
    <col min="5899" max="5899" width="13.42578125" style="550" customWidth="1"/>
    <col min="5900" max="5904" width="11.28515625" style="550" customWidth="1"/>
    <col min="5905" max="6144" width="9.140625" style="550"/>
    <col min="6145" max="6145" width="2.85546875" style="550" customWidth="1"/>
    <col min="6146" max="6146" width="2.5703125" style="550" customWidth="1"/>
    <col min="6147" max="6147" width="7.28515625" style="550" customWidth="1"/>
    <col min="6148" max="6148" width="24.85546875" style="550" customWidth="1"/>
    <col min="6149" max="6149" width="21.7109375" style="550" customWidth="1"/>
    <col min="6150" max="6150" width="20.7109375" style="550" customWidth="1"/>
    <col min="6151" max="6151" width="21.85546875" style="550" customWidth="1"/>
    <col min="6152" max="6152" width="21.7109375" style="550" customWidth="1"/>
    <col min="6153" max="6153" width="20.85546875" style="550" customWidth="1"/>
    <col min="6154" max="6154" width="19.140625" style="550" customWidth="1"/>
    <col min="6155" max="6155" width="13.42578125" style="550" customWidth="1"/>
    <col min="6156" max="6160" width="11.28515625" style="550" customWidth="1"/>
    <col min="6161" max="6400" width="9.140625" style="550"/>
    <col min="6401" max="6401" width="2.85546875" style="550" customWidth="1"/>
    <col min="6402" max="6402" width="2.5703125" style="550" customWidth="1"/>
    <col min="6403" max="6403" width="7.28515625" style="550" customWidth="1"/>
    <col min="6404" max="6404" width="24.85546875" style="550" customWidth="1"/>
    <col min="6405" max="6405" width="21.7109375" style="550" customWidth="1"/>
    <col min="6406" max="6406" width="20.7109375" style="550" customWidth="1"/>
    <col min="6407" max="6407" width="21.85546875" style="550" customWidth="1"/>
    <col min="6408" max="6408" width="21.7109375" style="550" customWidth="1"/>
    <col min="6409" max="6409" width="20.85546875" style="550" customWidth="1"/>
    <col min="6410" max="6410" width="19.140625" style="550" customWidth="1"/>
    <col min="6411" max="6411" width="13.42578125" style="550" customWidth="1"/>
    <col min="6412" max="6416" width="11.28515625" style="550" customWidth="1"/>
    <col min="6417" max="6656" width="9.140625" style="550"/>
    <col min="6657" max="6657" width="2.85546875" style="550" customWidth="1"/>
    <col min="6658" max="6658" width="2.5703125" style="550" customWidth="1"/>
    <col min="6659" max="6659" width="7.28515625" style="550" customWidth="1"/>
    <col min="6660" max="6660" width="24.85546875" style="550" customWidth="1"/>
    <col min="6661" max="6661" width="21.7109375" style="550" customWidth="1"/>
    <col min="6662" max="6662" width="20.7109375" style="550" customWidth="1"/>
    <col min="6663" max="6663" width="21.85546875" style="550" customWidth="1"/>
    <col min="6664" max="6664" width="21.7109375" style="550" customWidth="1"/>
    <col min="6665" max="6665" width="20.85546875" style="550" customWidth="1"/>
    <col min="6666" max="6666" width="19.140625" style="550" customWidth="1"/>
    <col min="6667" max="6667" width="13.42578125" style="550" customWidth="1"/>
    <col min="6668" max="6672" width="11.28515625" style="550" customWidth="1"/>
    <col min="6673" max="6912" width="9.140625" style="550"/>
    <col min="6913" max="6913" width="2.85546875" style="550" customWidth="1"/>
    <col min="6914" max="6914" width="2.5703125" style="550" customWidth="1"/>
    <col min="6915" max="6915" width="7.28515625" style="550" customWidth="1"/>
    <col min="6916" max="6916" width="24.85546875" style="550" customWidth="1"/>
    <col min="6917" max="6917" width="21.7109375" style="550" customWidth="1"/>
    <col min="6918" max="6918" width="20.7109375" style="550" customWidth="1"/>
    <col min="6919" max="6919" width="21.85546875" style="550" customWidth="1"/>
    <col min="6920" max="6920" width="21.7109375" style="550" customWidth="1"/>
    <col min="6921" max="6921" width="20.85546875" style="550" customWidth="1"/>
    <col min="6922" max="6922" width="19.140625" style="550" customWidth="1"/>
    <col min="6923" max="6923" width="13.42578125" style="550" customWidth="1"/>
    <col min="6924" max="6928" width="11.28515625" style="550" customWidth="1"/>
    <col min="6929" max="7168" width="9.140625" style="550"/>
    <col min="7169" max="7169" width="2.85546875" style="550" customWidth="1"/>
    <col min="7170" max="7170" width="2.5703125" style="550" customWidth="1"/>
    <col min="7171" max="7171" width="7.28515625" style="550" customWidth="1"/>
    <col min="7172" max="7172" width="24.85546875" style="550" customWidth="1"/>
    <col min="7173" max="7173" width="21.7109375" style="550" customWidth="1"/>
    <col min="7174" max="7174" width="20.7109375" style="550" customWidth="1"/>
    <col min="7175" max="7175" width="21.85546875" style="550" customWidth="1"/>
    <col min="7176" max="7176" width="21.7109375" style="550" customWidth="1"/>
    <col min="7177" max="7177" width="20.85546875" style="550" customWidth="1"/>
    <col min="7178" max="7178" width="19.140625" style="550" customWidth="1"/>
    <col min="7179" max="7179" width="13.42578125" style="550" customWidth="1"/>
    <col min="7180" max="7184" width="11.28515625" style="550" customWidth="1"/>
    <col min="7185" max="7424" width="9.140625" style="550"/>
    <col min="7425" max="7425" width="2.85546875" style="550" customWidth="1"/>
    <col min="7426" max="7426" width="2.5703125" style="550" customWidth="1"/>
    <col min="7427" max="7427" width="7.28515625" style="550" customWidth="1"/>
    <col min="7428" max="7428" width="24.85546875" style="550" customWidth="1"/>
    <col min="7429" max="7429" width="21.7109375" style="550" customWidth="1"/>
    <col min="7430" max="7430" width="20.7109375" style="550" customWidth="1"/>
    <col min="7431" max="7431" width="21.85546875" style="550" customWidth="1"/>
    <col min="7432" max="7432" width="21.7109375" style="550" customWidth="1"/>
    <col min="7433" max="7433" width="20.85546875" style="550" customWidth="1"/>
    <col min="7434" max="7434" width="19.140625" style="550" customWidth="1"/>
    <col min="7435" max="7435" width="13.42578125" style="550" customWidth="1"/>
    <col min="7436" max="7440" width="11.28515625" style="550" customWidth="1"/>
    <col min="7441" max="7680" width="9.140625" style="550"/>
    <col min="7681" max="7681" width="2.85546875" style="550" customWidth="1"/>
    <col min="7682" max="7682" width="2.5703125" style="550" customWidth="1"/>
    <col min="7683" max="7683" width="7.28515625" style="550" customWidth="1"/>
    <col min="7684" max="7684" width="24.85546875" style="550" customWidth="1"/>
    <col min="7685" max="7685" width="21.7109375" style="550" customWidth="1"/>
    <col min="7686" max="7686" width="20.7109375" style="550" customWidth="1"/>
    <col min="7687" max="7687" width="21.85546875" style="550" customWidth="1"/>
    <col min="7688" max="7688" width="21.7109375" style="550" customWidth="1"/>
    <col min="7689" max="7689" width="20.85546875" style="550" customWidth="1"/>
    <col min="7690" max="7690" width="19.140625" style="550" customWidth="1"/>
    <col min="7691" max="7691" width="13.42578125" style="550" customWidth="1"/>
    <col min="7692" max="7696" width="11.28515625" style="550" customWidth="1"/>
    <col min="7697" max="7936" width="9.140625" style="550"/>
    <col min="7937" max="7937" width="2.85546875" style="550" customWidth="1"/>
    <col min="7938" max="7938" width="2.5703125" style="550" customWidth="1"/>
    <col min="7939" max="7939" width="7.28515625" style="550" customWidth="1"/>
    <col min="7940" max="7940" width="24.85546875" style="550" customWidth="1"/>
    <col min="7941" max="7941" width="21.7109375" style="550" customWidth="1"/>
    <col min="7942" max="7942" width="20.7109375" style="550" customWidth="1"/>
    <col min="7943" max="7943" width="21.85546875" style="550" customWidth="1"/>
    <col min="7944" max="7944" width="21.7109375" style="550" customWidth="1"/>
    <col min="7945" max="7945" width="20.85546875" style="550" customWidth="1"/>
    <col min="7946" max="7946" width="19.140625" style="550" customWidth="1"/>
    <col min="7947" max="7947" width="13.42578125" style="550" customWidth="1"/>
    <col min="7948" max="7952" width="11.28515625" style="550" customWidth="1"/>
    <col min="7953" max="8192" width="9.140625" style="550"/>
    <col min="8193" max="8193" width="2.85546875" style="550" customWidth="1"/>
    <col min="8194" max="8194" width="2.5703125" style="550" customWidth="1"/>
    <col min="8195" max="8195" width="7.28515625" style="550" customWidth="1"/>
    <col min="8196" max="8196" width="24.85546875" style="550" customWidth="1"/>
    <col min="8197" max="8197" width="21.7109375" style="550" customWidth="1"/>
    <col min="8198" max="8198" width="20.7109375" style="550" customWidth="1"/>
    <col min="8199" max="8199" width="21.85546875" style="550" customWidth="1"/>
    <col min="8200" max="8200" width="21.7109375" style="550" customWidth="1"/>
    <col min="8201" max="8201" width="20.85546875" style="550" customWidth="1"/>
    <col min="8202" max="8202" width="19.140625" style="550" customWidth="1"/>
    <col min="8203" max="8203" width="13.42578125" style="550" customWidth="1"/>
    <col min="8204" max="8208" width="11.28515625" style="550" customWidth="1"/>
    <col min="8209" max="8448" width="9.140625" style="550"/>
    <col min="8449" max="8449" width="2.85546875" style="550" customWidth="1"/>
    <col min="8450" max="8450" width="2.5703125" style="550" customWidth="1"/>
    <col min="8451" max="8451" width="7.28515625" style="550" customWidth="1"/>
    <col min="8452" max="8452" width="24.85546875" style="550" customWidth="1"/>
    <col min="8453" max="8453" width="21.7109375" style="550" customWidth="1"/>
    <col min="8454" max="8454" width="20.7109375" style="550" customWidth="1"/>
    <col min="8455" max="8455" width="21.85546875" style="550" customWidth="1"/>
    <col min="8456" max="8456" width="21.7109375" style="550" customWidth="1"/>
    <col min="8457" max="8457" width="20.85546875" style="550" customWidth="1"/>
    <col min="8458" max="8458" width="19.140625" style="550" customWidth="1"/>
    <col min="8459" max="8459" width="13.42578125" style="550" customWidth="1"/>
    <col min="8460" max="8464" width="11.28515625" style="550" customWidth="1"/>
    <col min="8465" max="8704" width="9.140625" style="550"/>
    <col min="8705" max="8705" width="2.85546875" style="550" customWidth="1"/>
    <col min="8706" max="8706" width="2.5703125" style="550" customWidth="1"/>
    <col min="8707" max="8707" width="7.28515625" style="550" customWidth="1"/>
    <col min="8708" max="8708" width="24.85546875" style="550" customWidth="1"/>
    <col min="8709" max="8709" width="21.7109375" style="550" customWidth="1"/>
    <col min="8710" max="8710" width="20.7109375" style="550" customWidth="1"/>
    <col min="8711" max="8711" width="21.85546875" style="550" customWidth="1"/>
    <col min="8712" max="8712" width="21.7109375" style="550" customWidth="1"/>
    <col min="8713" max="8713" width="20.85546875" style="550" customWidth="1"/>
    <col min="8714" max="8714" width="19.140625" style="550" customWidth="1"/>
    <col min="8715" max="8715" width="13.42578125" style="550" customWidth="1"/>
    <col min="8716" max="8720" width="11.28515625" style="550" customWidth="1"/>
    <col min="8721" max="8960" width="9.140625" style="550"/>
    <col min="8961" max="8961" width="2.85546875" style="550" customWidth="1"/>
    <col min="8962" max="8962" width="2.5703125" style="550" customWidth="1"/>
    <col min="8963" max="8963" width="7.28515625" style="550" customWidth="1"/>
    <col min="8964" max="8964" width="24.85546875" style="550" customWidth="1"/>
    <col min="8965" max="8965" width="21.7109375" style="550" customWidth="1"/>
    <col min="8966" max="8966" width="20.7109375" style="550" customWidth="1"/>
    <col min="8967" max="8967" width="21.85546875" style="550" customWidth="1"/>
    <col min="8968" max="8968" width="21.7109375" style="550" customWidth="1"/>
    <col min="8969" max="8969" width="20.85546875" style="550" customWidth="1"/>
    <col min="8970" max="8970" width="19.140625" style="550" customWidth="1"/>
    <col min="8971" max="8971" width="13.42578125" style="550" customWidth="1"/>
    <col min="8972" max="8976" width="11.28515625" style="550" customWidth="1"/>
    <col min="8977" max="9216" width="9.140625" style="550"/>
    <col min="9217" max="9217" width="2.85546875" style="550" customWidth="1"/>
    <col min="9218" max="9218" width="2.5703125" style="550" customWidth="1"/>
    <col min="9219" max="9219" width="7.28515625" style="550" customWidth="1"/>
    <col min="9220" max="9220" width="24.85546875" style="550" customWidth="1"/>
    <col min="9221" max="9221" width="21.7109375" style="550" customWidth="1"/>
    <col min="9222" max="9222" width="20.7109375" style="550" customWidth="1"/>
    <col min="9223" max="9223" width="21.85546875" style="550" customWidth="1"/>
    <col min="9224" max="9224" width="21.7109375" style="550" customWidth="1"/>
    <col min="9225" max="9225" width="20.85546875" style="550" customWidth="1"/>
    <col min="9226" max="9226" width="19.140625" style="550" customWidth="1"/>
    <col min="9227" max="9227" width="13.42578125" style="550" customWidth="1"/>
    <col min="9228" max="9232" width="11.28515625" style="550" customWidth="1"/>
    <col min="9233" max="9472" width="9.140625" style="550"/>
    <col min="9473" max="9473" width="2.85546875" style="550" customWidth="1"/>
    <col min="9474" max="9474" width="2.5703125" style="550" customWidth="1"/>
    <col min="9475" max="9475" width="7.28515625" style="550" customWidth="1"/>
    <col min="9476" max="9476" width="24.85546875" style="550" customWidth="1"/>
    <col min="9477" max="9477" width="21.7109375" style="550" customWidth="1"/>
    <col min="9478" max="9478" width="20.7109375" style="550" customWidth="1"/>
    <col min="9479" max="9479" width="21.85546875" style="550" customWidth="1"/>
    <col min="9480" max="9480" width="21.7109375" style="550" customWidth="1"/>
    <col min="9481" max="9481" width="20.85546875" style="550" customWidth="1"/>
    <col min="9482" max="9482" width="19.140625" style="550" customWidth="1"/>
    <col min="9483" max="9483" width="13.42578125" style="550" customWidth="1"/>
    <col min="9484" max="9488" width="11.28515625" style="550" customWidth="1"/>
    <col min="9489" max="9728" width="9.140625" style="550"/>
    <col min="9729" max="9729" width="2.85546875" style="550" customWidth="1"/>
    <col min="9730" max="9730" width="2.5703125" style="550" customWidth="1"/>
    <col min="9731" max="9731" width="7.28515625" style="550" customWidth="1"/>
    <col min="9732" max="9732" width="24.85546875" style="550" customWidth="1"/>
    <col min="9733" max="9733" width="21.7109375" style="550" customWidth="1"/>
    <col min="9734" max="9734" width="20.7109375" style="550" customWidth="1"/>
    <col min="9735" max="9735" width="21.85546875" style="550" customWidth="1"/>
    <col min="9736" max="9736" width="21.7109375" style="550" customWidth="1"/>
    <col min="9737" max="9737" width="20.85546875" style="550" customWidth="1"/>
    <col min="9738" max="9738" width="19.140625" style="550" customWidth="1"/>
    <col min="9739" max="9739" width="13.42578125" style="550" customWidth="1"/>
    <col min="9740" max="9744" width="11.28515625" style="550" customWidth="1"/>
    <col min="9745" max="9984" width="9.140625" style="550"/>
    <col min="9985" max="9985" width="2.85546875" style="550" customWidth="1"/>
    <col min="9986" max="9986" width="2.5703125" style="550" customWidth="1"/>
    <col min="9987" max="9987" width="7.28515625" style="550" customWidth="1"/>
    <col min="9988" max="9988" width="24.85546875" style="550" customWidth="1"/>
    <col min="9989" max="9989" width="21.7109375" style="550" customWidth="1"/>
    <col min="9990" max="9990" width="20.7109375" style="550" customWidth="1"/>
    <col min="9991" max="9991" width="21.85546875" style="550" customWidth="1"/>
    <col min="9992" max="9992" width="21.7109375" style="550" customWidth="1"/>
    <col min="9993" max="9993" width="20.85546875" style="550" customWidth="1"/>
    <col min="9994" max="9994" width="19.140625" style="550" customWidth="1"/>
    <col min="9995" max="9995" width="13.42578125" style="550" customWidth="1"/>
    <col min="9996" max="10000" width="11.28515625" style="550" customWidth="1"/>
    <col min="10001" max="10240" width="9.140625" style="550"/>
    <col min="10241" max="10241" width="2.85546875" style="550" customWidth="1"/>
    <col min="10242" max="10242" width="2.5703125" style="550" customWidth="1"/>
    <col min="10243" max="10243" width="7.28515625" style="550" customWidth="1"/>
    <col min="10244" max="10244" width="24.85546875" style="550" customWidth="1"/>
    <col min="10245" max="10245" width="21.7109375" style="550" customWidth="1"/>
    <col min="10246" max="10246" width="20.7109375" style="550" customWidth="1"/>
    <col min="10247" max="10247" width="21.85546875" style="550" customWidth="1"/>
    <col min="10248" max="10248" width="21.7109375" style="550" customWidth="1"/>
    <col min="10249" max="10249" width="20.85546875" style="550" customWidth="1"/>
    <col min="10250" max="10250" width="19.140625" style="550" customWidth="1"/>
    <col min="10251" max="10251" width="13.42578125" style="550" customWidth="1"/>
    <col min="10252" max="10256" width="11.28515625" style="550" customWidth="1"/>
    <col min="10257" max="10496" width="9.140625" style="550"/>
    <col min="10497" max="10497" width="2.85546875" style="550" customWidth="1"/>
    <col min="10498" max="10498" width="2.5703125" style="550" customWidth="1"/>
    <col min="10499" max="10499" width="7.28515625" style="550" customWidth="1"/>
    <col min="10500" max="10500" width="24.85546875" style="550" customWidth="1"/>
    <col min="10501" max="10501" width="21.7109375" style="550" customWidth="1"/>
    <col min="10502" max="10502" width="20.7109375" style="550" customWidth="1"/>
    <col min="10503" max="10503" width="21.85546875" style="550" customWidth="1"/>
    <col min="10504" max="10504" width="21.7109375" style="550" customWidth="1"/>
    <col min="10505" max="10505" width="20.85546875" style="550" customWidth="1"/>
    <col min="10506" max="10506" width="19.140625" style="550" customWidth="1"/>
    <col min="10507" max="10507" width="13.42578125" style="550" customWidth="1"/>
    <col min="10508" max="10512" width="11.28515625" style="550" customWidth="1"/>
    <col min="10513" max="10752" width="9.140625" style="550"/>
    <col min="10753" max="10753" width="2.85546875" style="550" customWidth="1"/>
    <col min="10754" max="10754" width="2.5703125" style="550" customWidth="1"/>
    <col min="10755" max="10755" width="7.28515625" style="550" customWidth="1"/>
    <col min="10756" max="10756" width="24.85546875" style="550" customWidth="1"/>
    <col min="10757" max="10757" width="21.7109375" style="550" customWidth="1"/>
    <col min="10758" max="10758" width="20.7109375" style="550" customWidth="1"/>
    <col min="10759" max="10759" width="21.85546875" style="550" customWidth="1"/>
    <col min="10760" max="10760" width="21.7109375" style="550" customWidth="1"/>
    <col min="10761" max="10761" width="20.85546875" style="550" customWidth="1"/>
    <col min="10762" max="10762" width="19.140625" style="550" customWidth="1"/>
    <col min="10763" max="10763" width="13.42578125" style="550" customWidth="1"/>
    <col min="10764" max="10768" width="11.28515625" style="550" customWidth="1"/>
    <col min="10769" max="11008" width="9.140625" style="550"/>
    <col min="11009" max="11009" width="2.85546875" style="550" customWidth="1"/>
    <col min="11010" max="11010" width="2.5703125" style="550" customWidth="1"/>
    <col min="11011" max="11011" width="7.28515625" style="550" customWidth="1"/>
    <col min="11012" max="11012" width="24.85546875" style="550" customWidth="1"/>
    <col min="11013" max="11013" width="21.7109375" style="550" customWidth="1"/>
    <col min="11014" max="11014" width="20.7109375" style="550" customWidth="1"/>
    <col min="11015" max="11015" width="21.85546875" style="550" customWidth="1"/>
    <col min="11016" max="11016" width="21.7109375" style="550" customWidth="1"/>
    <col min="11017" max="11017" width="20.85546875" style="550" customWidth="1"/>
    <col min="11018" max="11018" width="19.140625" style="550" customWidth="1"/>
    <col min="11019" max="11019" width="13.42578125" style="550" customWidth="1"/>
    <col min="11020" max="11024" width="11.28515625" style="550" customWidth="1"/>
    <col min="11025" max="11264" width="9.140625" style="550"/>
    <col min="11265" max="11265" width="2.85546875" style="550" customWidth="1"/>
    <col min="11266" max="11266" width="2.5703125" style="550" customWidth="1"/>
    <col min="11267" max="11267" width="7.28515625" style="550" customWidth="1"/>
    <col min="11268" max="11268" width="24.85546875" style="550" customWidth="1"/>
    <col min="11269" max="11269" width="21.7109375" style="550" customWidth="1"/>
    <col min="11270" max="11270" width="20.7109375" style="550" customWidth="1"/>
    <col min="11271" max="11271" width="21.85546875" style="550" customWidth="1"/>
    <col min="11272" max="11272" width="21.7109375" style="550" customWidth="1"/>
    <col min="11273" max="11273" width="20.85546875" style="550" customWidth="1"/>
    <col min="11274" max="11274" width="19.140625" style="550" customWidth="1"/>
    <col min="11275" max="11275" width="13.42578125" style="550" customWidth="1"/>
    <col min="11276" max="11280" width="11.28515625" style="550" customWidth="1"/>
    <col min="11281" max="11520" width="9.140625" style="550"/>
    <col min="11521" max="11521" width="2.85546875" style="550" customWidth="1"/>
    <col min="11522" max="11522" width="2.5703125" style="550" customWidth="1"/>
    <col min="11523" max="11523" width="7.28515625" style="550" customWidth="1"/>
    <col min="11524" max="11524" width="24.85546875" style="550" customWidth="1"/>
    <col min="11525" max="11525" width="21.7109375" style="550" customWidth="1"/>
    <col min="11526" max="11526" width="20.7109375" style="550" customWidth="1"/>
    <col min="11527" max="11527" width="21.85546875" style="550" customWidth="1"/>
    <col min="11528" max="11528" width="21.7109375" style="550" customWidth="1"/>
    <col min="11529" max="11529" width="20.85546875" style="550" customWidth="1"/>
    <col min="11530" max="11530" width="19.140625" style="550" customWidth="1"/>
    <col min="11531" max="11531" width="13.42578125" style="550" customWidth="1"/>
    <col min="11532" max="11536" width="11.28515625" style="550" customWidth="1"/>
    <col min="11537" max="11776" width="9.140625" style="550"/>
    <col min="11777" max="11777" width="2.85546875" style="550" customWidth="1"/>
    <col min="11778" max="11778" width="2.5703125" style="550" customWidth="1"/>
    <col min="11779" max="11779" width="7.28515625" style="550" customWidth="1"/>
    <col min="11780" max="11780" width="24.85546875" style="550" customWidth="1"/>
    <col min="11781" max="11781" width="21.7109375" style="550" customWidth="1"/>
    <col min="11782" max="11782" width="20.7109375" style="550" customWidth="1"/>
    <col min="11783" max="11783" width="21.85546875" style="550" customWidth="1"/>
    <col min="11784" max="11784" width="21.7109375" style="550" customWidth="1"/>
    <col min="11785" max="11785" width="20.85546875" style="550" customWidth="1"/>
    <col min="11786" max="11786" width="19.140625" style="550" customWidth="1"/>
    <col min="11787" max="11787" width="13.42578125" style="550" customWidth="1"/>
    <col min="11788" max="11792" width="11.28515625" style="550" customWidth="1"/>
    <col min="11793" max="12032" width="9.140625" style="550"/>
    <col min="12033" max="12033" width="2.85546875" style="550" customWidth="1"/>
    <col min="12034" max="12034" width="2.5703125" style="550" customWidth="1"/>
    <col min="12035" max="12035" width="7.28515625" style="550" customWidth="1"/>
    <col min="12036" max="12036" width="24.85546875" style="550" customWidth="1"/>
    <col min="12037" max="12037" width="21.7109375" style="550" customWidth="1"/>
    <col min="12038" max="12038" width="20.7109375" style="550" customWidth="1"/>
    <col min="12039" max="12039" width="21.85546875" style="550" customWidth="1"/>
    <col min="12040" max="12040" width="21.7109375" style="550" customWidth="1"/>
    <col min="12041" max="12041" width="20.85546875" style="550" customWidth="1"/>
    <col min="12042" max="12042" width="19.140625" style="550" customWidth="1"/>
    <col min="12043" max="12043" width="13.42578125" style="550" customWidth="1"/>
    <col min="12044" max="12048" width="11.28515625" style="550" customWidth="1"/>
    <col min="12049" max="12288" width="9.140625" style="550"/>
    <col min="12289" max="12289" width="2.85546875" style="550" customWidth="1"/>
    <col min="12290" max="12290" width="2.5703125" style="550" customWidth="1"/>
    <col min="12291" max="12291" width="7.28515625" style="550" customWidth="1"/>
    <col min="12292" max="12292" width="24.85546875" style="550" customWidth="1"/>
    <col min="12293" max="12293" width="21.7109375" style="550" customWidth="1"/>
    <col min="12294" max="12294" width="20.7109375" style="550" customWidth="1"/>
    <col min="12295" max="12295" width="21.85546875" style="550" customWidth="1"/>
    <col min="12296" max="12296" width="21.7109375" style="550" customWidth="1"/>
    <col min="12297" max="12297" width="20.85546875" style="550" customWidth="1"/>
    <col min="12298" max="12298" width="19.140625" style="550" customWidth="1"/>
    <col min="12299" max="12299" width="13.42578125" style="550" customWidth="1"/>
    <col min="12300" max="12304" width="11.28515625" style="550" customWidth="1"/>
    <col min="12305" max="12544" width="9.140625" style="550"/>
    <col min="12545" max="12545" width="2.85546875" style="550" customWidth="1"/>
    <col min="12546" max="12546" width="2.5703125" style="550" customWidth="1"/>
    <col min="12547" max="12547" width="7.28515625" style="550" customWidth="1"/>
    <col min="12548" max="12548" width="24.85546875" style="550" customWidth="1"/>
    <col min="12549" max="12549" width="21.7109375" style="550" customWidth="1"/>
    <col min="12550" max="12550" width="20.7109375" style="550" customWidth="1"/>
    <col min="12551" max="12551" width="21.85546875" style="550" customWidth="1"/>
    <col min="12552" max="12552" width="21.7109375" style="550" customWidth="1"/>
    <col min="12553" max="12553" width="20.85546875" style="550" customWidth="1"/>
    <col min="12554" max="12554" width="19.140625" style="550" customWidth="1"/>
    <col min="12555" max="12555" width="13.42578125" style="550" customWidth="1"/>
    <col min="12556" max="12560" width="11.28515625" style="550" customWidth="1"/>
    <col min="12561" max="12800" width="9.140625" style="550"/>
    <col min="12801" max="12801" width="2.85546875" style="550" customWidth="1"/>
    <col min="12802" max="12802" width="2.5703125" style="550" customWidth="1"/>
    <col min="12803" max="12803" width="7.28515625" style="550" customWidth="1"/>
    <col min="12804" max="12804" width="24.85546875" style="550" customWidth="1"/>
    <col min="12805" max="12805" width="21.7109375" style="550" customWidth="1"/>
    <col min="12806" max="12806" width="20.7109375" style="550" customWidth="1"/>
    <col min="12807" max="12807" width="21.85546875" style="550" customWidth="1"/>
    <col min="12808" max="12808" width="21.7109375" style="550" customWidth="1"/>
    <col min="12809" max="12809" width="20.85546875" style="550" customWidth="1"/>
    <col min="12810" max="12810" width="19.140625" style="550" customWidth="1"/>
    <col min="12811" max="12811" width="13.42578125" style="550" customWidth="1"/>
    <col min="12812" max="12816" width="11.28515625" style="550" customWidth="1"/>
    <col min="12817" max="13056" width="9.140625" style="550"/>
    <col min="13057" max="13057" width="2.85546875" style="550" customWidth="1"/>
    <col min="13058" max="13058" width="2.5703125" style="550" customWidth="1"/>
    <col min="13059" max="13059" width="7.28515625" style="550" customWidth="1"/>
    <col min="13060" max="13060" width="24.85546875" style="550" customWidth="1"/>
    <col min="13061" max="13061" width="21.7109375" style="550" customWidth="1"/>
    <col min="13062" max="13062" width="20.7109375" style="550" customWidth="1"/>
    <col min="13063" max="13063" width="21.85546875" style="550" customWidth="1"/>
    <col min="13064" max="13064" width="21.7109375" style="550" customWidth="1"/>
    <col min="13065" max="13065" width="20.85546875" style="550" customWidth="1"/>
    <col min="13066" max="13066" width="19.140625" style="550" customWidth="1"/>
    <col min="13067" max="13067" width="13.42578125" style="550" customWidth="1"/>
    <col min="13068" max="13072" width="11.28515625" style="550" customWidth="1"/>
    <col min="13073" max="13312" width="9.140625" style="550"/>
    <col min="13313" max="13313" width="2.85546875" style="550" customWidth="1"/>
    <col min="13314" max="13314" width="2.5703125" style="550" customWidth="1"/>
    <col min="13315" max="13315" width="7.28515625" style="550" customWidth="1"/>
    <col min="13316" max="13316" width="24.85546875" style="550" customWidth="1"/>
    <col min="13317" max="13317" width="21.7109375" style="550" customWidth="1"/>
    <col min="13318" max="13318" width="20.7109375" style="550" customWidth="1"/>
    <col min="13319" max="13319" width="21.85546875" style="550" customWidth="1"/>
    <col min="13320" max="13320" width="21.7109375" style="550" customWidth="1"/>
    <col min="13321" max="13321" width="20.85546875" style="550" customWidth="1"/>
    <col min="13322" max="13322" width="19.140625" style="550" customWidth="1"/>
    <col min="13323" max="13323" width="13.42578125" style="550" customWidth="1"/>
    <col min="13324" max="13328" width="11.28515625" style="550" customWidth="1"/>
    <col min="13329" max="13568" width="9.140625" style="550"/>
    <col min="13569" max="13569" width="2.85546875" style="550" customWidth="1"/>
    <col min="13570" max="13570" width="2.5703125" style="550" customWidth="1"/>
    <col min="13571" max="13571" width="7.28515625" style="550" customWidth="1"/>
    <col min="13572" max="13572" width="24.85546875" style="550" customWidth="1"/>
    <col min="13573" max="13573" width="21.7109375" style="550" customWidth="1"/>
    <col min="13574" max="13574" width="20.7109375" style="550" customWidth="1"/>
    <col min="13575" max="13575" width="21.85546875" style="550" customWidth="1"/>
    <col min="13576" max="13576" width="21.7109375" style="550" customWidth="1"/>
    <col min="13577" max="13577" width="20.85546875" style="550" customWidth="1"/>
    <col min="13578" max="13578" width="19.140625" style="550" customWidth="1"/>
    <col min="13579" max="13579" width="13.42578125" style="550" customWidth="1"/>
    <col min="13580" max="13584" width="11.28515625" style="550" customWidth="1"/>
    <col min="13585" max="13824" width="9.140625" style="550"/>
    <col min="13825" max="13825" width="2.85546875" style="550" customWidth="1"/>
    <col min="13826" max="13826" width="2.5703125" style="550" customWidth="1"/>
    <col min="13827" max="13827" width="7.28515625" style="550" customWidth="1"/>
    <col min="13828" max="13828" width="24.85546875" style="550" customWidth="1"/>
    <col min="13829" max="13829" width="21.7109375" style="550" customWidth="1"/>
    <col min="13830" max="13830" width="20.7109375" style="550" customWidth="1"/>
    <col min="13831" max="13831" width="21.85546875" style="550" customWidth="1"/>
    <col min="13832" max="13832" width="21.7109375" style="550" customWidth="1"/>
    <col min="13833" max="13833" width="20.85546875" style="550" customWidth="1"/>
    <col min="13834" max="13834" width="19.140625" style="550" customWidth="1"/>
    <col min="13835" max="13835" width="13.42578125" style="550" customWidth="1"/>
    <col min="13836" max="13840" width="11.28515625" style="550" customWidth="1"/>
    <col min="13841" max="14080" width="9.140625" style="550"/>
    <col min="14081" max="14081" width="2.85546875" style="550" customWidth="1"/>
    <col min="14082" max="14082" width="2.5703125" style="550" customWidth="1"/>
    <col min="14083" max="14083" width="7.28515625" style="550" customWidth="1"/>
    <col min="14084" max="14084" width="24.85546875" style="550" customWidth="1"/>
    <col min="14085" max="14085" width="21.7109375" style="550" customWidth="1"/>
    <col min="14086" max="14086" width="20.7109375" style="550" customWidth="1"/>
    <col min="14087" max="14087" width="21.85546875" style="550" customWidth="1"/>
    <col min="14088" max="14088" width="21.7109375" style="550" customWidth="1"/>
    <col min="14089" max="14089" width="20.85546875" style="550" customWidth="1"/>
    <col min="14090" max="14090" width="19.140625" style="550" customWidth="1"/>
    <col min="14091" max="14091" width="13.42578125" style="550" customWidth="1"/>
    <col min="14092" max="14096" width="11.28515625" style="550" customWidth="1"/>
    <col min="14097" max="14336" width="9.140625" style="550"/>
    <col min="14337" max="14337" width="2.85546875" style="550" customWidth="1"/>
    <col min="14338" max="14338" width="2.5703125" style="550" customWidth="1"/>
    <col min="14339" max="14339" width="7.28515625" style="550" customWidth="1"/>
    <col min="14340" max="14340" width="24.85546875" style="550" customWidth="1"/>
    <col min="14341" max="14341" width="21.7109375" style="550" customWidth="1"/>
    <col min="14342" max="14342" width="20.7109375" style="550" customWidth="1"/>
    <col min="14343" max="14343" width="21.85546875" style="550" customWidth="1"/>
    <col min="14344" max="14344" width="21.7109375" style="550" customWidth="1"/>
    <col min="14345" max="14345" width="20.85546875" style="550" customWidth="1"/>
    <col min="14346" max="14346" width="19.140625" style="550" customWidth="1"/>
    <col min="14347" max="14347" width="13.42578125" style="550" customWidth="1"/>
    <col min="14348" max="14352" width="11.28515625" style="550" customWidth="1"/>
    <col min="14353" max="14592" width="9.140625" style="550"/>
    <col min="14593" max="14593" width="2.85546875" style="550" customWidth="1"/>
    <col min="14594" max="14594" width="2.5703125" style="550" customWidth="1"/>
    <col min="14595" max="14595" width="7.28515625" style="550" customWidth="1"/>
    <col min="14596" max="14596" width="24.85546875" style="550" customWidth="1"/>
    <col min="14597" max="14597" width="21.7109375" style="550" customWidth="1"/>
    <col min="14598" max="14598" width="20.7109375" style="550" customWidth="1"/>
    <col min="14599" max="14599" width="21.85546875" style="550" customWidth="1"/>
    <col min="14600" max="14600" width="21.7109375" style="550" customWidth="1"/>
    <col min="14601" max="14601" width="20.85546875" style="550" customWidth="1"/>
    <col min="14602" max="14602" width="19.140625" style="550" customWidth="1"/>
    <col min="14603" max="14603" width="13.42578125" style="550" customWidth="1"/>
    <col min="14604" max="14608" width="11.28515625" style="550" customWidth="1"/>
    <col min="14609" max="14848" width="9.140625" style="550"/>
    <col min="14849" max="14849" width="2.85546875" style="550" customWidth="1"/>
    <col min="14850" max="14850" width="2.5703125" style="550" customWidth="1"/>
    <col min="14851" max="14851" width="7.28515625" style="550" customWidth="1"/>
    <col min="14852" max="14852" width="24.85546875" style="550" customWidth="1"/>
    <col min="14853" max="14853" width="21.7109375" style="550" customWidth="1"/>
    <col min="14854" max="14854" width="20.7109375" style="550" customWidth="1"/>
    <col min="14855" max="14855" width="21.85546875" style="550" customWidth="1"/>
    <col min="14856" max="14856" width="21.7109375" style="550" customWidth="1"/>
    <col min="14857" max="14857" width="20.85546875" style="550" customWidth="1"/>
    <col min="14858" max="14858" width="19.140625" style="550" customWidth="1"/>
    <col min="14859" max="14859" width="13.42578125" style="550" customWidth="1"/>
    <col min="14860" max="14864" width="11.28515625" style="550" customWidth="1"/>
    <col min="14865" max="15104" width="9.140625" style="550"/>
    <col min="15105" max="15105" width="2.85546875" style="550" customWidth="1"/>
    <col min="15106" max="15106" width="2.5703125" style="550" customWidth="1"/>
    <col min="15107" max="15107" width="7.28515625" style="550" customWidth="1"/>
    <col min="15108" max="15108" width="24.85546875" style="550" customWidth="1"/>
    <col min="15109" max="15109" width="21.7109375" style="550" customWidth="1"/>
    <col min="15110" max="15110" width="20.7109375" style="550" customWidth="1"/>
    <col min="15111" max="15111" width="21.85546875" style="550" customWidth="1"/>
    <col min="15112" max="15112" width="21.7109375" style="550" customWidth="1"/>
    <col min="15113" max="15113" width="20.85546875" style="550" customWidth="1"/>
    <col min="15114" max="15114" width="19.140625" style="550" customWidth="1"/>
    <col min="15115" max="15115" width="13.42578125" style="550" customWidth="1"/>
    <col min="15116" max="15120" width="11.28515625" style="550" customWidth="1"/>
    <col min="15121" max="15360" width="9.140625" style="550"/>
    <col min="15361" max="15361" width="2.85546875" style="550" customWidth="1"/>
    <col min="15362" max="15362" width="2.5703125" style="550" customWidth="1"/>
    <col min="15363" max="15363" width="7.28515625" style="550" customWidth="1"/>
    <col min="15364" max="15364" width="24.85546875" style="550" customWidth="1"/>
    <col min="15365" max="15365" width="21.7109375" style="550" customWidth="1"/>
    <col min="15366" max="15366" width="20.7109375" style="550" customWidth="1"/>
    <col min="15367" max="15367" width="21.85546875" style="550" customWidth="1"/>
    <col min="15368" max="15368" width="21.7109375" style="550" customWidth="1"/>
    <col min="15369" max="15369" width="20.85546875" style="550" customWidth="1"/>
    <col min="15370" max="15370" width="19.140625" style="550" customWidth="1"/>
    <col min="15371" max="15371" width="13.42578125" style="550" customWidth="1"/>
    <col min="15372" max="15376" width="11.28515625" style="550" customWidth="1"/>
    <col min="15377" max="15616" width="9.140625" style="550"/>
    <col min="15617" max="15617" width="2.85546875" style="550" customWidth="1"/>
    <col min="15618" max="15618" width="2.5703125" style="550" customWidth="1"/>
    <col min="15619" max="15619" width="7.28515625" style="550" customWidth="1"/>
    <col min="15620" max="15620" width="24.85546875" style="550" customWidth="1"/>
    <col min="15621" max="15621" width="21.7109375" style="550" customWidth="1"/>
    <col min="15622" max="15622" width="20.7109375" style="550" customWidth="1"/>
    <col min="15623" max="15623" width="21.85546875" style="550" customWidth="1"/>
    <col min="15624" max="15624" width="21.7109375" style="550" customWidth="1"/>
    <col min="15625" max="15625" width="20.85546875" style="550" customWidth="1"/>
    <col min="15626" max="15626" width="19.140625" style="550" customWidth="1"/>
    <col min="15627" max="15627" width="13.42578125" style="550" customWidth="1"/>
    <col min="15628" max="15632" width="11.28515625" style="550" customWidth="1"/>
    <col min="15633" max="15872" width="9.140625" style="550"/>
    <col min="15873" max="15873" width="2.85546875" style="550" customWidth="1"/>
    <col min="15874" max="15874" width="2.5703125" style="550" customWidth="1"/>
    <col min="15875" max="15875" width="7.28515625" style="550" customWidth="1"/>
    <col min="15876" max="15876" width="24.85546875" style="550" customWidth="1"/>
    <col min="15877" max="15877" width="21.7109375" style="550" customWidth="1"/>
    <col min="15878" max="15878" width="20.7109375" style="550" customWidth="1"/>
    <col min="15879" max="15879" width="21.85546875" style="550" customWidth="1"/>
    <col min="15880" max="15880" width="21.7109375" style="550" customWidth="1"/>
    <col min="15881" max="15881" width="20.85546875" style="550" customWidth="1"/>
    <col min="15882" max="15882" width="19.140625" style="550" customWidth="1"/>
    <col min="15883" max="15883" width="13.42578125" style="550" customWidth="1"/>
    <col min="15884" max="15888" width="11.28515625" style="550" customWidth="1"/>
    <col min="15889" max="16128" width="9.140625" style="550"/>
    <col min="16129" max="16129" width="2.85546875" style="550" customWidth="1"/>
    <col min="16130" max="16130" width="2.5703125" style="550" customWidth="1"/>
    <col min="16131" max="16131" width="7.28515625" style="550" customWidth="1"/>
    <col min="16132" max="16132" width="24.85546875" style="550" customWidth="1"/>
    <col min="16133" max="16133" width="21.7109375" style="550" customWidth="1"/>
    <col min="16134" max="16134" width="20.7109375" style="550" customWidth="1"/>
    <col min="16135" max="16135" width="21.85546875" style="550" customWidth="1"/>
    <col min="16136" max="16136" width="21.7109375" style="550" customWidth="1"/>
    <col min="16137" max="16137" width="20.85546875" style="550" customWidth="1"/>
    <col min="16138" max="16138" width="19.140625" style="550" customWidth="1"/>
    <col min="16139" max="16139" width="13.42578125" style="550" customWidth="1"/>
    <col min="16140" max="16144" width="11.28515625" style="550" customWidth="1"/>
    <col min="16145" max="16384" width="9.140625" style="550"/>
  </cols>
  <sheetData>
    <row r="2" spans="3:10" ht="18.75">
      <c r="C2" s="640" t="s">
        <v>893</v>
      </c>
    </row>
    <row r="3" spans="3:10" ht="15.75">
      <c r="C3" s="610"/>
      <c r="H3" s="1175" t="s">
        <v>794</v>
      </c>
      <c r="I3" s="1175"/>
    </row>
    <row r="4" spans="3:10" ht="15.75">
      <c r="C4" s="610"/>
      <c r="H4" s="641"/>
      <c r="I4" s="641"/>
    </row>
    <row r="5" spans="3:10">
      <c r="H5" s="1177" t="s">
        <v>60</v>
      </c>
      <c r="I5" s="1177"/>
    </row>
    <row r="6" spans="3:10" ht="22.5" customHeight="1">
      <c r="C6" s="1236" t="s">
        <v>843</v>
      </c>
      <c r="D6" s="1236"/>
      <c r="E6" s="1236"/>
      <c r="F6" s="1236"/>
      <c r="G6" s="1236"/>
      <c r="H6" s="1236"/>
      <c r="I6" s="1236"/>
      <c r="J6" s="1236"/>
    </row>
    <row r="7" spans="3:10">
      <c r="D7" s="591"/>
      <c r="E7" s="591"/>
      <c r="F7" s="591"/>
    </row>
    <row r="8" spans="3:10" ht="65.25" customHeight="1">
      <c r="C8" s="642" t="s">
        <v>417</v>
      </c>
      <c r="D8" s="643" t="s">
        <v>47</v>
      </c>
      <c r="E8" s="643" t="s">
        <v>795</v>
      </c>
      <c r="F8" s="644" t="s">
        <v>844</v>
      </c>
      <c r="G8" s="644" t="s">
        <v>845</v>
      </c>
      <c r="H8" s="644" t="s">
        <v>846</v>
      </c>
      <c r="I8" s="644" t="s">
        <v>847</v>
      </c>
      <c r="J8" s="645" t="s">
        <v>848</v>
      </c>
    </row>
    <row r="9" spans="3:10" ht="15" customHeight="1">
      <c r="C9" s="642">
        <v>1</v>
      </c>
      <c r="D9" s="643">
        <v>2</v>
      </c>
      <c r="E9" s="643">
        <v>3</v>
      </c>
      <c r="F9" s="646">
        <v>4</v>
      </c>
      <c r="G9" s="646">
        <v>5</v>
      </c>
      <c r="H9" s="646">
        <v>6</v>
      </c>
      <c r="I9" s="647" t="s">
        <v>796</v>
      </c>
      <c r="J9" s="647">
        <v>8</v>
      </c>
    </row>
    <row r="10" spans="3:10">
      <c r="C10" s="648"/>
      <c r="D10" s="649"/>
      <c r="E10" s="649"/>
      <c r="F10" s="649"/>
      <c r="G10" s="650"/>
      <c r="H10" s="649"/>
      <c r="I10" s="651">
        <f>F10+G10+H10</f>
        <v>0</v>
      </c>
      <c r="J10" s="651"/>
    </row>
    <row r="11" spans="3:10">
      <c r="C11" s="648"/>
      <c r="D11" s="1251" t="s">
        <v>215</v>
      </c>
      <c r="E11" s="1251"/>
      <c r="F11" s="1251"/>
      <c r="G11" s="1251"/>
      <c r="H11" s="1251"/>
      <c r="I11" s="1251"/>
      <c r="J11" s="1251"/>
    </row>
    <row r="12" spans="3:10">
      <c r="C12" s="648"/>
      <c r="D12" s="625"/>
      <c r="E12" s="625"/>
      <c r="F12" s="625"/>
      <c r="G12" s="625"/>
      <c r="H12" s="652"/>
      <c r="I12" s="651">
        <f>F12+G12+H12</f>
        <v>0</v>
      </c>
      <c r="J12" s="651"/>
    </row>
    <row r="13" spans="3:10" ht="24.75" customHeight="1">
      <c r="C13" s="1252" t="s">
        <v>469</v>
      </c>
      <c r="D13" s="1252"/>
      <c r="E13" s="646"/>
      <c r="F13" s="653">
        <f>SUM(F10:F12)</f>
        <v>0</v>
      </c>
      <c r="G13" s="653">
        <f>SUM(G10:G12)</f>
        <v>0</v>
      </c>
      <c r="H13" s="646">
        <f>SUM(H10:H12)</f>
        <v>0</v>
      </c>
      <c r="I13" s="653">
        <f>SUM(I10:I12)</f>
        <v>0</v>
      </c>
      <c r="J13" s="653">
        <f>SUM(J10:J12)</f>
        <v>0</v>
      </c>
    </row>
    <row r="14" spans="3:10" ht="18" customHeight="1"/>
    <row r="16" spans="3:10">
      <c r="C16" s="1250" t="s">
        <v>849</v>
      </c>
      <c r="D16" s="1250"/>
      <c r="E16" s="1250"/>
      <c r="F16" s="1250"/>
      <c r="G16" s="1250"/>
      <c r="H16" s="1250"/>
      <c r="I16" s="1250"/>
      <c r="J16" s="1250"/>
    </row>
    <row r="17" spans="3:13">
      <c r="D17" s="591"/>
      <c r="E17" s="591"/>
      <c r="F17" s="591"/>
    </row>
    <row r="18" spans="3:13" ht="55.5" customHeight="1">
      <c r="C18" s="642" t="s">
        <v>417</v>
      </c>
      <c r="D18" s="644" t="s">
        <v>797</v>
      </c>
      <c r="E18" s="644" t="s">
        <v>844</v>
      </c>
      <c r="F18" s="644" t="s">
        <v>845</v>
      </c>
      <c r="G18" s="644" t="s">
        <v>846</v>
      </c>
      <c r="H18" s="644" t="s">
        <v>847</v>
      </c>
      <c r="I18" s="645" t="s">
        <v>848</v>
      </c>
    </row>
    <row r="19" spans="3:13" ht="24" customHeight="1">
      <c r="C19" s="642">
        <v>1</v>
      </c>
      <c r="D19" s="644">
        <v>2</v>
      </c>
      <c r="E19" s="646">
        <v>3</v>
      </c>
      <c r="F19" s="646">
        <v>4</v>
      </c>
      <c r="G19" s="646">
        <v>5</v>
      </c>
      <c r="H19" s="647" t="s">
        <v>798</v>
      </c>
      <c r="I19" s="647">
        <v>7</v>
      </c>
    </row>
    <row r="20" spans="3:13">
      <c r="C20" s="648"/>
      <c r="D20" s="649"/>
      <c r="E20" s="649"/>
      <c r="F20" s="650"/>
      <c r="G20" s="651"/>
      <c r="H20" s="649">
        <f>E20+F20+G20</f>
        <v>0</v>
      </c>
      <c r="I20" s="651"/>
    </row>
    <row r="21" spans="3:13">
      <c r="C21" s="648"/>
      <c r="D21" s="1253" t="s">
        <v>215</v>
      </c>
      <c r="E21" s="1253"/>
      <c r="F21" s="1253"/>
      <c r="G21" s="1253"/>
      <c r="H21" s="1253"/>
      <c r="I21" s="1253"/>
    </row>
    <row r="22" spans="3:13">
      <c r="C22" s="648"/>
      <c r="D22" s="625"/>
      <c r="E22" s="625"/>
      <c r="F22" s="625"/>
      <c r="G22" s="625"/>
      <c r="H22" s="649">
        <f>E22+F22+G22</f>
        <v>0</v>
      </c>
      <c r="I22" s="651"/>
    </row>
    <row r="23" spans="3:13" ht="19.5" customHeight="1">
      <c r="C23" s="1252" t="s">
        <v>469</v>
      </c>
      <c r="D23" s="1252"/>
      <c r="E23" s="653">
        <f>SUM(E20:E22)</f>
        <v>0</v>
      </c>
      <c r="F23" s="653">
        <f>SUM(F20:F22)</f>
        <v>0</v>
      </c>
      <c r="G23" s="653">
        <f>SUM(G20:G22)</f>
        <v>0</v>
      </c>
      <c r="H23" s="646">
        <f>SUM(H20:H22)</f>
        <v>0</v>
      </c>
      <c r="I23" s="653">
        <f>SUM(I20:I22)</f>
        <v>0</v>
      </c>
    </row>
    <row r="26" spans="3:13">
      <c r="C26" s="1250" t="s">
        <v>850</v>
      </c>
      <c r="D26" s="1250"/>
      <c r="E26" s="1250"/>
      <c r="F26" s="1250"/>
      <c r="G26" s="1250"/>
      <c r="H26" s="1250"/>
      <c r="I26" s="1250"/>
      <c r="J26" s="1250"/>
      <c r="K26" s="1250"/>
      <c r="L26" s="1250"/>
      <c r="M26" s="1250"/>
    </row>
    <row r="27" spans="3:13" ht="18">
      <c r="C27" s="639"/>
      <c r="D27" s="639"/>
      <c r="E27" s="639"/>
      <c r="F27" s="639"/>
      <c r="G27" s="639"/>
      <c r="H27" s="639"/>
      <c r="I27" s="639"/>
      <c r="J27" s="639"/>
      <c r="K27" s="639"/>
      <c r="L27" s="639"/>
      <c r="M27" s="639"/>
    </row>
    <row r="28" spans="3:13">
      <c r="D28" s="591"/>
      <c r="E28" s="591"/>
      <c r="F28" s="591"/>
      <c r="H28" s="550"/>
      <c r="L28" s="1177" t="s">
        <v>60</v>
      </c>
      <c r="M28" s="1177"/>
    </row>
    <row r="29" spans="3:13" ht="76.5">
      <c r="C29" s="642" t="s">
        <v>417</v>
      </c>
      <c r="D29" s="643" t="s">
        <v>553</v>
      </c>
      <c r="E29" s="643" t="s">
        <v>799</v>
      </c>
      <c r="F29" s="643" t="s">
        <v>795</v>
      </c>
      <c r="G29" s="644" t="s">
        <v>844</v>
      </c>
      <c r="H29" s="644" t="s">
        <v>845</v>
      </c>
      <c r="I29" s="644" t="s">
        <v>846</v>
      </c>
      <c r="J29" s="644" t="s">
        <v>847</v>
      </c>
      <c r="K29" s="645" t="s">
        <v>800</v>
      </c>
      <c r="L29" s="645" t="s">
        <v>801</v>
      </c>
      <c r="M29" s="645" t="s">
        <v>848</v>
      </c>
    </row>
    <row r="30" spans="3:13" ht="12.75">
      <c r="C30" s="642">
        <v>1</v>
      </c>
      <c r="D30" s="643">
        <v>2</v>
      </c>
      <c r="E30" s="643">
        <v>3</v>
      </c>
      <c r="F30" s="643">
        <v>4</v>
      </c>
      <c r="G30" s="643">
        <v>5</v>
      </c>
      <c r="H30" s="643">
        <v>6</v>
      </c>
      <c r="I30" s="643">
        <v>7</v>
      </c>
      <c r="J30" s="642" t="s">
        <v>802</v>
      </c>
      <c r="K30" s="645">
        <v>9</v>
      </c>
      <c r="L30" s="645">
        <v>10</v>
      </c>
      <c r="M30" s="645">
        <v>11</v>
      </c>
    </row>
    <row r="31" spans="3:13">
      <c r="C31" s="648"/>
      <c r="D31" s="649"/>
      <c r="E31" s="651"/>
      <c r="F31" s="649"/>
      <c r="G31" s="649"/>
      <c r="H31" s="650"/>
      <c r="I31" s="651"/>
      <c r="J31" s="651">
        <f>G31+H31+I31</f>
        <v>0</v>
      </c>
      <c r="K31" s="651"/>
      <c r="L31" s="651"/>
      <c r="M31" s="651"/>
    </row>
    <row r="32" spans="3:13">
      <c r="C32" s="648"/>
      <c r="D32" s="1251" t="s">
        <v>215</v>
      </c>
      <c r="E32" s="1251"/>
      <c r="F32" s="1251"/>
      <c r="G32" s="1251"/>
      <c r="H32" s="1251"/>
      <c r="I32" s="1251"/>
      <c r="J32" s="1251"/>
      <c r="K32" s="1251"/>
      <c r="L32" s="1251"/>
      <c r="M32" s="1251"/>
    </row>
    <row r="33" spans="3:13">
      <c r="C33" s="648"/>
      <c r="D33" s="625"/>
      <c r="E33" s="651"/>
      <c r="F33" s="625"/>
      <c r="G33" s="625"/>
      <c r="H33" s="651"/>
      <c r="I33" s="654"/>
      <c r="J33" s="651">
        <f>G33+H33+I33</f>
        <v>0</v>
      </c>
      <c r="K33" s="651"/>
      <c r="L33" s="651"/>
      <c r="M33" s="651"/>
    </row>
    <row r="34" spans="3:13" ht="12.75">
      <c r="C34" s="1252" t="s">
        <v>469</v>
      </c>
      <c r="D34" s="1252"/>
      <c r="E34" s="646"/>
      <c r="F34" s="646"/>
      <c r="G34" s="653">
        <f t="shared" ref="G34:M34" si="0">SUM(G31:G33)</f>
        <v>0</v>
      </c>
      <c r="H34" s="653">
        <f t="shared" si="0"/>
        <v>0</v>
      </c>
      <c r="I34" s="653">
        <f t="shared" si="0"/>
        <v>0</v>
      </c>
      <c r="J34" s="653">
        <f t="shared" si="0"/>
        <v>0</v>
      </c>
      <c r="K34" s="653">
        <f t="shared" si="0"/>
        <v>0</v>
      </c>
      <c r="L34" s="653">
        <f t="shared" si="0"/>
        <v>0</v>
      </c>
      <c r="M34" s="653">
        <f t="shared" si="0"/>
        <v>0</v>
      </c>
    </row>
    <row r="35" spans="3:13">
      <c r="H35" s="550"/>
    </row>
  </sheetData>
  <mergeCells count="13">
    <mergeCell ref="C34:D34"/>
    <mergeCell ref="D21:I21"/>
    <mergeCell ref="C23:D23"/>
    <mergeCell ref="C26:J26"/>
    <mergeCell ref="K26:M26"/>
    <mergeCell ref="L28:M28"/>
    <mergeCell ref="D32:M32"/>
    <mergeCell ref="C16:J16"/>
    <mergeCell ref="H3:I3"/>
    <mergeCell ref="H5:I5"/>
    <mergeCell ref="C6:J6"/>
    <mergeCell ref="D11:J11"/>
    <mergeCell ref="C13:D13"/>
  </mergeCells>
  <printOptions horizontalCentered="1"/>
  <pageMargins left="0.27559055118110237" right="0.15748031496062992" top="0.27559055118110237" bottom="0.27559055118110237" header="0.27" footer="0.15748031496062992"/>
  <pageSetup paperSize="5" scale="84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>
  <sheetPr>
    <tabColor rgb="FF0070C0"/>
    <pageSetUpPr fitToPage="1"/>
  </sheetPr>
  <dimension ref="B2:J19"/>
  <sheetViews>
    <sheetView view="pageBreakPreview" zoomScale="60" workbookViewId="0">
      <selection activeCell="G11" sqref="G11"/>
    </sheetView>
  </sheetViews>
  <sheetFormatPr defaultRowHeight="15"/>
  <cols>
    <col min="1" max="1" width="3.5703125" style="274" customWidth="1"/>
    <col min="2" max="2" width="5.7109375" bestFit="1" customWidth="1"/>
    <col min="3" max="3" width="19.5703125" style="274" bestFit="1" customWidth="1"/>
    <col min="4" max="4" width="8.5703125" style="274" bestFit="1" customWidth="1"/>
    <col min="5" max="5" width="12.85546875" style="274" bestFit="1" customWidth="1"/>
    <col min="6" max="6" width="9.7109375" style="274" bestFit="1" customWidth="1"/>
    <col min="7" max="7" width="15.28515625" style="274" customWidth="1"/>
    <col min="8" max="8" width="14.42578125" style="274" customWidth="1"/>
    <col min="9" max="9" width="3.5703125" style="274" customWidth="1"/>
    <col min="10" max="16" width="11.28515625" style="274" customWidth="1"/>
    <col min="17" max="255" width="9.140625" style="274"/>
    <col min="256" max="256" width="3.5703125" style="274" customWidth="1"/>
    <col min="257" max="257" width="5.7109375" style="274" bestFit="1" customWidth="1"/>
    <col min="258" max="258" width="19.5703125" style="274" bestFit="1" customWidth="1"/>
    <col min="259" max="259" width="8.5703125" style="274" bestFit="1" customWidth="1"/>
    <col min="260" max="260" width="12.85546875" style="274" bestFit="1" customWidth="1"/>
    <col min="261" max="261" width="9.7109375" style="274" bestFit="1" customWidth="1"/>
    <col min="262" max="262" width="15.28515625" style="274" customWidth="1"/>
    <col min="263" max="263" width="14.42578125" style="274" customWidth="1"/>
    <col min="264" max="264" width="18.5703125" style="274" customWidth="1"/>
    <col min="265" max="265" width="3.5703125" style="274" customWidth="1"/>
    <col min="266" max="272" width="11.28515625" style="274" customWidth="1"/>
    <col min="273" max="511" width="9.140625" style="274"/>
    <col min="512" max="512" width="3.5703125" style="274" customWidth="1"/>
    <col min="513" max="513" width="5.7109375" style="274" bestFit="1" customWidth="1"/>
    <col min="514" max="514" width="19.5703125" style="274" bestFit="1" customWidth="1"/>
    <col min="515" max="515" width="8.5703125" style="274" bestFit="1" customWidth="1"/>
    <col min="516" max="516" width="12.85546875" style="274" bestFit="1" customWidth="1"/>
    <col min="517" max="517" width="9.7109375" style="274" bestFit="1" customWidth="1"/>
    <col min="518" max="518" width="15.28515625" style="274" customWidth="1"/>
    <col min="519" max="519" width="14.42578125" style="274" customWidth="1"/>
    <col min="520" max="520" width="18.5703125" style="274" customWidth="1"/>
    <col min="521" max="521" width="3.5703125" style="274" customWidth="1"/>
    <col min="522" max="528" width="11.28515625" style="274" customWidth="1"/>
    <col min="529" max="767" width="9.140625" style="274"/>
    <col min="768" max="768" width="3.5703125" style="274" customWidth="1"/>
    <col min="769" max="769" width="5.7109375" style="274" bestFit="1" customWidth="1"/>
    <col min="770" max="770" width="19.5703125" style="274" bestFit="1" customWidth="1"/>
    <col min="771" max="771" width="8.5703125" style="274" bestFit="1" customWidth="1"/>
    <col min="772" max="772" width="12.85546875" style="274" bestFit="1" customWidth="1"/>
    <col min="773" max="773" width="9.7109375" style="274" bestFit="1" customWidth="1"/>
    <col min="774" max="774" width="15.28515625" style="274" customWidth="1"/>
    <col min="775" max="775" width="14.42578125" style="274" customWidth="1"/>
    <col min="776" max="776" width="18.5703125" style="274" customWidth="1"/>
    <col min="777" max="777" width="3.5703125" style="274" customWidth="1"/>
    <col min="778" max="784" width="11.28515625" style="274" customWidth="1"/>
    <col min="785" max="1023" width="9.140625" style="274"/>
    <col min="1024" max="1024" width="3.5703125" style="274" customWidth="1"/>
    <col min="1025" max="1025" width="5.7109375" style="274" bestFit="1" customWidth="1"/>
    <col min="1026" max="1026" width="19.5703125" style="274" bestFit="1" customWidth="1"/>
    <col min="1027" max="1027" width="8.5703125" style="274" bestFit="1" customWidth="1"/>
    <col min="1028" max="1028" width="12.85546875" style="274" bestFit="1" customWidth="1"/>
    <col min="1029" max="1029" width="9.7109375" style="274" bestFit="1" customWidth="1"/>
    <col min="1030" max="1030" width="15.28515625" style="274" customWidth="1"/>
    <col min="1031" max="1031" width="14.42578125" style="274" customWidth="1"/>
    <col min="1032" max="1032" width="18.5703125" style="274" customWidth="1"/>
    <col min="1033" max="1033" width="3.5703125" style="274" customWidth="1"/>
    <col min="1034" max="1040" width="11.28515625" style="274" customWidth="1"/>
    <col min="1041" max="1279" width="9.140625" style="274"/>
    <col min="1280" max="1280" width="3.5703125" style="274" customWidth="1"/>
    <col min="1281" max="1281" width="5.7109375" style="274" bestFit="1" customWidth="1"/>
    <col min="1282" max="1282" width="19.5703125" style="274" bestFit="1" customWidth="1"/>
    <col min="1283" max="1283" width="8.5703125" style="274" bestFit="1" customWidth="1"/>
    <col min="1284" max="1284" width="12.85546875" style="274" bestFit="1" customWidth="1"/>
    <col min="1285" max="1285" width="9.7109375" style="274" bestFit="1" customWidth="1"/>
    <col min="1286" max="1286" width="15.28515625" style="274" customWidth="1"/>
    <col min="1287" max="1287" width="14.42578125" style="274" customWidth="1"/>
    <col min="1288" max="1288" width="18.5703125" style="274" customWidth="1"/>
    <col min="1289" max="1289" width="3.5703125" style="274" customWidth="1"/>
    <col min="1290" max="1296" width="11.28515625" style="274" customWidth="1"/>
    <col min="1297" max="1535" width="9.140625" style="274"/>
    <col min="1536" max="1536" width="3.5703125" style="274" customWidth="1"/>
    <col min="1537" max="1537" width="5.7109375" style="274" bestFit="1" customWidth="1"/>
    <col min="1538" max="1538" width="19.5703125" style="274" bestFit="1" customWidth="1"/>
    <col min="1539" max="1539" width="8.5703125" style="274" bestFit="1" customWidth="1"/>
    <col min="1540" max="1540" width="12.85546875" style="274" bestFit="1" customWidth="1"/>
    <col min="1541" max="1541" width="9.7109375" style="274" bestFit="1" customWidth="1"/>
    <col min="1542" max="1542" width="15.28515625" style="274" customWidth="1"/>
    <col min="1543" max="1543" width="14.42578125" style="274" customWidth="1"/>
    <col min="1544" max="1544" width="18.5703125" style="274" customWidth="1"/>
    <col min="1545" max="1545" width="3.5703125" style="274" customWidth="1"/>
    <col min="1546" max="1552" width="11.28515625" style="274" customWidth="1"/>
    <col min="1553" max="1791" width="9.140625" style="274"/>
    <col min="1792" max="1792" width="3.5703125" style="274" customWidth="1"/>
    <col min="1793" max="1793" width="5.7109375" style="274" bestFit="1" customWidth="1"/>
    <col min="1794" max="1794" width="19.5703125" style="274" bestFit="1" customWidth="1"/>
    <col min="1795" max="1795" width="8.5703125" style="274" bestFit="1" customWidth="1"/>
    <col min="1796" max="1796" width="12.85546875" style="274" bestFit="1" customWidth="1"/>
    <col min="1797" max="1797" width="9.7109375" style="274" bestFit="1" customWidth="1"/>
    <col min="1798" max="1798" width="15.28515625" style="274" customWidth="1"/>
    <col min="1799" max="1799" width="14.42578125" style="274" customWidth="1"/>
    <col min="1800" max="1800" width="18.5703125" style="274" customWidth="1"/>
    <col min="1801" max="1801" width="3.5703125" style="274" customWidth="1"/>
    <col min="1802" max="1808" width="11.28515625" style="274" customWidth="1"/>
    <col min="1809" max="2047" width="9.140625" style="274"/>
    <col min="2048" max="2048" width="3.5703125" style="274" customWidth="1"/>
    <col min="2049" max="2049" width="5.7109375" style="274" bestFit="1" customWidth="1"/>
    <col min="2050" max="2050" width="19.5703125" style="274" bestFit="1" customWidth="1"/>
    <col min="2051" max="2051" width="8.5703125" style="274" bestFit="1" customWidth="1"/>
    <col min="2052" max="2052" width="12.85546875" style="274" bestFit="1" customWidth="1"/>
    <col min="2053" max="2053" width="9.7109375" style="274" bestFit="1" customWidth="1"/>
    <col min="2054" max="2054" width="15.28515625" style="274" customWidth="1"/>
    <col min="2055" max="2055" width="14.42578125" style="274" customWidth="1"/>
    <col min="2056" max="2056" width="18.5703125" style="274" customWidth="1"/>
    <col min="2057" max="2057" width="3.5703125" style="274" customWidth="1"/>
    <col min="2058" max="2064" width="11.28515625" style="274" customWidth="1"/>
    <col min="2065" max="2303" width="9.140625" style="274"/>
    <col min="2304" max="2304" width="3.5703125" style="274" customWidth="1"/>
    <col min="2305" max="2305" width="5.7109375" style="274" bestFit="1" customWidth="1"/>
    <col min="2306" max="2306" width="19.5703125" style="274" bestFit="1" customWidth="1"/>
    <col min="2307" max="2307" width="8.5703125" style="274" bestFit="1" customWidth="1"/>
    <col min="2308" max="2308" width="12.85546875" style="274" bestFit="1" customWidth="1"/>
    <col min="2309" max="2309" width="9.7109375" style="274" bestFit="1" customWidth="1"/>
    <col min="2310" max="2310" width="15.28515625" style="274" customWidth="1"/>
    <col min="2311" max="2311" width="14.42578125" style="274" customWidth="1"/>
    <col min="2312" max="2312" width="18.5703125" style="274" customWidth="1"/>
    <col min="2313" max="2313" width="3.5703125" style="274" customWidth="1"/>
    <col min="2314" max="2320" width="11.28515625" style="274" customWidth="1"/>
    <col min="2321" max="2559" width="9.140625" style="274"/>
    <col min="2560" max="2560" width="3.5703125" style="274" customWidth="1"/>
    <col min="2561" max="2561" width="5.7109375" style="274" bestFit="1" customWidth="1"/>
    <col min="2562" max="2562" width="19.5703125" style="274" bestFit="1" customWidth="1"/>
    <col min="2563" max="2563" width="8.5703125" style="274" bestFit="1" customWidth="1"/>
    <col min="2564" max="2564" width="12.85546875" style="274" bestFit="1" customWidth="1"/>
    <col min="2565" max="2565" width="9.7109375" style="274" bestFit="1" customWidth="1"/>
    <col min="2566" max="2566" width="15.28515625" style="274" customWidth="1"/>
    <col min="2567" max="2567" width="14.42578125" style="274" customWidth="1"/>
    <col min="2568" max="2568" width="18.5703125" style="274" customWidth="1"/>
    <col min="2569" max="2569" width="3.5703125" style="274" customWidth="1"/>
    <col min="2570" max="2576" width="11.28515625" style="274" customWidth="1"/>
    <col min="2577" max="2815" width="9.140625" style="274"/>
    <col min="2816" max="2816" width="3.5703125" style="274" customWidth="1"/>
    <col min="2817" max="2817" width="5.7109375" style="274" bestFit="1" customWidth="1"/>
    <col min="2818" max="2818" width="19.5703125" style="274" bestFit="1" customWidth="1"/>
    <col min="2819" max="2819" width="8.5703125" style="274" bestFit="1" customWidth="1"/>
    <col min="2820" max="2820" width="12.85546875" style="274" bestFit="1" customWidth="1"/>
    <col min="2821" max="2821" width="9.7109375" style="274" bestFit="1" customWidth="1"/>
    <col min="2822" max="2822" width="15.28515625" style="274" customWidth="1"/>
    <col min="2823" max="2823" width="14.42578125" style="274" customWidth="1"/>
    <col min="2824" max="2824" width="18.5703125" style="274" customWidth="1"/>
    <col min="2825" max="2825" width="3.5703125" style="274" customWidth="1"/>
    <col min="2826" max="2832" width="11.28515625" style="274" customWidth="1"/>
    <col min="2833" max="3071" width="9.140625" style="274"/>
    <col min="3072" max="3072" width="3.5703125" style="274" customWidth="1"/>
    <col min="3073" max="3073" width="5.7109375" style="274" bestFit="1" customWidth="1"/>
    <col min="3074" max="3074" width="19.5703125" style="274" bestFit="1" customWidth="1"/>
    <col min="3075" max="3075" width="8.5703125" style="274" bestFit="1" customWidth="1"/>
    <col min="3076" max="3076" width="12.85546875" style="274" bestFit="1" customWidth="1"/>
    <col min="3077" max="3077" width="9.7109375" style="274" bestFit="1" customWidth="1"/>
    <col min="3078" max="3078" width="15.28515625" style="274" customWidth="1"/>
    <col min="3079" max="3079" width="14.42578125" style="274" customWidth="1"/>
    <col min="3080" max="3080" width="18.5703125" style="274" customWidth="1"/>
    <col min="3081" max="3081" width="3.5703125" style="274" customWidth="1"/>
    <col min="3082" max="3088" width="11.28515625" style="274" customWidth="1"/>
    <col min="3089" max="3327" width="9.140625" style="274"/>
    <col min="3328" max="3328" width="3.5703125" style="274" customWidth="1"/>
    <col min="3329" max="3329" width="5.7109375" style="274" bestFit="1" customWidth="1"/>
    <col min="3330" max="3330" width="19.5703125" style="274" bestFit="1" customWidth="1"/>
    <col min="3331" max="3331" width="8.5703125" style="274" bestFit="1" customWidth="1"/>
    <col min="3332" max="3332" width="12.85546875" style="274" bestFit="1" customWidth="1"/>
    <col min="3333" max="3333" width="9.7109375" style="274" bestFit="1" customWidth="1"/>
    <col min="3334" max="3334" width="15.28515625" style="274" customWidth="1"/>
    <col min="3335" max="3335" width="14.42578125" style="274" customWidth="1"/>
    <col min="3336" max="3336" width="18.5703125" style="274" customWidth="1"/>
    <col min="3337" max="3337" width="3.5703125" style="274" customWidth="1"/>
    <col min="3338" max="3344" width="11.28515625" style="274" customWidth="1"/>
    <col min="3345" max="3583" width="9.140625" style="274"/>
    <col min="3584" max="3584" width="3.5703125" style="274" customWidth="1"/>
    <col min="3585" max="3585" width="5.7109375" style="274" bestFit="1" customWidth="1"/>
    <col min="3586" max="3586" width="19.5703125" style="274" bestFit="1" customWidth="1"/>
    <col min="3587" max="3587" width="8.5703125" style="274" bestFit="1" customWidth="1"/>
    <col min="3588" max="3588" width="12.85546875" style="274" bestFit="1" customWidth="1"/>
    <col min="3589" max="3589" width="9.7109375" style="274" bestFit="1" customWidth="1"/>
    <col min="3590" max="3590" width="15.28515625" style="274" customWidth="1"/>
    <col min="3591" max="3591" width="14.42578125" style="274" customWidth="1"/>
    <col min="3592" max="3592" width="18.5703125" style="274" customWidth="1"/>
    <col min="3593" max="3593" width="3.5703125" style="274" customWidth="1"/>
    <col min="3594" max="3600" width="11.28515625" style="274" customWidth="1"/>
    <col min="3601" max="3839" width="9.140625" style="274"/>
    <col min="3840" max="3840" width="3.5703125" style="274" customWidth="1"/>
    <col min="3841" max="3841" width="5.7109375" style="274" bestFit="1" customWidth="1"/>
    <col min="3842" max="3842" width="19.5703125" style="274" bestFit="1" customWidth="1"/>
    <col min="3843" max="3843" width="8.5703125" style="274" bestFit="1" customWidth="1"/>
    <col min="3844" max="3844" width="12.85546875" style="274" bestFit="1" customWidth="1"/>
    <col min="3845" max="3845" width="9.7109375" style="274" bestFit="1" customWidth="1"/>
    <col min="3846" max="3846" width="15.28515625" style="274" customWidth="1"/>
    <col min="3847" max="3847" width="14.42578125" style="274" customWidth="1"/>
    <col min="3848" max="3848" width="18.5703125" style="274" customWidth="1"/>
    <col min="3849" max="3849" width="3.5703125" style="274" customWidth="1"/>
    <col min="3850" max="3856" width="11.28515625" style="274" customWidth="1"/>
    <col min="3857" max="4095" width="9.140625" style="274"/>
    <col min="4096" max="4096" width="3.5703125" style="274" customWidth="1"/>
    <col min="4097" max="4097" width="5.7109375" style="274" bestFit="1" customWidth="1"/>
    <col min="4098" max="4098" width="19.5703125" style="274" bestFit="1" customWidth="1"/>
    <col min="4099" max="4099" width="8.5703125" style="274" bestFit="1" customWidth="1"/>
    <col min="4100" max="4100" width="12.85546875" style="274" bestFit="1" customWidth="1"/>
    <col min="4101" max="4101" width="9.7109375" style="274" bestFit="1" customWidth="1"/>
    <col min="4102" max="4102" width="15.28515625" style="274" customWidth="1"/>
    <col min="4103" max="4103" width="14.42578125" style="274" customWidth="1"/>
    <col min="4104" max="4104" width="18.5703125" style="274" customWidth="1"/>
    <col min="4105" max="4105" width="3.5703125" style="274" customWidth="1"/>
    <col min="4106" max="4112" width="11.28515625" style="274" customWidth="1"/>
    <col min="4113" max="4351" width="9.140625" style="274"/>
    <col min="4352" max="4352" width="3.5703125" style="274" customWidth="1"/>
    <col min="4353" max="4353" width="5.7109375" style="274" bestFit="1" customWidth="1"/>
    <col min="4354" max="4354" width="19.5703125" style="274" bestFit="1" customWidth="1"/>
    <col min="4355" max="4355" width="8.5703125" style="274" bestFit="1" customWidth="1"/>
    <col min="4356" max="4356" width="12.85546875" style="274" bestFit="1" customWidth="1"/>
    <col min="4357" max="4357" width="9.7109375" style="274" bestFit="1" customWidth="1"/>
    <col min="4358" max="4358" width="15.28515625" style="274" customWidth="1"/>
    <col min="4359" max="4359" width="14.42578125" style="274" customWidth="1"/>
    <col min="4360" max="4360" width="18.5703125" style="274" customWidth="1"/>
    <col min="4361" max="4361" width="3.5703125" style="274" customWidth="1"/>
    <col min="4362" max="4368" width="11.28515625" style="274" customWidth="1"/>
    <col min="4369" max="4607" width="9.140625" style="274"/>
    <col min="4608" max="4608" width="3.5703125" style="274" customWidth="1"/>
    <col min="4609" max="4609" width="5.7109375" style="274" bestFit="1" customWidth="1"/>
    <col min="4610" max="4610" width="19.5703125" style="274" bestFit="1" customWidth="1"/>
    <col min="4611" max="4611" width="8.5703125" style="274" bestFit="1" customWidth="1"/>
    <col min="4612" max="4612" width="12.85546875" style="274" bestFit="1" customWidth="1"/>
    <col min="4613" max="4613" width="9.7109375" style="274" bestFit="1" customWidth="1"/>
    <col min="4614" max="4614" width="15.28515625" style="274" customWidth="1"/>
    <col min="4615" max="4615" width="14.42578125" style="274" customWidth="1"/>
    <col min="4616" max="4616" width="18.5703125" style="274" customWidth="1"/>
    <col min="4617" max="4617" width="3.5703125" style="274" customWidth="1"/>
    <col min="4618" max="4624" width="11.28515625" style="274" customWidth="1"/>
    <col min="4625" max="4863" width="9.140625" style="274"/>
    <col min="4864" max="4864" width="3.5703125" style="274" customWidth="1"/>
    <col min="4865" max="4865" width="5.7109375" style="274" bestFit="1" customWidth="1"/>
    <col min="4866" max="4866" width="19.5703125" style="274" bestFit="1" customWidth="1"/>
    <col min="4867" max="4867" width="8.5703125" style="274" bestFit="1" customWidth="1"/>
    <col min="4868" max="4868" width="12.85546875" style="274" bestFit="1" customWidth="1"/>
    <col min="4869" max="4869" width="9.7109375" style="274" bestFit="1" customWidth="1"/>
    <col min="4870" max="4870" width="15.28515625" style="274" customWidth="1"/>
    <col min="4871" max="4871" width="14.42578125" style="274" customWidth="1"/>
    <col min="4872" max="4872" width="18.5703125" style="274" customWidth="1"/>
    <col min="4873" max="4873" width="3.5703125" style="274" customWidth="1"/>
    <col min="4874" max="4880" width="11.28515625" style="274" customWidth="1"/>
    <col min="4881" max="5119" width="9.140625" style="274"/>
    <col min="5120" max="5120" width="3.5703125" style="274" customWidth="1"/>
    <col min="5121" max="5121" width="5.7109375" style="274" bestFit="1" customWidth="1"/>
    <col min="5122" max="5122" width="19.5703125" style="274" bestFit="1" customWidth="1"/>
    <col min="5123" max="5123" width="8.5703125" style="274" bestFit="1" customWidth="1"/>
    <col min="5124" max="5124" width="12.85546875" style="274" bestFit="1" customWidth="1"/>
    <col min="5125" max="5125" width="9.7109375" style="274" bestFit="1" customWidth="1"/>
    <col min="5126" max="5126" width="15.28515625" style="274" customWidth="1"/>
    <col min="5127" max="5127" width="14.42578125" style="274" customWidth="1"/>
    <col min="5128" max="5128" width="18.5703125" style="274" customWidth="1"/>
    <col min="5129" max="5129" width="3.5703125" style="274" customWidth="1"/>
    <col min="5130" max="5136" width="11.28515625" style="274" customWidth="1"/>
    <col min="5137" max="5375" width="9.140625" style="274"/>
    <col min="5376" max="5376" width="3.5703125" style="274" customWidth="1"/>
    <col min="5377" max="5377" width="5.7109375" style="274" bestFit="1" customWidth="1"/>
    <col min="5378" max="5378" width="19.5703125" style="274" bestFit="1" customWidth="1"/>
    <col min="5379" max="5379" width="8.5703125" style="274" bestFit="1" customWidth="1"/>
    <col min="5380" max="5380" width="12.85546875" style="274" bestFit="1" customWidth="1"/>
    <col min="5381" max="5381" width="9.7109375" style="274" bestFit="1" customWidth="1"/>
    <col min="5382" max="5382" width="15.28515625" style="274" customWidth="1"/>
    <col min="5383" max="5383" width="14.42578125" style="274" customWidth="1"/>
    <col min="5384" max="5384" width="18.5703125" style="274" customWidth="1"/>
    <col min="5385" max="5385" width="3.5703125" style="274" customWidth="1"/>
    <col min="5386" max="5392" width="11.28515625" style="274" customWidth="1"/>
    <col min="5393" max="5631" width="9.140625" style="274"/>
    <col min="5632" max="5632" width="3.5703125" style="274" customWidth="1"/>
    <col min="5633" max="5633" width="5.7109375" style="274" bestFit="1" customWidth="1"/>
    <col min="5634" max="5634" width="19.5703125" style="274" bestFit="1" customWidth="1"/>
    <col min="5635" max="5635" width="8.5703125" style="274" bestFit="1" customWidth="1"/>
    <col min="5636" max="5636" width="12.85546875" style="274" bestFit="1" customWidth="1"/>
    <col min="5637" max="5637" width="9.7109375" style="274" bestFit="1" customWidth="1"/>
    <col min="5638" max="5638" width="15.28515625" style="274" customWidth="1"/>
    <col min="5639" max="5639" width="14.42578125" style="274" customWidth="1"/>
    <col min="5640" max="5640" width="18.5703125" style="274" customWidth="1"/>
    <col min="5641" max="5641" width="3.5703125" style="274" customWidth="1"/>
    <col min="5642" max="5648" width="11.28515625" style="274" customWidth="1"/>
    <col min="5649" max="5887" width="9.140625" style="274"/>
    <col min="5888" max="5888" width="3.5703125" style="274" customWidth="1"/>
    <col min="5889" max="5889" width="5.7109375" style="274" bestFit="1" customWidth="1"/>
    <col min="5890" max="5890" width="19.5703125" style="274" bestFit="1" customWidth="1"/>
    <col min="5891" max="5891" width="8.5703125" style="274" bestFit="1" customWidth="1"/>
    <col min="5892" max="5892" width="12.85546875" style="274" bestFit="1" customWidth="1"/>
    <col min="5893" max="5893" width="9.7109375" style="274" bestFit="1" customWidth="1"/>
    <col min="5894" max="5894" width="15.28515625" style="274" customWidth="1"/>
    <col min="5895" max="5895" width="14.42578125" style="274" customWidth="1"/>
    <col min="5896" max="5896" width="18.5703125" style="274" customWidth="1"/>
    <col min="5897" max="5897" width="3.5703125" style="274" customWidth="1"/>
    <col min="5898" max="5904" width="11.28515625" style="274" customWidth="1"/>
    <col min="5905" max="6143" width="9.140625" style="274"/>
    <col min="6144" max="6144" width="3.5703125" style="274" customWidth="1"/>
    <col min="6145" max="6145" width="5.7109375" style="274" bestFit="1" customWidth="1"/>
    <col min="6146" max="6146" width="19.5703125" style="274" bestFit="1" customWidth="1"/>
    <col min="6147" max="6147" width="8.5703125" style="274" bestFit="1" customWidth="1"/>
    <col min="6148" max="6148" width="12.85546875" style="274" bestFit="1" customWidth="1"/>
    <col min="6149" max="6149" width="9.7109375" style="274" bestFit="1" customWidth="1"/>
    <col min="6150" max="6150" width="15.28515625" style="274" customWidth="1"/>
    <col min="6151" max="6151" width="14.42578125" style="274" customWidth="1"/>
    <col min="6152" max="6152" width="18.5703125" style="274" customWidth="1"/>
    <col min="6153" max="6153" width="3.5703125" style="274" customWidth="1"/>
    <col min="6154" max="6160" width="11.28515625" style="274" customWidth="1"/>
    <col min="6161" max="6399" width="9.140625" style="274"/>
    <col min="6400" max="6400" width="3.5703125" style="274" customWidth="1"/>
    <col min="6401" max="6401" width="5.7109375" style="274" bestFit="1" customWidth="1"/>
    <col min="6402" max="6402" width="19.5703125" style="274" bestFit="1" customWidth="1"/>
    <col min="6403" max="6403" width="8.5703125" style="274" bestFit="1" customWidth="1"/>
    <col min="6404" max="6404" width="12.85546875" style="274" bestFit="1" customWidth="1"/>
    <col min="6405" max="6405" width="9.7109375" style="274" bestFit="1" customWidth="1"/>
    <col min="6406" max="6406" width="15.28515625" style="274" customWidth="1"/>
    <col min="6407" max="6407" width="14.42578125" style="274" customWidth="1"/>
    <col min="6408" max="6408" width="18.5703125" style="274" customWidth="1"/>
    <col min="6409" max="6409" width="3.5703125" style="274" customWidth="1"/>
    <col min="6410" max="6416" width="11.28515625" style="274" customWidth="1"/>
    <col min="6417" max="6655" width="9.140625" style="274"/>
    <col min="6656" max="6656" width="3.5703125" style="274" customWidth="1"/>
    <col min="6657" max="6657" width="5.7109375" style="274" bestFit="1" customWidth="1"/>
    <col min="6658" max="6658" width="19.5703125" style="274" bestFit="1" customWidth="1"/>
    <col min="6659" max="6659" width="8.5703125" style="274" bestFit="1" customWidth="1"/>
    <col min="6660" max="6660" width="12.85546875" style="274" bestFit="1" customWidth="1"/>
    <col min="6661" max="6661" width="9.7109375" style="274" bestFit="1" customWidth="1"/>
    <col min="6662" max="6662" width="15.28515625" style="274" customWidth="1"/>
    <col min="6663" max="6663" width="14.42578125" style="274" customWidth="1"/>
    <col min="6664" max="6664" width="18.5703125" style="274" customWidth="1"/>
    <col min="6665" max="6665" width="3.5703125" style="274" customWidth="1"/>
    <col min="6666" max="6672" width="11.28515625" style="274" customWidth="1"/>
    <col min="6673" max="6911" width="9.140625" style="274"/>
    <col min="6912" max="6912" width="3.5703125" style="274" customWidth="1"/>
    <col min="6913" max="6913" width="5.7109375" style="274" bestFit="1" customWidth="1"/>
    <col min="6914" max="6914" width="19.5703125" style="274" bestFit="1" customWidth="1"/>
    <col min="6915" max="6915" width="8.5703125" style="274" bestFit="1" customWidth="1"/>
    <col min="6916" max="6916" width="12.85546875" style="274" bestFit="1" customWidth="1"/>
    <col min="6917" max="6917" width="9.7109375" style="274" bestFit="1" customWidth="1"/>
    <col min="6918" max="6918" width="15.28515625" style="274" customWidth="1"/>
    <col min="6919" max="6919" width="14.42578125" style="274" customWidth="1"/>
    <col min="6920" max="6920" width="18.5703125" style="274" customWidth="1"/>
    <col min="6921" max="6921" width="3.5703125" style="274" customWidth="1"/>
    <col min="6922" max="6928" width="11.28515625" style="274" customWidth="1"/>
    <col min="6929" max="7167" width="9.140625" style="274"/>
    <col min="7168" max="7168" width="3.5703125" style="274" customWidth="1"/>
    <col min="7169" max="7169" width="5.7109375" style="274" bestFit="1" customWidth="1"/>
    <col min="7170" max="7170" width="19.5703125" style="274" bestFit="1" customWidth="1"/>
    <col min="7171" max="7171" width="8.5703125" style="274" bestFit="1" customWidth="1"/>
    <col min="7172" max="7172" width="12.85546875" style="274" bestFit="1" customWidth="1"/>
    <col min="7173" max="7173" width="9.7109375" style="274" bestFit="1" customWidth="1"/>
    <col min="7174" max="7174" width="15.28515625" style="274" customWidth="1"/>
    <col min="7175" max="7175" width="14.42578125" style="274" customWidth="1"/>
    <col min="7176" max="7176" width="18.5703125" style="274" customWidth="1"/>
    <col min="7177" max="7177" width="3.5703125" style="274" customWidth="1"/>
    <col min="7178" max="7184" width="11.28515625" style="274" customWidth="1"/>
    <col min="7185" max="7423" width="9.140625" style="274"/>
    <col min="7424" max="7424" width="3.5703125" style="274" customWidth="1"/>
    <col min="7425" max="7425" width="5.7109375" style="274" bestFit="1" customWidth="1"/>
    <col min="7426" max="7426" width="19.5703125" style="274" bestFit="1" customWidth="1"/>
    <col min="7427" max="7427" width="8.5703125" style="274" bestFit="1" customWidth="1"/>
    <col min="7428" max="7428" width="12.85546875" style="274" bestFit="1" customWidth="1"/>
    <col min="7429" max="7429" width="9.7109375" style="274" bestFit="1" customWidth="1"/>
    <col min="7430" max="7430" width="15.28515625" style="274" customWidth="1"/>
    <col min="7431" max="7431" width="14.42578125" style="274" customWidth="1"/>
    <col min="7432" max="7432" width="18.5703125" style="274" customWidth="1"/>
    <col min="7433" max="7433" width="3.5703125" style="274" customWidth="1"/>
    <col min="7434" max="7440" width="11.28515625" style="274" customWidth="1"/>
    <col min="7441" max="7679" width="9.140625" style="274"/>
    <col min="7680" max="7680" width="3.5703125" style="274" customWidth="1"/>
    <col min="7681" max="7681" width="5.7109375" style="274" bestFit="1" customWidth="1"/>
    <col min="7682" max="7682" width="19.5703125" style="274" bestFit="1" customWidth="1"/>
    <col min="7683" max="7683" width="8.5703125" style="274" bestFit="1" customWidth="1"/>
    <col min="7684" max="7684" width="12.85546875" style="274" bestFit="1" customWidth="1"/>
    <col min="7685" max="7685" width="9.7109375" style="274" bestFit="1" customWidth="1"/>
    <col min="7686" max="7686" width="15.28515625" style="274" customWidth="1"/>
    <col min="7687" max="7687" width="14.42578125" style="274" customWidth="1"/>
    <col min="7688" max="7688" width="18.5703125" style="274" customWidth="1"/>
    <col min="7689" max="7689" width="3.5703125" style="274" customWidth="1"/>
    <col min="7690" max="7696" width="11.28515625" style="274" customWidth="1"/>
    <col min="7697" max="7935" width="9.140625" style="274"/>
    <col min="7936" max="7936" width="3.5703125" style="274" customWidth="1"/>
    <col min="7937" max="7937" width="5.7109375" style="274" bestFit="1" customWidth="1"/>
    <col min="7938" max="7938" width="19.5703125" style="274" bestFit="1" customWidth="1"/>
    <col min="7939" max="7939" width="8.5703125" style="274" bestFit="1" customWidth="1"/>
    <col min="7940" max="7940" width="12.85546875" style="274" bestFit="1" customWidth="1"/>
    <col min="7941" max="7941" width="9.7109375" style="274" bestFit="1" customWidth="1"/>
    <col min="7942" max="7942" width="15.28515625" style="274" customWidth="1"/>
    <col min="7943" max="7943" width="14.42578125" style="274" customWidth="1"/>
    <col min="7944" max="7944" width="18.5703125" style="274" customWidth="1"/>
    <col min="7945" max="7945" width="3.5703125" style="274" customWidth="1"/>
    <col min="7946" max="7952" width="11.28515625" style="274" customWidth="1"/>
    <col min="7953" max="8191" width="9.140625" style="274"/>
    <col min="8192" max="8192" width="3.5703125" style="274" customWidth="1"/>
    <col min="8193" max="8193" width="5.7109375" style="274" bestFit="1" customWidth="1"/>
    <col min="8194" max="8194" width="19.5703125" style="274" bestFit="1" customWidth="1"/>
    <col min="8195" max="8195" width="8.5703125" style="274" bestFit="1" customWidth="1"/>
    <col min="8196" max="8196" width="12.85546875" style="274" bestFit="1" customWidth="1"/>
    <col min="8197" max="8197" width="9.7109375" style="274" bestFit="1" customWidth="1"/>
    <col min="8198" max="8198" width="15.28515625" style="274" customWidth="1"/>
    <col min="8199" max="8199" width="14.42578125" style="274" customWidth="1"/>
    <col min="8200" max="8200" width="18.5703125" style="274" customWidth="1"/>
    <col min="8201" max="8201" width="3.5703125" style="274" customWidth="1"/>
    <col min="8202" max="8208" width="11.28515625" style="274" customWidth="1"/>
    <col min="8209" max="8447" width="9.140625" style="274"/>
    <col min="8448" max="8448" width="3.5703125" style="274" customWidth="1"/>
    <col min="8449" max="8449" width="5.7109375" style="274" bestFit="1" customWidth="1"/>
    <col min="8450" max="8450" width="19.5703125" style="274" bestFit="1" customWidth="1"/>
    <col min="8451" max="8451" width="8.5703125" style="274" bestFit="1" customWidth="1"/>
    <col min="8452" max="8452" width="12.85546875" style="274" bestFit="1" customWidth="1"/>
    <col min="8453" max="8453" width="9.7109375" style="274" bestFit="1" customWidth="1"/>
    <col min="8454" max="8454" width="15.28515625" style="274" customWidth="1"/>
    <col min="8455" max="8455" width="14.42578125" style="274" customWidth="1"/>
    <col min="8456" max="8456" width="18.5703125" style="274" customWidth="1"/>
    <col min="8457" max="8457" width="3.5703125" style="274" customWidth="1"/>
    <col min="8458" max="8464" width="11.28515625" style="274" customWidth="1"/>
    <col min="8465" max="8703" width="9.140625" style="274"/>
    <col min="8704" max="8704" width="3.5703125" style="274" customWidth="1"/>
    <col min="8705" max="8705" width="5.7109375" style="274" bestFit="1" customWidth="1"/>
    <col min="8706" max="8706" width="19.5703125" style="274" bestFit="1" customWidth="1"/>
    <col min="8707" max="8707" width="8.5703125" style="274" bestFit="1" customWidth="1"/>
    <col min="8708" max="8708" width="12.85546875" style="274" bestFit="1" customWidth="1"/>
    <col min="8709" max="8709" width="9.7109375" style="274" bestFit="1" customWidth="1"/>
    <col min="8710" max="8710" width="15.28515625" style="274" customWidth="1"/>
    <col min="8711" max="8711" width="14.42578125" style="274" customWidth="1"/>
    <col min="8712" max="8712" width="18.5703125" style="274" customWidth="1"/>
    <col min="8713" max="8713" width="3.5703125" style="274" customWidth="1"/>
    <col min="8714" max="8720" width="11.28515625" style="274" customWidth="1"/>
    <col min="8721" max="8959" width="9.140625" style="274"/>
    <col min="8960" max="8960" width="3.5703125" style="274" customWidth="1"/>
    <col min="8961" max="8961" width="5.7109375" style="274" bestFit="1" customWidth="1"/>
    <col min="8962" max="8962" width="19.5703125" style="274" bestFit="1" customWidth="1"/>
    <col min="8963" max="8963" width="8.5703125" style="274" bestFit="1" customWidth="1"/>
    <col min="8964" max="8964" width="12.85546875" style="274" bestFit="1" customWidth="1"/>
    <col min="8965" max="8965" width="9.7109375" style="274" bestFit="1" customWidth="1"/>
    <col min="8966" max="8966" width="15.28515625" style="274" customWidth="1"/>
    <col min="8967" max="8967" width="14.42578125" style="274" customWidth="1"/>
    <col min="8968" max="8968" width="18.5703125" style="274" customWidth="1"/>
    <col min="8969" max="8969" width="3.5703125" style="274" customWidth="1"/>
    <col min="8970" max="8976" width="11.28515625" style="274" customWidth="1"/>
    <col min="8977" max="9215" width="9.140625" style="274"/>
    <col min="9216" max="9216" width="3.5703125" style="274" customWidth="1"/>
    <col min="9217" max="9217" width="5.7109375" style="274" bestFit="1" customWidth="1"/>
    <col min="9218" max="9218" width="19.5703125" style="274" bestFit="1" customWidth="1"/>
    <col min="9219" max="9219" width="8.5703125" style="274" bestFit="1" customWidth="1"/>
    <col min="9220" max="9220" width="12.85546875" style="274" bestFit="1" customWidth="1"/>
    <col min="9221" max="9221" width="9.7109375" style="274" bestFit="1" customWidth="1"/>
    <col min="9222" max="9222" width="15.28515625" style="274" customWidth="1"/>
    <col min="9223" max="9223" width="14.42578125" style="274" customWidth="1"/>
    <col min="9224" max="9224" width="18.5703125" style="274" customWidth="1"/>
    <col min="9225" max="9225" width="3.5703125" style="274" customWidth="1"/>
    <col min="9226" max="9232" width="11.28515625" style="274" customWidth="1"/>
    <col min="9233" max="9471" width="9.140625" style="274"/>
    <col min="9472" max="9472" width="3.5703125" style="274" customWidth="1"/>
    <col min="9473" max="9473" width="5.7109375" style="274" bestFit="1" customWidth="1"/>
    <col min="9474" max="9474" width="19.5703125" style="274" bestFit="1" customWidth="1"/>
    <col min="9475" max="9475" width="8.5703125" style="274" bestFit="1" customWidth="1"/>
    <col min="9476" max="9476" width="12.85546875" style="274" bestFit="1" customWidth="1"/>
    <col min="9477" max="9477" width="9.7109375" style="274" bestFit="1" customWidth="1"/>
    <col min="9478" max="9478" width="15.28515625" style="274" customWidth="1"/>
    <col min="9479" max="9479" width="14.42578125" style="274" customWidth="1"/>
    <col min="9480" max="9480" width="18.5703125" style="274" customWidth="1"/>
    <col min="9481" max="9481" width="3.5703125" style="274" customWidth="1"/>
    <col min="9482" max="9488" width="11.28515625" style="274" customWidth="1"/>
    <col min="9489" max="9727" width="9.140625" style="274"/>
    <col min="9728" max="9728" width="3.5703125" style="274" customWidth="1"/>
    <col min="9729" max="9729" width="5.7109375" style="274" bestFit="1" customWidth="1"/>
    <col min="9730" max="9730" width="19.5703125" style="274" bestFit="1" customWidth="1"/>
    <col min="9731" max="9731" width="8.5703125" style="274" bestFit="1" customWidth="1"/>
    <col min="9732" max="9732" width="12.85546875" style="274" bestFit="1" customWidth="1"/>
    <col min="9733" max="9733" width="9.7109375" style="274" bestFit="1" customWidth="1"/>
    <col min="9734" max="9734" width="15.28515625" style="274" customWidth="1"/>
    <col min="9735" max="9735" width="14.42578125" style="274" customWidth="1"/>
    <col min="9736" max="9736" width="18.5703125" style="274" customWidth="1"/>
    <col min="9737" max="9737" width="3.5703125" style="274" customWidth="1"/>
    <col min="9738" max="9744" width="11.28515625" style="274" customWidth="1"/>
    <col min="9745" max="9983" width="9.140625" style="274"/>
    <col min="9984" max="9984" width="3.5703125" style="274" customWidth="1"/>
    <col min="9985" max="9985" width="5.7109375" style="274" bestFit="1" customWidth="1"/>
    <col min="9986" max="9986" width="19.5703125" style="274" bestFit="1" customWidth="1"/>
    <col min="9987" max="9987" width="8.5703125" style="274" bestFit="1" customWidth="1"/>
    <col min="9988" max="9988" width="12.85546875" style="274" bestFit="1" customWidth="1"/>
    <col min="9989" max="9989" width="9.7109375" style="274" bestFit="1" customWidth="1"/>
    <col min="9990" max="9990" width="15.28515625" style="274" customWidth="1"/>
    <col min="9991" max="9991" width="14.42578125" style="274" customWidth="1"/>
    <col min="9992" max="9992" width="18.5703125" style="274" customWidth="1"/>
    <col min="9993" max="9993" width="3.5703125" style="274" customWidth="1"/>
    <col min="9994" max="10000" width="11.28515625" style="274" customWidth="1"/>
    <col min="10001" max="10239" width="9.140625" style="274"/>
    <col min="10240" max="10240" width="3.5703125" style="274" customWidth="1"/>
    <col min="10241" max="10241" width="5.7109375" style="274" bestFit="1" customWidth="1"/>
    <col min="10242" max="10242" width="19.5703125" style="274" bestFit="1" customWidth="1"/>
    <col min="10243" max="10243" width="8.5703125" style="274" bestFit="1" customWidth="1"/>
    <col min="10244" max="10244" width="12.85546875" style="274" bestFit="1" customWidth="1"/>
    <col min="10245" max="10245" width="9.7109375" style="274" bestFit="1" customWidth="1"/>
    <col min="10246" max="10246" width="15.28515625" style="274" customWidth="1"/>
    <col min="10247" max="10247" width="14.42578125" style="274" customWidth="1"/>
    <col min="10248" max="10248" width="18.5703125" style="274" customWidth="1"/>
    <col min="10249" max="10249" width="3.5703125" style="274" customWidth="1"/>
    <col min="10250" max="10256" width="11.28515625" style="274" customWidth="1"/>
    <col min="10257" max="10495" width="9.140625" style="274"/>
    <col min="10496" max="10496" width="3.5703125" style="274" customWidth="1"/>
    <col min="10497" max="10497" width="5.7109375" style="274" bestFit="1" customWidth="1"/>
    <col min="10498" max="10498" width="19.5703125" style="274" bestFit="1" customWidth="1"/>
    <col min="10499" max="10499" width="8.5703125" style="274" bestFit="1" customWidth="1"/>
    <col min="10500" max="10500" width="12.85546875" style="274" bestFit="1" customWidth="1"/>
    <col min="10501" max="10501" width="9.7109375" style="274" bestFit="1" customWidth="1"/>
    <col min="10502" max="10502" width="15.28515625" style="274" customWidth="1"/>
    <col min="10503" max="10503" width="14.42578125" style="274" customWidth="1"/>
    <col min="10504" max="10504" width="18.5703125" style="274" customWidth="1"/>
    <col min="10505" max="10505" width="3.5703125" style="274" customWidth="1"/>
    <col min="10506" max="10512" width="11.28515625" style="274" customWidth="1"/>
    <col min="10513" max="10751" width="9.140625" style="274"/>
    <col min="10752" max="10752" width="3.5703125" style="274" customWidth="1"/>
    <col min="10753" max="10753" width="5.7109375" style="274" bestFit="1" customWidth="1"/>
    <col min="10754" max="10754" width="19.5703125" style="274" bestFit="1" customWidth="1"/>
    <col min="10755" max="10755" width="8.5703125" style="274" bestFit="1" customWidth="1"/>
    <col min="10756" max="10756" width="12.85546875" style="274" bestFit="1" customWidth="1"/>
    <col min="10757" max="10757" width="9.7109375" style="274" bestFit="1" customWidth="1"/>
    <col min="10758" max="10758" width="15.28515625" style="274" customWidth="1"/>
    <col min="10759" max="10759" width="14.42578125" style="274" customWidth="1"/>
    <col min="10760" max="10760" width="18.5703125" style="274" customWidth="1"/>
    <col min="10761" max="10761" width="3.5703125" style="274" customWidth="1"/>
    <col min="10762" max="10768" width="11.28515625" style="274" customWidth="1"/>
    <col min="10769" max="11007" width="9.140625" style="274"/>
    <col min="11008" max="11008" width="3.5703125" style="274" customWidth="1"/>
    <col min="11009" max="11009" width="5.7109375" style="274" bestFit="1" customWidth="1"/>
    <col min="11010" max="11010" width="19.5703125" style="274" bestFit="1" customWidth="1"/>
    <col min="11011" max="11011" width="8.5703125" style="274" bestFit="1" customWidth="1"/>
    <col min="11012" max="11012" width="12.85546875" style="274" bestFit="1" customWidth="1"/>
    <col min="11013" max="11013" width="9.7109375" style="274" bestFit="1" customWidth="1"/>
    <col min="11014" max="11014" width="15.28515625" style="274" customWidth="1"/>
    <col min="11015" max="11015" width="14.42578125" style="274" customWidth="1"/>
    <col min="11016" max="11016" width="18.5703125" style="274" customWidth="1"/>
    <col min="11017" max="11017" width="3.5703125" style="274" customWidth="1"/>
    <col min="11018" max="11024" width="11.28515625" style="274" customWidth="1"/>
    <col min="11025" max="11263" width="9.140625" style="274"/>
    <col min="11264" max="11264" width="3.5703125" style="274" customWidth="1"/>
    <col min="11265" max="11265" width="5.7109375" style="274" bestFit="1" customWidth="1"/>
    <col min="11266" max="11266" width="19.5703125" style="274" bestFit="1" customWidth="1"/>
    <col min="11267" max="11267" width="8.5703125" style="274" bestFit="1" customWidth="1"/>
    <col min="11268" max="11268" width="12.85546875" style="274" bestFit="1" customWidth="1"/>
    <col min="11269" max="11269" width="9.7109375" style="274" bestFit="1" customWidth="1"/>
    <col min="11270" max="11270" width="15.28515625" style="274" customWidth="1"/>
    <col min="11271" max="11271" width="14.42578125" style="274" customWidth="1"/>
    <col min="11272" max="11272" width="18.5703125" style="274" customWidth="1"/>
    <col min="11273" max="11273" width="3.5703125" style="274" customWidth="1"/>
    <col min="11274" max="11280" width="11.28515625" style="274" customWidth="1"/>
    <col min="11281" max="11519" width="9.140625" style="274"/>
    <col min="11520" max="11520" width="3.5703125" style="274" customWidth="1"/>
    <col min="11521" max="11521" width="5.7109375" style="274" bestFit="1" customWidth="1"/>
    <col min="11522" max="11522" width="19.5703125" style="274" bestFit="1" customWidth="1"/>
    <col min="11523" max="11523" width="8.5703125" style="274" bestFit="1" customWidth="1"/>
    <col min="11524" max="11524" width="12.85546875" style="274" bestFit="1" customWidth="1"/>
    <col min="11525" max="11525" width="9.7109375" style="274" bestFit="1" customWidth="1"/>
    <col min="11526" max="11526" width="15.28515625" style="274" customWidth="1"/>
    <col min="11527" max="11527" width="14.42578125" style="274" customWidth="1"/>
    <col min="11528" max="11528" width="18.5703125" style="274" customWidth="1"/>
    <col min="11529" max="11529" width="3.5703125" style="274" customWidth="1"/>
    <col min="11530" max="11536" width="11.28515625" style="274" customWidth="1"/>
    <col min="11537" max="11775" width="9.140625" style="274"/>
    <col min="11776" max="11776" width="3.5703125" style="274" customWidth="1"/>
    <col min="11777" max="11777" width="5.7109375" style="274" bestFit="1" customWidth="1"/>
    <col min="11778" max="11778" width="19.5703125" style="274" bestFit="1" customWidth="1"/>
    <col min="11779" max="11779" width="8.5703125" style="274" bestFit="1" customWidth="1"/>
    <col min="11780" max="11780" width="12.85546875" style="274" bestFit="1" customWidth="1"/>
    <col min="11781" max="11781" width="9.7109375" style="274" bestFit="1" customWidth="1"/>
    <col min="11782" max="11782" width="15.28515625" style="274" customWidth="1"/>
    <col min="11783" max="11783" width="14.42578125" style="274" customWidth="1"/>
    <col min="11784" max="11784" width="18.5703125" style="274" customWidth="1"/>
    <col min="11785" max="11785" width="3.5703125" style="274" customWidth="1"/>
    <col min="11786" max="11792" width="11.28515625" style="274" customWidth="1"/>
    <col min="11793" max="12031" width="9.140625" style="274"/>
    <col min="12032" max="12032" width="3.5703125" style="274" customWidth="1"/>
    <col min="12033" max="12033" width="5.7109375" style="274" bestFit="1" customWidth="1"/>
    <col min="12034" max="12034" width="19.5703125" style="274" bestFit="1" customWidth="1"/>
    <col min="12035" max="12035" width="8.5703125" style="274" bestFit="1" customWidth="1"/>
    <col min="12036" max="12036" width="12.85546875" style="274" bestFit="1" customWidth="1"/>
    <col min="12037" max="12037" width="9.7109375" style="274" bestFit="1" customWidth="1"/>
    <col min="12038" max="12038" width="15.28515625" style="274" customWidth="1"/>
    <col min="12039" max="12039" width="14.42578125" style="274" customWidth="1"/>
    <col min="12040" max="12040" width="18.5703125" style="274" customWidth="1"/>
    <col min="12041" max="12041" width="3.5703125" style="274" customWidth="1"/>
    <col min="12042" max="12048" width="11.28515625" style="274" customWidth="1"/>
    <col min="12049" max="12287" width="9.140625" style="274"/>
    <col min="12288" max="12288" width="3.5703125" style="274" customWidth="1"/>
    <col min="12289" max="12289" width="5.7109375" style="274" bestFit="1" customWidth="1"/>
    <col min="12290" max="12290" width="19.5703125" style="274" bestFit="1" customWidth="1"/>
    <col min="12291" max="12291" width="8.5703125" style="274" bestFit="1" customWidth="1"/>
    <col min="12292" max="12292" width="12.85546875" style="274" bestFit="1" customWidth="1"/>
    <col min="12293" max="12293" width="9.7109375" style="274" bestFit="1" customWidth="1"/>
    <col min="12294" max="12294" width="15.28515625" style="274" customWidth="1"/>
    <col min="12295" max="12295" width="14.42578125" style="274" customWidth="1"/>
    <col min="12296" max="12296" width="18.5703125" style="274" customWidth="1"/>
    <col min="12297" max="12297" width="3.5703125" style="274" customWidth="1"/>
    <col min="12298" max="12304" width="11.28515625" style="274" customWidth="1"/>
    <col min="12305" max="12543" width="9.140625" style="274"/>
    <col min="12544" max="12544" width="3.5703125" style="274" customWidth="1"/>
    <col min="12545" max="12545" width="5.7109375" style="274" bestFit="1" customWidth="1"/>
    <col min="12546" max="12546" width="19.5703125" style="274" bestFit="1" customWidth="1"/>
    <col min="12547" max="12547" width="8.5703125" style="274" bestFit="1" customWidth="1"/>
    <col min="12548" max="12548" width="12.85546875" style="274" bestFit="1" customWidth="1"/>
    <col min="12549" max="12549" width="9.7109375" style="274" bestFit="1" customWidth="1"/>
    <col min="12550" max="12550" width="15.28515625" style="274" customWidth="1"/>
    <col min="12551" max="12551" width="14.42578125" style="274" customWidth="1"/>
    <col min="12552" max="12552" width="18.5703125" style="274" customWidth="1"/>
    <col min="12553" max="12553" width="3.5703125" style="274" customWidth="1"/>
    <col min="12554" max="12560" width="11.28515625" style="274" customWidth="1"/>
    <col min="12561" max="12799" width="9.140625" style="274"/>
    <col min="12800" max="12800" width="3.5703125" style="274" customWidth="1"/>
    <col min="12801" max="12801" width="5.7109375" style="274" bestFit="1" customWidth="1"/>
    <col min="12802" max="12802" width="19.5703125" style="274" bestFit="1" customWidth="1"/>
    <col min="12803" max="12803" width="8.5703125" style="274" bestFit="1" customWidth="1"/>
    <col min="12804" max="12804" width="12.85546875" style="274" bestFit="1" customWidth="1"/>
    <col min="12805" max="12805" width="9.7109375" style="274" bestFit="1" customWidth="1"/>
    <col min="12806" max="12806" width="15.28515625" style="274" customWidth="1"/>
    <col min="12807" max="12807" width="14.42578125" style="274" customWidth="1"/>
    <col min="12808" max="12808" width="18.5703125" style="274" customWidth="1"/>
    <col min="12809" max="12809" width="3.5703125" style="274" customWidth="1"/>
    <col min="12810" max="12816" width="11.28515625" style="274" customWidth="1"/>
    <col min="12817" max="13055" width="9.140625" style="274"/>
    <col min="13056" max="13056" width="3.5703125" style="274" customWidth="1"/>
    <col min="13057" max="13057" width="5.7109375" style="274" bestFit="1" customWidth="1"/>
    <col min="13058" max="13058" width="19.5703125" style="274" bestFit="1" customWidth="1"/>
    <col min="13059" max="13059" width="8.5703125" style="274" bestFit="1" customWidth="1"/>
    <col min="13060" max="13060" width="12.85546875" style="274" bestFit="1" customWidth="1"/>
    <col min="13061" max="13061" width="9.7109375" style="274" bestFit="1" customWidth="1"/>
    <col min="13062" max="13062" width="15.28515625" style="274" customWidth="1"/>
    <col min="13063" max="13063" width="14.42578125" style="274" customWidth="1"/>
    <col min="13064" max="13064" width="18.5703125" style="274" customWidth="1"/>
    <col min="13065" max="13065" width="3.5703125" style="274" customWidth="1"/>
    <col min="13066" max="13072" width="11.28515625" style="274" customWidth="1"/>
    <col min="13073" max="13311" width="9.140625" style="274"/>
    <col min="13312" max="13312" width="3.5703125" style="274" customWidth="1"/>
    <col min="13313" max="13313" width="5.7109375" style="274" bestFit="1" customWidth="1"/>
    <col min="13314" max="13314" width="19.5703125" style="274" bestFit="1" customWidth="1"/>
    <col min="13315" max="13315" width="8.5703125" style="274" bestFit="1" customWidth="1"/>
    <col min="13316" max="13316" width="12.85546875" style="274" bestFit="1" customWidth="1"/>
    <col min="13317" max="13317" width="9.7109375" style="274" bestFit="1" customWidth="1"/>
    <col min="13318" max="13318" width="15.28515625" style="274" customWidth="1"/>
    <col min="13319" max="13319" width="14.42578125" style="274" customWidth="1"/>
    <col min="13320" max="13320" width="18.5703125" style="274" customWidth="1"/>
    <col min="13321" max="13321" width="3.5703125" style="274" customWidth="1"/>
    <col min="13322" max="13328" width="11.28515625" style="274" customWidth="1"/>
    <col min="13329" max="13567" width="9.140625" style="274"/>
    <col min="13568" max="13568" width="3.5703125" style="274" customWidth="1"/>
    <col min="13569" max="13569" width="5.7109375" style="274" bestFit="1" customWidth="1"/>
    <col min="13570" max="13570" width="19.5703125" style="274" bestFit="1" customWidth="1"/>
    <col min="13571" max="13571" width="8.5703125" style="274" bestFit="1" customWidth="1"/>
    <col min="13572" max="13572" width="12.85546875" style="274" bestFit="1" customWidth="1"/>
    <col min="13573" max="13573" width="9.7109375" style="274" bestFit="1" customWidth="1"/>
    <col min="13574" max="13574" width="15.28515625" style="274" customWidth="1"/>
    <col min="13575" max="13575" width="14.42578125" style="274" customWidth="1"/>
    <col min="13576" max="13576" width="18.5703125" style="274" customWidth="1"/>
    <col min="13577" max="13577" width="3.5703125" style="274" customWidth="1"/>
    <col min="13578" max="13584" width="11.28515625" style="274" customWidth="1"/>
    <col min="13585" max="13823" width="9.140625" style="274"/>
    <col min="13824" max="13824" width="3.5703125" style="274" customWidth="1"/>
    <col min="13825" max="13825" width="5.7109375" style="274" bestFit="1" customWidth="1"/>
    <col min="13826" max="13826" width="19.5703125" style="274" bestFit="1" customWidth="1"/>
    <col min="13827" max="13827" width="8.5703125" style="274" bestFit="1" customWidth="1"/>
    <col min="13828" max="13828" width="12.85546875" style="274" bestFit="1" customWidth="1"/>
    <col min="13829" max="13829" width="9.7109375" style="274" bestFit="1" customWidth="1"/>
    <col min="13830" max="13830" width="15.28515625" style="274" customWidth="1"/>
    <col min="13831" max="13831" width="14.42578125" style="274" customWidth="1"/>
    <col min="13832" max="13832" width="18.5703125" style="274" customWidth="1"/>
    <col min="13833" max="13833" width="3.5703125" style="274" customWidth="1"/>
    <col min="13834" max="13840" width="11.28515625" style="274" customWidth="1"/>
    <col min="13841" max="14079" width="9.140625" style="274"/>
    <col min="14080" max="14080" width="3.5703125" style="274" customWidth="1"/>
    <col min="14081" max="14081" width="5.7109375" style="274" bestFit="1" customWidth="1"/>
    <col min="14082" max="14082" width="19.5703125" style="274" bestFit="1" customWidth="1"/>
    <col min="14083" max="14083" width="8.5703125" style="274" bestFit="1" customWidth="1"/>
    <col min="14084" max="14084" width="12.85546875" style="274" bestFit="1" customWidth="1"/>
    <col min="14085" max="14085" width="9.7109375" style="274" bestFit="1" customWidth="1"/>
    <col min="14086" max="14086" width="15.28515625" style="274" customWidth="1"/>
    <col min="14087" max="14087" width="14.42578125" style="274" customWidth="1"/>
    <col min="14088" max="14088" width="18.5703125" style="274" customWidth="1"/>
    <col min="14089" max="14089" width="3.5703125" style="274" customWidth="1"/>
    <col min="14090" max="14096" width="11.28515625" style="274" customWidth="1"/>
    <col min="14097" max="14335" width="9.140625" style="274"/>
    <col min="14336" max="14336" width="3.5703125" style="274" customWidth="1"/>
    <col min="14337" max="14337" width="5.7109375" style="274" bestFit="1" customWidth="1"/>
    <col min="14338" max="14338" width="19.5703125" style="274" bestFit="1" customWidth="1"/>
    <col min="14339" max="14339" width="8.5703125" style="274" bestFit="1" customWidth="1"/>
    <col min="14340" max="14340" width="12.85546875" style="274" bestFit="1" customWidth="1"/>
    <col min="14341" max="14341" width="9.7109375" style="274" bestFit="1" customWidth="1"/>
    <col min="14342" max="14342" width="15.28515625" style="274" customWidth="1"/>
    <col min="14343" max="14343" width="14.42578125" style="274" customWidth="1"/>
    <col min="14344" max="14344" width="18.5703125" style="274" customWidth="1"/>
    <col min="14345" max="14345" width="3.5703125" style="274" customWidth="1"/>
    <col min="14346" max="14352" width="11.28515625" style="274" customWidth="1"/>
    <col min="14353" max="14591" width="9.140625" style="274"/>
    <col min="14592" max="14592" width="3.5703125" style="274" customWidth="1"/>
    <col min="14593" max="14593" width="5.7109375" style="274" bestFit="1" customWidth="1"/>
    <col min="14594" max="14594" width="19.5703125" style="274" bestFit="1" customWidth="1"/>
    <col min="14595" max="14595" width="8.5703125" style="274" bestFit="1" customWidth="1"/>
    <col min="14596" max="14596" width="12.85546875" style="274" bestFit="1" customWidth="1"/>
    <col min="14597" max="14597" width="9.7109375" style="274" bestFit="1" customWidth="1"/>
    <col min="14598" max="14598" width="15.28515625" style="274" customWidth="1"/>
    <col min="14599" max="14599" width="14.42578125" style="274" customWidth="1"/>
    <col min="14600" max="14600" width="18.5703125" style="274" customWidth="1"/>
    <col min="14601" max="14601" width="3.5703125" style="274" customWidth="1"/>
    <col min="14602" max="14608" width="11.28515625" style="274" customWidth="1"/>
    <col min="14609" max="14847" width="9.140625" style="274"/>
    <col min="14848" max="14848" width="3.5703125" style="274" customWidth="1"/>
    <col min="14849" max="14849" width="5.7109375" style="274" bestFit="1" customWidth="1"/>
    <col min="14850" max="14850" width="19.5703125" style="274" bestFit="1" customWidth="1"/>
    <col min="14851" max="14851" width="8.5703125" style="274" bestFit="1" customWidth="1"/>
    <col min="14852" max="14852" width="12.85546875" style="274" bestFit="1" customWidth="1"/>
    <col min="14853" max="14853" width="9.7109375" style="274" bestFit="1" customWidth="1"/>
    <col min="14854" max="14854" width="15.28515625" style="274" customWidth="1"/>
    <col min="14855" max="14855" width="14.42578125" style="274" customWidth="1"/>
    <col min="14856" max="14856" width="18.5703125" style="274" customWidth="1"/>
    <col min="14857" max="14857" width="3.5703125" style="274" customWidth="1"/>
    <col min="14858" max="14864" width="11.28515625" style="274" customWidth="1"/>
    <col min="14865" max="15103" width="9.140625" style="274"/>
    <col min="15104" max="15104" width="3.5703125" style="274" customWidth="1"/>
    <col min="15105" max="15105" width="5.7109375" style="274" bestFit="1" customWidth="1"/>
    <col min="15106" max="15106" width="19.5703125" style="274" bestFit="1" customWidth="1"/>
    <col min="15107" max="15107" width="8.5703125" style="274" bestFit="1" customWidth="1"/>
    <col min="15108" max="15108" width="12.85546875" style="274" bestFit="1" customWidth="1"/>
    <col min="15109" max="15109" width="9.7109375" style="274" bestFit="1" customWidth="1"/>
    <col min="15110" max="15110" width="15.28515625" style="274" customWidth="1"/>
    <col min="15111" max="15111" width="14.42578125" style="274" customWidth="1"/>
    <col min="15112" max="15112" width="18.5703125" style="274" customWidth="1"/>
    <col min="15113" max="15113" width="3.5703125" style="274" customWidth="1"/>
    <col min="15114" max="15120" width="11.28515625" style="274" customWidth="1"/>
    <col min="15121" max="15359" width="9.140625" style="274"/>
    <col min="15360" max="15360" width="3.5703125" style="274" customWidth="1"/>
    <col min="15361" max="15361" width="5.7109375" style="274" bestFit="1" customWidth="1"/>
    <col min="15362" max="15362" width="19.5703125" style="274" bestFit="1" customWidth="1"/>
    <col min="15363" max="15363" width="8.5703125" style="274" bestFit="1" customWidth="1"/>
    <col min="15364" max="15364" width="12.85546875" style="274" bestFit="1" customWidth="1"/>
    <col min="15365" max="15365" width="9.7109375" style="274" bestFit="1" customWidth="1"/>
    <col min="15366" max="15366" width="15.28515625" style="274" customWidth="1"/>
    <col min="15367" max="15367" width="14.42578125" style="274" customWidth="1"/>
    <col min="15368" max="15368" width="18.5703125" style="274" customWidth="1"/>
    <col min="15369" max="15369" width="3.5703125" style="274" customWidth="1"/>
    <col min="15370" max="15376" width="11.28515625" style="274" customWidth="1"/>
    <col min="15377" max="15615" width="9.140625" style="274"/>
    <col min="15616" max="15616" width="3.5703125" style="274" customWidth="1"/>
    <col min="15617" max="15617" width="5.7109375" style="274" bestFit="1" customWidth="1"/>
    <col min="15618" max="15618" width="19.5703125" style="274" bestFit="1" customWidth="1"/>
    <col min="15619" max="15619" width="8.5703125" style="274" bestFit="1" customWidth="1"/>
    <col min="15620" max="15620" width="12.85546875" style="274" bestFit="1" customWidth="1"/>
    <col min="15621" max="15621" width="9.7109375" style="274" bestFit="1" customWidth="1"/>
    <col min="15622" max="15622" width="15.28515625" style="274" customWidth="1"/>
    <col min="15623" max="15623" width="14.42578125" style="274" customWidth="1"/>
    <col min="15624" max="15624" width="18.5703125" style="274" customWidth="1"/>
    <col min="15625" max="15625" width="3.5703125" style="274" customWidth="1"/>
    <col min="15626" max="15632" width="11.28515625" style="274" customWidth="1"/>
    <col min="15633" max="15871" width="9.140625" style="274"/>
    <col min="15872" max="15872" width="3.5703125" style="274" customWidth="1"/>
    <col min="15873" max="15873" width="5.7109375" style="274" bestFit="1" customWidth="1"/>
    <col min="15874" max="15874" width="19.5703125" style="274" bestFit="1" customWidth="1"/>
    <col min="15875" max="15875" width="8.5703125" style="274" bestFit="1" customWidth="1"/>
    <col min="15876" max="15876" width="12.85546875" style="274" bestFit="1" customWidth="1"/>
    <col min="15877" max="15877" width="9.7109375" style="274" bestFit="1" customWidth="1"/>
    <col min="15878" max="15878" width="15.28515625" style="274" customWidth="1"/>
    <col min="15879" max="15879" width="14.42578125" style="274" customWidth="1"/>
    <col min="15880" max="15880" width="18.5703125" style="274" customWidth="1"/>
    <col min="15881" max="15881" width="3.5703125" style="274" customWidth="1"/>
    <col min="15882" max="15888" width="11.28515625" style="274" customWidth="1"/>
    <col min="15889" max="16127" width="9.140625" style="274"/>
    <col min="16128" max="16128" width="3.5703125" style="274" customWidth="1"/>
    <col min="16129" max="16129" width="5.7109375" style="274" bestFit="1" customWidth="1"/>
    <col min="16130" max="16130" width="19.5703125" style="274" bestFit="1" customWidth="1"/>
    <col min="16131" max="16131" width="8.5703125" style="274" bestFit="1" customWidth="1"/>
    <col min="16132" max="16132" width="12.85546875" style="274" bestFit="1" customWidth="1"/>
    <col min="16133" max="16133" width="9.7109375" style="274" bestFit="1" customWidth="1"/>
    <col min="16134" max="16134" width="15.28515625" style="274" customWidth="1"/>
    <col min="16135" max="16135" width="14.42578125" style="274" customWidth="1"/>
    <col min="16136" max="16136" width="18.5703125" style="274" customWidth="1"/>
    <col min="16137" max="16137" width="3.5703125" style="274" customWidth="1"/>
    <col min="16138" max="16144" width="11.28515625" style="274" customWidth="1"/>
    <col min="16145" max="16384" width="9.140625" style="274"/>
  </cols>
  <sheetData>
    <row r="2" spans="2:10">
      <c r="B2" s="114"/>
      <c r="G2" s="1254" t="s">
        <v>803</v>
      </c>
      <c r="H2" s="1254"/>
    </row>
    <row r="3" spans="2:10">
      <c r="G3" s="1238" t="s">
        <v>60</v>
      </c>
      <c r="H3" s="1238"/>
    </row>
    <row r="4" spans="2:10" ht="18.75">
      <c r="B4" s="640" t="s">
        <v>894</v>
      </c>
      <c r="G4" s="638"/>
      <c r="H4" s="638"/>
    </row>
    <row r="5" spans="2:10" ht="18">
      <c r="B5" s="870" t="s">
        <v>895</v>
      </c>
      <c r="G5" s="638"/>
      <c r="H5" s="638"/>
    </row>
    <row r="6" spans="2:10">
      <c r="G6" s="638"/>
      <c r="H6" s="638"/>
    </row>
    <row r="7" spans="2:10" ht="18">
      <c r="B7" s="656" t="s">
        <v>804</v>
      </c>
      <c r="C7" s="657"/>
      <c r="D7" s="615"/>
      <c r="E7" s="615"/>
      <c r="F7" s="615"/>
      <c r="G7" s="615"/>
      <c r="H7" s="615"/>
      <c r="I7" s="615"/>
    </row>
    <row r="8" spans="2:10" ht="13.5" thickBot="1">
      <c r="B8" s="615"/>
      <c r="C8" s="657"/>
      <c r="D8" s="615"/>
      <c r="E8" s="615"/>
      <c r="F8" s="615"/>
      <c r="G8" s="615"/>
      <c r="H8" s="615"/>
      <c r="I8" s="615"/>
    </row>
    <row r="9" spans="2:10" ht="20.100000000000001" customHeight="1" thickTop="1">
      <c r="B9" s="1255" t="s">
        <v>2</v>
      </c>
      <c r="C9" s="1256"/>
      <c r="D9" s="1256"/>
      <c r="E9" s="1256"/>
      <c r="F9" s="1256"/>
      <c r="G9" s="658" t="s">
        <v>805</v>
      </c>
      <c r="H9" s="659" t="s">
        <v>806</v>
      </c>
      <c r="I9" s="657"/>
      <c r="J9" s="615"/>
    </row>
    <row r="10" spans="2:10" ht="47.25" customHeight="1">
      <c r="B10" s="1257"/>
      <c r="C10" s="1258"/>
      <c r="D10" s="1258"/>
      <c r="E10" s="1258"/>
      <c r="F10" s="1258"/>
      <c r="G10" s="660">
        <v>45382</v>
      </c>
      <c r="H10" s="710">
        <v>45747</v>
      </c>
      <c r="I10" s="657"/>
      <c r="J10" s="615"/>
    </row>
    <row r="11" spans="2:10" ht="24.95" customHeight="1">
      <c r="B11" s="661" t="s">
        <v>646</v>
      </c>
      <c r="C11" s="292"/>
      <c r="D11" s="292"/>
      <c r="E11" s="283"/>
      <c r="F11" s="283"/>
      <c r="G11" s="662">
        <v>0</v>
      </c>
      <c r="H11" s="663">
        <v>0</v>
      </c>
    </row>
    <row r="12" spans="2:10" ht="24.95" customHeight="1">
      <c r="B12" s="661" t="s">
        <v>807</v>
      </c>
      <c r="C12" s="292" t="s">
        <v>36</v>
      </c>
      <c r="D12" s="292"/>
      <c r="E12" s="283"/>
      <c r="F12" s="283"/>
      <c r="G12" s="664">
        <v>-2071173.8186627217</v>
      </c>
      <c r="H12" s="665">
        <v>869347.18133727834</v>
      </c>
    </row>
    <row r="13" spans="2:10" ht="24.95" customHeight="1">
      <c r="B13" s="661" t="s">
        <v>808</v>
      </c>
      <c r="C13" s="292" t="s">
        <v>809</v>
      </c>
      <c r="D13" s="292"/>
      <c r="E13" s="283"/>
      <c r="F13" s="283"/>
      <c r="G13" s="662">
        <v>0</v>
      </c>
      <c r="H13" s="663">
        <v>0</v>
      </c>
    </row>
    <row r="14" spans="2:10" ht="24.95" customHeight="1">
      <c r="B14" s="661" t="s">
        <v>668</v>
      </c>
      <c r="C14" s="292"/>
      <c r="D14" s="292"/>
      <c r="E14" s="283"/>
      <c r="F14" s="283"/>
      <c r="G14" s="666">
        <f>G11+G12+G13</f>
        <v>-2071173.8186627217</v>
      </c>
      <c r="H14" s="667">
        <f>H11+H12+H13</f>
        <v>869347.18133727834</v>
      </c>
    </row>
    <row r="15" spans="2:10" ht="24.95" customHeight="1" thickBot="1">
      <c r="B15" s="668"/>
      <c r="C15" s="669"/>
      <c r="D15" s="669"/>
      <c r="E15" s="669"/>
      <c r="F15" s="669"/>
      <c r="G15" s="329"/>
      <c r="H15" s="711"/>
    </row>
    <row r="16" spans="2:10" ht="15.75" thickTop="1">
      <c r="C16" s="517"/>
      <c r="D16" s="517"/>
      <c r="E16" s="517"/>
      <c r="F16" s="517"/>
      <c r="G16" s="517"/>
    </row>
    <row r="17" spans="3:7">
      <c r="C17" s="517"/>
      <c r="D17" s="517"/>
      <c r="E17" s="517"/>
      <c r="F17" s="517"/>
      <c r="G17" s="517"/>
    </row>
    <row r="18" spans="3:7">
      <c r="C18" s="517"/>
      <c r="D18" s="517"/>
      <c r="E18" s="517"/>
      <c r="F18" s="517"/>
      <c r="G18" s="517"/>
    </row>
    <row r="19" spans="3:7">
      <c r="C19" s="517"/>
      <c r="D19" s="517"/>
      <c r="E19" s="517"/>
      <c r="F19" s="517"/>
      <c r="G19" s="670"/>
    </row>
  </sheetData>
  <mergeCells count="3">
    <mergeCell ref="G2:H2"/>
    <mergeCell ref="G3:H3"/>
    <mergeCell ref="B9:F10"/>
  </mergeCells>
  <pageMargins left="0.98425196850393704" right="0.98425196850393704" top="0.98425196850393704" bottom="0.98425196850393704" header="0.51181102362204722" footer="0.51181102362204722"/>
  <pageSetup paperSize="5" scale="89" fitToHeight="0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>
  <sheetPr>
    <tabColor rgb="FFC00000"/>
  </sheetPr>
  <dimension ref="B3:P85"/>
  <sheetViews>
    <sheetView view="pageBreakPreview" topLeftCell="A70" zoomScaleSheetLayoutView="100" workbookViewId="0">
      <selection activeCell="E10" sqref="E10"/>
    </sheetView>
  </sheetViews>
  <sheetFormatPr defaultRowHeight="12.75"/>
  <cols>
    <col min="1" max="1" width="6.85546875" style="550" customWidth="1"/>
    <col min="2" max="2" width="3" style="550" customWidth="1"/>
    <col min="3" max="3" width="2.42578125" style="550" customWidth="1"/>
    <col min="4" max="7" width="19" style="550" customWidth="1"/>
    <col min="8" max="8" width="14.42578125" style="550" customWidth="1"/>
    <col min="9" max="9" width="21.28515625" style="550" customWidth="1"/>
    <col min="10" max="11" width="17.28515625" style="550" customWidth="1"/>
    <col min="12" max="12" width="2.28515625" style="550" customWidth="1"/>
    <col min="13" max="256" width="9.140625" style="550"/>
    <col min="257" max="257" width="6.85546875" style="550" customWidth="1"/>
    <col min="258" max="258" width="3" style="550" customWidth="1"/>
    <col min="259" max="259" width="2.42578125" style="550" customWidth="1"/>
    <col min="260" max="263" width="19" style="550" customWidth="1"/>
    <col min="264" max="264" width="14.42578125" style="550" customWidth="1"/>
    <col min="265" max="265" width="21.28515625" style="550" customWidth="1"/>
    <col min="266" max="267" width="17.28515625" style="550" customWidth="1"/>
    <col min="268" max="268" width="2.28515625" style="550" customWidth="1"/>
    <col min="269" max="512" width="9.140625" style="550"/>
    <col min="513" max="513" width="6.85546875" style="550" customWidth="1"/>
    <col min="514" max="514" width="3" style="550" customWidth="1"/>
    <col min="515" max="515" width="2.42578125" style="550" customWidth="1"/>
    <col min="516" max="519" width="19" style="550" customWidth="1"/>
    <col min="520" max="520" width="14.42578125" style="550" customWidth="1"/>
    <col min="521" max="521" width="21.28515625" style="550" customWidth="1"/>
    <col min="522" max="523" width="17.28515625" style="550" customWidth="1"/>
    <col min="524" max="524" width="2.28515625" style="550" customWidth="1"/>
    <col min="525" max="768" width="9.140625" style="550"/>
    <col min="769" max="769" width="6.85546875" style="550" customWidth="1"/>
    <col min="770" max="770" width="3" style="550" customWidth="1"/>
    <col min="771" max="771" width="2.42578125" style="550" customWidth="1"/>
    <col min="772" max="775" width="19" style="550" customWidth="1"/>
    <col min="776" max="776" width="14.42578125" style="550" customWidth="1"/>
    <col min="777" max="777" width="21.28515625" style="550" customWidth="1"/>
    <col min="778" max="779" width="17.28515625" style="550" customWidth="1"/>
    <col min="780" max="780" width="2.28515625" style="550" customWidth="1"/>
    <col min="781" max="1024" width="9.140625" style="550"/>
    <col min="1025" max="1025" width="6.85546875" style="550" customWidth="1"/>
    <col min="1026" max="1026" width="3" style="550" customWidth="1"/>
    <col min="1027" max="1027" width="2.42578125" style="550" customWidth="1"/>
    <col min="1028" max="1031" width="19" style="550" customWidth="1"/>
    <col min="1032" max="1032" width="14.42578125" style="550" customWidth="1"/>
    <col min="1033" max="1033" width="21.28515625" style="550" customWidth="1"/>
    <col min="1034" max="1035" width="17.28515625" style="550" customWidth="1"/>
    <col min="1036" max="1036" width="2.28515625" style="550" customWidth="1"/>
    <col min="1037" max="1280" width="9.140625" style="550"/>
    <col min="1281" max="1281" width="6.85546875" style="550" customWidth="1"/>
    <col min="1282" max="1282" width="3" style="550" customWidth="1"/>
    <col min="1283" max="1283" width="2.42578125" style="550" customWidth="1"/>
    <col min="1284" max="1287" width="19" style="550" customWidth="1"/>
    <col min="1288" max="1288" width="14.42578125" style="550" customWidth="1"/>
    <col min="1289" max="1289" width="21.28515625" style="550" customWidth="1"/>
    <col min="1290" max="1291" width="17.28515625" style="550" customWidth="1"/>
    <col min="1292" max="1292" width="2.28515625" style="550" customWidth="1"/>
    <col min="1293" max="1536" width="9.140625" style="550"/>
    <col min="1537" max="1537" width="6.85546875" style="550" customWidth="1"/>
    <col min="1538" max="1538" width="3" style="550" customWidth="1"/>
    <col min="1539" max="1539" width="2.42578125" style="550" customWidth="1"/>
    <col min="1540" max="1543" width="19" style="550" customWidth="1"/>
    <col min="1544" max="1544" width="14.42578125" style="550" customWidth="1"/>
    <col min="1545" max="1545" width="21.28515625" style="550" customWidth="1"/>
    <col min="1546" max="1547" width="17.28515625" style="550" customWidth="1"/>
    <col min="1548" max="1548" width="2.28515625" style="550" customWidth="1"/>
    <col min="1549" max="1792" width="9.140625" style="550"/>
    <col min="1793" max="1793" width="6.85546875" style="550" customWidth="1"/>
    <col min="1794" max="1794" width="3" style="550" customWidth="1"/>
    <col min="1795" max="1795" width="2.42578125" style="550" customWidth="1"/>
    <col min="1796" max="1799" width="19" style="550" customWidth="1"/>
    <col min="1800" max="1800" width="14.42578125" style="550" customWidth="1"/>
    <col min="1801" max="1801" width="21.28515625" style="550" customWidth="1"/>
    <col min="1802" max="1803" width="17.28515625" style="550" customWidth="1"/>
    <col min="1804" max="1804" width="2.28515625" style="550" customWidth="1"/>
    <col min="1805" max="2048" width="9.140625" style="550"/>
    <col min="2049" max="2049" width="6.85546875" style="550" customWidth="1"/>
    <col min="2050" max="2050" width="3" style="550" customWidth="1"/>
    <col min="2051" max="2051" width="2.42578125" style="550" customWidth="1"/>
    <col min="2052" max="2055" width="19" style="550" customWidth="1"/>
    <col min="2056" max="2056" width="14.42578125" style="550" customWidth="1"/>
    <col min="2057" max="2057" width="21.28515625" style="550" customWidth="1"/>
    <col min="2058" max="2059" width="17.28515625" style="550" customWidth="1"/>
    <col min="2060" max="2060" width="2.28515625" style="550" customWidth="1"/>
    <col min="2061" max="2304" width="9.140625" style="550"/>
    <col min="2305" max="2305" width="6.85546875" style="550" customWidth="1"/>
    <col min="2306" max="2306" width="3" style="550" customWidth="1"/>
    <col min="2307" max="2307" width="2.42578125" style="550" customWidth="1"/>
    <col min="2308" max="2311" width="19" style="550" customWidth="1"/>
    <col min="2312" max="2312" width="14.42578125" style="550" customWidth="1"/>
    <col min="2313" max="2313" width="21.28515625" style="550" customWidth="1"/>
    <col min="2314" max="2315" width="17.28515625" style="550" customWidth="1"/>
    <col min="2316" max="2316" width="2.28515625" style="550" customWidth="1"/>
    <col min="2317" max="2560" width="9.140625" style="550"/>
    <col min="2561" max="2561" width="6.85546875" style="550" customWidth="1"/>
    <col min="2562" max="2562" width="3" style="550" customWidth="1"/>
    <col min="2563" max="2563" width="2.42578125" style="550" customWidth="1"/>
    <col min="2564" max="2567" width="19" style="550" customWidth="1"/>
    <col min="2568" max="2568" width="14.42578125" style="550" customWidth="1"/>
    <col min="2569" max="2569" width="21.28515625" style="550" customWidth="1"/>
    <col min="2570" max="2571" width="17.28515625" style="550" customWidth="1"/>
    <col min="2572" max="2572" width="2.28515625" style="550" customWidth="1"/>
    <col min="2573" max="2816" width="9.140625" style="550"/>
    <col min="2817" max="2817" width="6.85546875" style="550" customWidth="1"/>
    <col min="2818" max="2818" width="3" style="550" customWidth="1"/>
    <col min="2819" max="2819" width="2.42578125" style="550" customWidth="1"/>
    <col min="2820" max="2823" width="19" style="550" customWidth="1"/>
    <col min="2824" max="2824" width="14.42578125" style="550" customWidth="1"/>
    <col min="2825" max="2825" width="21.28515625" style="550" customWidth="1"/>
    <col min="2826" max="2827" width="17.28515625" style="550" customWidth="1"/>
    <col min="2828" max="2828" width="2.28515625" style="550" customWidth="1"/>
    <col min="2829" max="3072" width="9.140625" style="550"/>
    <col min="3073" max="3073" width="6.85546875" style="550" customWidth="1"/>
    <col min="3074" max="3074" width="3" style="550" customWidth="1"/>
    <col min="3075" max="3075" width="2.42578125" style="550" customWidth="1"/>
    <col min="3076" max="3079" width="19" style="550" customWidth="1"/>
    <col min="3080" max="3080" width="14.42578125" style="550" customWidth="1"/>
    <col min="3081" max="3081" width="21.28515625" style="550" customWidth="1"/>
    <col min="3082" max="3083" width="17.28515625" style="550" customWidth="1"/>
    <col min="3084" max="3084" width="2.28515625" style="550" customWidth="1"/>
    <col min="3085" max="3328" width="9.140625" style="550"/>
    <col min="3329" max="3329" width="6.85546875" style="550" customWidth="1"/>
    <col min="3330" max="3330" width="3" style="550" customWidth="1"/>
    <col min="3331" max="3331" width="2.42578125" style="550" customWidth="1"/>
    <col min="3332" max="3335" width="19" style="550" customWidth="1"/>
    <col min="3336" max="3336" width="14.42578125" style="550" customWidth="1"/>
    <col min="3337" max="3337" width="21.28515625" style="550" customWidth="1"/>
    <col min="3338" max="3339" width="17.28515625" style="550" customWidth="1"/>
    <col min="3340" max="3340" width="2.28515625" style="550" customWidth="1"/>
    <col min="3341" max="3584" width="9.140625" style="550"/>
    <col min="3585" max="3585" width="6.85546875" style="550" customWidth="1"/>
    <col min="3586" max="3586" width="3" style="550" customWidth="1"/>
    <col min="3587" max="3587" width="2.42578125" style="550" customWidth="1"/>
    <col min="3588" max="3591" width="19" style="550" customWidth="1"/>
    <col min="3592" max="3592" width="14.42578125" style="550" customWidth="1"/>
    <col min="3593" max="3593" width="21.28515625" style="550" customWidth="1"/>
    <col min="3594" max="3595" width="17.28515625" style="550" customWidth="1"/>
    <col min="3596" max="3596" width="2.28515625" style="550" customWidth="1"/>
    <col min="3597" max="3840" width="9.140625" style="550"/>
    <col min="3841" max="3841" width="6.85546875" style="550" customWidth="1"/>
    <col min="3842" max="3842" width="3" style="550" customWidth="1"/>
    <col min="3843" max="3843" width="2.42578125" style="550" customWidth="1"/>
    <col min="3844" max="3847" width="19" style="550" customWidth="1"/>
    <col min="3848" max="3848" width="14.42578125" style="550" customWidth="1"/>
    <col min="3849" max="3849" width="21.28515625" style="550" customWidth="1"/>
    <col min="3850" max="3851" width="17.28515625" style="550" customWidth="1"/>
    <col min="3852" max="3852" width="2.28515625" style="550" customWidth="1"/>
    <col min="3853" max="4096" width="9.140625" style="550"/>
    <col min="4097" max="4097" width="6.85546875" style="550" customWidth="1"/>
    <col min="4098" max="4098" width="3" style="550" customWidth="1"/>
    <col min="4099" max="4099" width="2.42578125" style="550" customWidth="1"/>
    <col min="4100" max="4103" width="19" style="550" customWidth="1"/>
    <col min="4104" max="4104" width="14.42578125" style="550" customWidth="1"/>
    <col min="4105" max="4105" width="21.28515625" style="550" customWidth="1"/>
    <col min="4106" max="4107" width="17.28515625" style="550" customWidth="1"/>
    <col min="4108" max="4108" width="2.28515625" style="550" customWidth="1"/>
    <col min="4109" max="4352" width="9.140625" style="550"/>
    <col min="4353" max="4353" width="6.85546875" style="550" customWidth="1"/>
    <col min="4354" max="4354" width="3" style="550" customWidth="1"/>
    <col min="4355" max="4355" width="2.42578125" style="550" customWidth="1"/>
    <col min="4356" max="4359" width="19" style="550" customWidth="1"/>
    <col min="4360" max="4360" width="14.42578125" style="550" customWidth="1"/>
    <col min="4361" max="4361" width="21.28515625" style="550" customWidth="1"/>
    <col min="4362" max="4363" width="17.28515625" style="550" customWidth="1"/>
    <col min="4364" max="4364" width="2.28515625" style="550" customWidth="1"/>
    <col min="4365" max="4608" width="9.140625" style="550"/>
    <col min="4609" max="4609" width="6.85546875" style="550" customWidth="1"/>
    <col min="4610" max="4610" width="3" style="550" customWidth="1"/>
    <col min="4611" max="4611" width="2.42578125" style="550" customWidth="1"/>
    <col min="4612" max="4615" width="19" style="550" customWidth="1"/>
    <col min="4616" max="4616" width="14.42578125" style="550" customWidth="1"/>
    <col min="4617" max="4617" width="21.28515625" style="550" customWidth="1"/>
    <col min="4618" max="4619" width="17.28515625" style="550" customWidth="1"/>
    <col min="4620" max="4620" width="2.28515625" style="550" customWidth="1"/>
    <col min="4621" max="4864" width="9.140625" style="550"/>
    <col min="4865" max="4865" width="6.85546875" style="550" customWidth="1"/>
    <col min="4866" max="4866" width="3" style="550" customWidth="1"/>
    <col min="4867" max="4867" width="2.42578125" style="550" customWidth="1"/>
    <col min="4868" max="4871" width="19" style="550" customWidth="1"/>
    <col min="4872" max="4872" width="14.42578125" style="550" customWidth="1"/>
    <col min="4873" max="4873" width="21.28515625" style="550" customWidth="1"/>
    <col min="4874" max="4875" width="17.28515625" style="550" customWidth="1"/>
    <col min="4876" max="4876" width="2.28515625" style="550" customWidth="1"/>
    <col min="4877" max="5120" width="9.140625" style="550"/>
    <col min="5121" max="5121" width="6.85546875" style="550" customWidth="1"/>
    <col min="5122" max="5122" width="3" style="550" customWidth="1"/>
    <col min="5123" max="5123" width="2.42578125" style="550" customWidth="1"/>
    <col min="5124" max="5127" width="19" style="550" customWidth="1"/>
    <col min="5128" max="5128" width="14.42578125" style="550" customWidth="1"/>
    <col min="5129" max="5129" width="21.28515625" style="550" customWidth="1"/>
    <col min="5130" max="5131" width="17.28515625" style="550" customWidth="1"/>
    <col min="5132" max="5132" width="2.28515625" style="550" customWidth="1"/>
    <col min="5133" max="5376" width="9.140625" style="550"/>
    <col min="5377" max="5377" width="6.85546875" style="550" customWidth="1"/>
    <col min="5378" max="5378" width="3" style="550" customWidth="1"/>
    <col min="5379" max="5379" width="2.42578125" style="550" customWidth="1"/>
    <col min="5380" max="5383" width="19" style="550" customWidth="1"/>
    <col min="5384" max="5384" width="14.42578125" style="550" customWidth="1"/>
    <col min="5385" max="5385" width="21.28515625" style="550" customWidth="1"/>
    <col min="5386" max="5387" width="17.28515625" style="550" customWidth="1"/>
    <col min="5388" max="5388" width="2.28515625" style="550" customWidth="1"/>
    <col min="5389" max="5632" width="9.140625" style="550"/>
    <col min="5633" max="5633" width="6.85546875" style="550" customWidth="1"/>
    <col min="5634" max="5634" width="3" style="550" customWidth="1"/>
    <col min="5635" max="5635" width="2.42578125" style="550" customWidth="1"/>
    <col min="5636" max="5639" width="19" style="550" customWidth="1"/>
    <col min="5640" max="5640" width="14.42578125" style="550" customWidth="1"/>
    <col min="5641" max="5641" width="21.28515625" style="550" customWidth="1"/>
    <col min="5642" max="5643" width="17.28515625" style="550" customWidth="1"/>
    <col min="5644" max="5644" width="2.28515625" style="550" customWidth="1"/>
    <col min="5645" max="5888" width="9.140625" style="550"/>
    <col min="5889" max="5889" width="6.85546875" style="550" customWidth="1"/>
    <col min="5890" max="5890" width="3" style="550" customWidth="1"/>
    <col min="5891" max="5891" width="2.42578125" style="550" customWidth="1"/>
    <col min="5892" max="5895" width="19" style="550" customWidth="1"/>
    <col min="5896" max="5896" width="14.42578125" style="550" customWidth="1"/>
    <col min="5897" max="5897" width="21.28515625" style="550" customWidth="1"/>
    <col min="5898" max="5899" width="17.28515625" style="550" customWidth="1"/>
    <col min="5900" max="5900" width="2.28515625" style="550" customWidth="1"/>
    <col min="5901" max="6144" width="9.140625" style="550"/>
    <col min="6145" max="6145" width="6.85546875" style="550" customWidth="1"/>
    <col min="6146" max="6146" width="3" style="550" customWidth="1"/>
    <col min="6147" max="6147" width="2.42578125" style="550" customWidth="1"/>
    <col min="6148" max="6151" width="19" style="550" customWidth="1"/>
    <col min="6152" max="6152" width="14.42578125" style="550" customWidth="1"/>
    <col min="6153" max="6153" width="21.28515625" style="550" customWidth="1"/>
    <col min="6154" max="6155" width="17.28515625" style="550" customWidth="1"/>
    <col min="6156" max="6156" width="2.28515625" style="550" customWidth="1"/>
    <col min="6157" max="6400" width="9.140625" style="550"/>
    <col min="6401" max="6401" width="6.85546875" style="550" customWidth="1"/>
    <col min="6402" max="6402" width="3" style="550" customWidth="1"/>
    <col min="6403" max="6403" width="2.42578125" style="550" customWidth="1"/>
    <col min="6404" max="6407" width="19" style="550" customWidth="1"/>
    <col min="6408" max="6408" width="14.42578125" style="550" customWidth="1"/>
    <col min="6409" max="6409" width="21.28515625" style="550" customWidth="1"/>
    <col min="6410" max="6411" width="17.28515625" style="550" customWidth="1"/>
    <col min="6412" max="6412" width="2.28515625" style="550" customWidth="1"/>
    <col min="6413" max="6656" width="9.140625" style="550"/>
    <col min="6657" max="6657" width="6.85546875" style="550" customWidth="1"/>
    <col min="6658" max="6658" width="3" style="550" customWidth="1"/>
    <col min="6659" max="6659" width="2.42578125" style="550" customWidth="1"/>
    <col min="6660" max="6663" width="19" style="550" customWidth="1"/>
    <col min="6664" max="6664" width="14.42578125" style="550" customWidth="1"/>
    <col min="6665" max="6665" width="21.28515625" style="550" customWidth="1"/>
    <col min="6666" max="6667" width="17.28515625" style="550" customWidth="1"/>
    <col min="6668" max="6668" width="2.28515625" style="550" customWidth="1"/>
    <col min="6669" max="6912" width="9.140625" style="550"/>
    <col min="6913" max="6913" width="6.85546875" style="550" customWidth="1"/>
    <col min="6914" max="6914" width="3" style="550" customWidth="1"/>
    <col min="6915" max="6915" width="2.42578125" style="550" customWidth="1"/>
    <col min="6916" max="6919" width="19" style="550" customWidth="1"/>
    <col min="6920" max="6920" width="14.42578125" style="550" customWidth="1"/>
    <col min="6921" max="6921" width="21.28515625" style="550" customWidth="1"/>
    <col min="6922" max="6923" width="17.28515625" style="550" customWidth="1"/>
    <col min="6924" max="6924" width="2.28515625" style="550" customWidth="1"/>
    <col min="6925" max="7168" width="9.140625" style="550"/>
    <col min="7169" max="7169" width="6.85546875" style="550" customWidth="1"/>
    <col min="7170" max="7170" width="3" style="550" customWidth="1"/>
    <col min="7171" max="7171" width="2.42578125" style="550" customWidth="1"/>
    <col min="7172" max="7175" width="19" style="550" customWidth="1"/>
    <col min="7176" max="7176" width="14.42578125" style="550" customWidth="1"/>
    <col min="7177" max="7177" width="21.28515625" style="550" customWidth="1"/>
    <col min="7178" max="7179" width="17.28515625" style="550" customWidth="1"/>
    <col min="7180" max="7180" width="2.28515625" style="550" customWidth="1"/>
    <col min="7181" max="7424" width="9.140625" style="550"/>
    <col min="7425" max="7425" width="6.85546875" style="550" customWidth="1"/>
    <col min="7426" max="7426" width="3" style="550" customWidth="1"/>
    <col min="7427" max="7427" width="2.42578125" style="550" customWidth="1"/>
    <col min="7428" max="7431" width="19" style="550" customWidth="1"/>
    <col min="7432" max="7432" width="14.42578125" style="550" customWidth="1"/>
    <col min="7433" max="7433" width="21.28515625" style="550" customWidth="1"/>
    <col min="7434" max="7435" width="17.28515625" style="550" customWidth="1"/>
    <col min="7436" max="7436" width="2.28515625" style="550" customWidth="1"/>
    <col min="7437" max="7680" width="9.140625" style="550"/>
    <col min="7681" max="7681" width="6.85546875" style="550" customWidth="1"/>
    <col min="7682" max="7682" width="3" style="550" customWidth="1"/>
    <col min="7683" max="7683" width="2.42578125" style="550" customWidth="1"/>
    <col min="7684" max="7687" width="19" style="550" customWidth="1"/>
    <col min="7688" max="7688" width="14.42578125" style="550" customWidth="1"/>
    <col min="7689" max="7689" width="21.28515625" style="550" customWidth="1"/>
    <col min="7690" max="7691" width="17.28515625" style="550" customWidth="1"/>
    <col min="7692" max="7692" width="2.28515625" style="550" customWidth="1"/>
    <col min="7693" max="7936" width="9.140625" style="550"/>
    <col min="7937" max="7937" width="6.85546875" style="550" customWidth="1"/>
    <col min="7938" max="7938" width="3" style="550" customWidth="1"/>
    <col min="7939" max="7939" width="2.42578125" style="550" customWidth="1"/>
    <col min="7940" max="7943" width="19" style="550" customWidth="1"/>
    <col min="7944" max="7944" width="14.42578125" style="550" customWidth="1"/>
    <col min="7945" max="7945" width="21.28515625" style="550" customWidth="1"/>
    <col min="7946" max="7947" width="17.28515625" style="550" customWidth="1"/>
    <col min="7948" max="7948" width="2.28515625" style="550" customWidth="1"/>
    <col min="7949" max="8192" width="9.140625" style="550"/>
    <col min="8193" max="8193" width="6.85546875" style="550" customWidth="1"/>
    <col min="8194" max="8194" width="3" style="550" customWidth="1"/>
    <col min="8195" max="8195" width="2.42578125" style="550" customWidth="1"/>
    <col min="8196" max="8199" width="19" style="550" customWidth="1"/>
    <col min="8200" max="8200" width="14.42578125" style="550" customWidth="1"/>
    <col min="8201" max="8201" width="21.28515625" style="550" customWidth="1"/>
    <col min="8202" max="8203" width="17.28515625" style="550" customWidth="1"/>
    <col min="8204" max="8204" width="2.28515625" style="550" customWidth="1"/>
    <col min="8205" max="8448" width="9.140625" style="550"/>
    <col min="8449" max="8449" width="6.85546875" style="550" customWidth="1"/>
    <col min="8450" max="8450" width="3" style="550" customWidth="1"/>
    <col min="8451" max="8451" width="2.42578125" style="550" customWidth="1"/>
    <col min="8452" max="8455" width="19" style="550" customWidth="1"/>
    <col min="8456" max="8456" width="14.42578125" style="550" customWidth="1"/>
    <col min="8457" max="8457" width="21.28515625" style="550" customWidth="1"/>
    <col min="8458" max="8459" width="17.28515625" style="550" customWidth="1"/>
    <col min="8460" max="8460" width="2.28515625" style="550" customWidth="1"/>
    <col min="8461" max="8704" width="9.140625" style="550"/>
    <col min="8705" max="8705" width="6.85546875" style="550" customWidth="1"/>
    <col min="8706" max="8706" width="3" style="550" customWidth="1"/>
    <col min="8707" max="8707" width="2.42578125" style="550" customWidth="1"/>
    <col min="8708" max="8711" width="19" style="550" customWidth="1"/>
    <col min="8712" max="8712" width="14.42578125" style="550" customWidth="1"/>
    <col min="8713" max="8713" width="21.28515625" style="550" customWidth="1"/>
    <col min="8714" max="8715" width="17.28515625" style="550" customWidth="1"/>
    <col min="8716" max="8716" width="2.28515625" style="550" customWidth="1"/>
    <col min="8717" max="8960" width="9.140625" style="550"/>
    <col min="8961" max="8961" width="6.85546875" style="550" customWidth="1"/>
    <col min="8962" max="8962" width="3" style="550" customWidth="1"/>
    <col min="8963" max="8963" width="2.42578125" style="550" customWidth="1"/>
    <col min="8964" max="8967" width="19" style="550" customWidth="1"/>
    <col min="8968" max="8968" width="14.42578125" style="550" customWidth="1"/>
    <col min="8969" max="8969" width="21.28515625" style="550" customWidth="1"/>
    <col min="8970" max="8971" width="17.28515625" style="550" customWidth="1"/>
    <col min="8972" max="8972" width="2.28515625" style="550" customWidth="1"/>
    <col min="8973" max="9216" width="9.140625" style="550"/>
    <col min="9217" max="9217" width="6.85546875" style="550" customWidth="1"/>
    <col min="9218" max="9218" width="3" style="550" customWidth="1"/>
    <col min="9219" max="9219" width="2.42578125" style="550" customWidth="1"/>
    <col min="9220" max="9223" width="19" style="550" customWidth="1"/>
    <col min="9224" max="9224" width="14.42578125" style="550" customWidth="1"/>
    <col min="9225" max="9225" width="21.28515625" style="550" customWidth="1"/>
    <col min="9226" max="9227" width="17.28515625" style="550" customWidth="1"/>
    <col min="9228" max="9228" width="2.28515625" style="550" customWidth="1"/>
    <col min="9229" max="9472" width="9.140625" style="550"/>
    <col min="9473" max="9473" width="6.85546875" style="550" customWidth="1"/>
    <col min="9474" max="9474" width="3" style="550" customWidth="1"/>
    <col min="9475" max="9475" width="2.42578125" style="550" customWidth="1"/>
    <col min="9476" max="9479" width="19" style="550" customWidth="1"/>
    <col min="9480" max="9480" width="14.42578125" style="550" customWidth="1"/>
    <col min="9481" max="9481" width="21.28515625" style="550" customWidth="1"/>
    <col min="9482" max="9483" width="17.28515625" style="550" customWidth="1"/>
    <col min="9484" max="9484" width="2.28515625" style="550" customWidth="1"/>
    <col min="9485" max="9728" width="9.140625" style="550"/>
    <col min="9729" max="9729" width="6.85546875" style="550" customWidth="1"/>
    <col min="9730" max="9730" width="3" style="550" customWidth="1"/>
    <col min="9731" max="9731" width="2.42578125" style="550" customWidth="1"/>
    <col min="9732" max="9735" width="19" style="550" customWidth="1"/>
    <col min="9736" max="9736" width="14.42578125" style="550" customWidth="1"/>
    <col min="9737" max="9737" width="21.28515625" style="550" customWidth="1"/>
    <col min="9738" max="9739" width="17.28515625" style="550" customWidth="1"/>
    <col min="9740" max="9740" width="2.28515625" style="550" customWidth="1"/>
    <col min="9741" max="9984" width="9.140625" style="550"/>
    <col min="9985" max="9985" width="6.85546875" style="550" customWidth="1"/>
    <col min="9986" max="9986" width="3" style="550" customWidth="1"/>
    <col min="9987" max="9987" width="2.42578125" style="550" customWidth="1"/>
    <col min="9988" max="9991" width="19" style="550" customWidth="1"/>
    <col min="9992" max="9992" width="14.42578125" style="550" customWidth="1"/>
    <col min="9993" max="9993" width="21.28515625" style="550" customWidth="1"/>
    <col min="9994" max="9995" width="17.28515625" style="550" customWidth="1"/>
    <col min="9996" max="9996" width="2.28515625" style="550" customWidth="1"/>
    <col min="9997" max="10240" width="9.140625" style="550"/>
    <col min="10241" max="10241" width="6.85546875" style="550" customWidth="1"/>
    <col min="10242" max="10242" width="3" style="550" customWidth="1"/>
    <col min="10243" max="10243" width="2.42578125" style="550" customWidth="1"/>
    <col min="10244" max="10247" width="19" style="550" customWidth="1"/>
    <col min="10248" max="10248" width="14.42578125" style="550" customWidth="1"/>
    <col min="10249" max="10249" width="21.28515625" style="550" customWidth="1"/>
    <col min="10250" max="10251" width="17.28515625" style="550" customWidth="1"/>
    <col min="10252" max="10252" width="2.28515625" style="550" customWidth="1"/>
    <col min="10253" max="10496" width="9.140625" style="550"/>
    <col min="10497" max="10497" width="6.85546875" style="550" customWidth="1"/>
    <col min="10498" max="10498" width="3" style="550" customWidth="1"/>
    <col min="10499" max="10499" width="2.42578125" style="550" customWidth="1"/>
    <col min="10500" max="10503" width="19" style="550" customWidth="1"/>
    <col min="10504" max="10504" width="14.42578125" style="550" customWidth="1"/>
    <col min="10505" max="10505" width="21.28515625" style="550" customWidth="1"/>
    <col min="10506" max="10507" width="17.28515625" style="550" customWidth="1"/>
    <col min="10508" max="10508" width="2.28515625" style="550" customWidth="1"/>
    <col min="10509" max="10752" width="9.140625" style="550"/>
    <col min="10753" max="10753" width="6.85546875" style="550" customWidth="1"/>
    <col min="10754" max="10754" width="3" style="550" customWidth="1"/>
    <col min="10755" max="10755" width="2.42578125" style="550" customWidth="1"/>
    <col min="10756" max="10759" width="19" style="550" customWidth="1"/>
    <col min="10760" max="10760" width="14.42578125" style="550" customWidth="1"/>
    <col min="10761" max="10761" width="21.28515625" style="550" customWidth="1"/>
    <col min="10762" max="10763" width="17.28515625" style="550" customWidth="1"/>
    <col min="10764" max="10764" width="2.28515625" style="550" customWidth="1"/>
    <col min="10765" max="11008" width="9.140625" style="550"/>
    <col min="11009" max="11009" width="6.85546875" style="550" customWidth="1"/>
    <col min="11010" max="11010" width="3" style="550" customWidth="1"/>
    <col min="11011" max="11011" width="2.42578125" style="550" customWidth="1"/>
    <col min="11012" max="11015" width="19" style="550" customWidth="1"/>
    <col min="11016" max="11016" width="14.42578125" style="550" customWidth="1"/>
    <col min="11017" max="11017" width="21.28515625" style="550" customWidth="1"/>
    <col min="11018" max="11019" width="17.28515625" style="550" customWidth="1"/>
    <col min="11020" max="11020" width="2.28515625" style="550" customWidth="1"/>
    <col min="11021" max="11264" width="9.140625" style="550"/>
    <col min="11265" max="11265" width="6.85546875" style="550" customWidth="1"/>
    <col min="11266" max="11266" width="3" style="550" customWidth="1"/>
    <col min="11267" max="11267" width="2.42578125" style="550" customWidth="1"/>
    <col min="11268" max="11271" width="19" style="550" customWidth="1"/>
    <col min="11272" max="11272" width="14.42578125" style="550" customWidth="1"/>
    <col min="11273" max="11273" width="21.28515625" style="550" customWidth="1"/>
    <col min="11274" max="11275" width="17.28515625" style="550" customWidth="1"/>
    <col min="11276" max="11276" width="2.28515625" style="550" customWidth="1"/>
    <col min="11277" max="11520" width="9.140625" style="550"/>
    <col min="11521" max="11521" width="6.85546875" style="550" customWidth="1"/>
    <col min="11522" max="11522" width="3" style="550" customWidth="1"/>
    <col min="11523" max="11523" width="2.42578125" style="550" customWidth="1"/>
    <col min="11524" max="11527" width="19" style="550" customWidth="1"/>
    <col min="11528" max="11528" width="14.42578125" style="550" customWidth="1"/>
    <col min="11529" max="11529" width="21.28515625" style="550" customWidth="1"/>
    <col min="11530" max="11531" width="17.28515625" style="550" customWidth="1"/>
    <col min="11532" max="11532" width="2.28515625" style="550" customWidth="1"/>
    <col min="11533" max="11776" width="9.140625" style="550"/>
    <col min="11777" max="11777" width="6.85546875" style="550" customWidth="1"/>
    <col min="11778" max="11778" width="3" style="550" customWidth="1"/>
    <col min="11779" max="11779" width="2.42578125" style="550" customWidth="1"/>
    <col min="11780" max="11783" width="19" style="550" customWidth="1"/>
    <col min="11784" max="11784" width="14.42578125" style="550" customWidth="1"/>
    <col min="11785" max="11785" width="21.28515625" style="550" customWidth="1"/>
    <col min="11786" max="11787" width="17.28515625" style="550" customWidth="1"/>
    <col min="11788" max="11788" width="2.28515625" style="550" customWidth="1"/>
    <col min="11789" max="12032" width="9.140625" style="550"/>
    <col min="12033" max="12033" width="6.85546875" style="550" customWidth="1"/>
    <col min="12034" max="12034" width="3" style="550" customWidth="1"/>
    <col min="12035" max="12035" width="2.42578125" style="550" customWidth="1"/>
    <col min="12036" max="12039" width="19" style="550" customWidth="1"/>
    <col min="12040" max="12040" width="14.42578125" style="550" customWidth="1"/>
    <col min="12041" max="12041" width="21.28515625" style="550" customWidth="1"/>
    <col min="12042" max="12043" width="17.28515625" style="550" customWidth="1"/>
    <col min="12044" max="12044" width="2.28515625" style="550" customWidth="1"/>
    <col min="12045" max="12288" width="9.140625" style="550"/>
    <col min="12289" max="12289" width="6.85546875" style="550" customWidth="1"/>
    <col min="12290" max="12290" width="3" style="550" customWidth="1"/>
    <col min="12291" max="12291" width="2.42578125" style="550" customWidth="1"/>
    <col min="12292" max="12295" width="19" style="550" customWidth="1"/>
    <col min="12296" max="12296" width="14.42578125" style="550" customWidth="1"/>
    <col min="12297" max="12297" width="21.28515625" style="550" customWidth="1"/>
    <col min="12298" max="12299" width="17.28515625" style="550" customWidth="1"/>
    <col min="12300" max="12300" width="2.28515625" style="550" customWidth="1"/>
    <col min="12301" max="12544" width="9.140625" style="550"/>
    <col min="12545" max="12545" width="6.85546875" style="550" customWidth="1"/>
    <col min="12546" max="12546" width="3" style="550" customWidth="1"/>
    <col min="12547" max="12547" width="2.42578125" style="550" customWidth="1"/>
    <col min="12548" max="12551" width="19" style="550" customWidth="1"/>
    <col min="12552" max="12552" width="14.42578125" style="550" customWidth="1"/>
    <col min="12553" max="12553" width="21.28515625" style="550" customWidth="1"/>
    <col min="12554" max="12555" width="17.28515625" style="550" customWidth="1"/>
    <col min="12556" max="12556" width="2.28515625" style="550" customWidth="1"/>
    <col min="12557" max="12800" width="9.140625" style="550"/>
    <col min="12801" max="12801" width="6.85546875" style="550" customWidth="1"/>
    <col min="12802" max="12802" width="3" style="550" customWidth="1"/>
    <col min="12803" max="12803" width="2.42578125" style="550" customWidth="1"/>
    <col min="12804" max="12807" width="19" style="550" customWidth="1"/>
    <col min="12808" max="12808" width="14.42578125" style="550" customWidth="1"/>
    <col min="12809" max="12809" width="21.28515625" style="550" customWidth="1"/>
    <col min="12810" max="12811" width="17.28515625" style="550" customWidth="1"/>
    <col min="12812" max="12812" width="2.28515625" style="550" customWidth="1"/>
    <col min="12813" max="13056" width="9.140625" style="550"/>
    <col min="13057" max="13057" width="6.85546875" style="550" customWidth="1"/>
    <col min="13058" max="13058" width="3" style="550" customWidth="1"/>
    <col min="13059" max="13059" width="2.42578125" style="550" customWidth="1"/>
    <col min="13060" max="13063" width="19" style="550" customWidth="1"/>
    <col min="13064" max="13064" width="14.42578125" style="550" customWidth="1"/>
    <col min="13065" max="13065" width="21.28515625" style="550" customWidth="1"/>
    <col min="13066" max="13067" width="17.28515625" style="550" customWidth="1"/>
    <col min="13068" max="13068" width="2.28515625" style="550" customWidth="1"/>
    <col min="13069" max="13312" width="9.140625" style="550"/>
    <col min="13313" max="13313" width="6.85546875" style="550" customWidth="1"/>
    <col min="13314" max="13314" width="3" style="550" customWidth="1"/>
    <col min="13315" max="13315" width="2.42578125" style="550" customWidth="1"/>
    <col min="13316" max="13319" width="19" style="550" customWidth="1"/>
    <col min="13320" max="13320" width="14.42578125" style="550" customWidth="1"/>
    <col min="13321" max="13321" width="21.28515625" style="550" customWidth="1"/>
    <col min="13322" max="13323" width="17.28515625" style="550" customWidth="1"/>
    <col min="13324" max="13324" width="2.28515625" style="550" customWidth="1"/>
    <col min="13325" max="13568" width="9.140625" style="550"/>
    <col min="13569" max="13569" width="6.85546875" style="550" customWidth="1"/>
    <col min="13570" max="13570" width="3" style="550" customWidth="1"/>
    <col min="13571" max="13571" width="2.42578125" style="550" customWidth="1"/>
    <col min="13572" max="13575" width="19" style="550" customWidth="1"/>
    <col min="13576" max="13576" width="14.42578125" style="550" customWidth="1"/>
    <col min="13577" max="13577" width="21.28515625" style="550" customWidth="1"/>
    <col min="13578" max="13579" width="17.28515625" style="550" customWidth="1"/>
    <col min="13580" max="13580" width="2.28515625" style="550" customWidth="1"/>
    <col min="13581" max="13824" width="9.140625" style="550"/>
    <col min="13825" max="13825" width="6.85546875" style="550" customWidth="1"/>
    <col min="13826" max="13826" width="3" style="550" customWidth="1"/>
    <col min="13827" max="13827" width="2.42578125" style="550" customWidth="1"/>
    <col min="13828" max="13831" width="19" style="550" customWidth="1"/>
    <col min="13832" max="13832" width="14.42578125" style="550" customWidth="1"/>
    <col min="13833" max="13833" width="21.28515625" style="550" customWidth="1"/>
    <col min="13834" max="13835" width="17.28515625" style="550" customWidth="1"/>
    <col min="13836" max="13836" width="2.28515625" style="550" customWidth="1"/>
    <col min="13837" max="14080" width="9.140625" style="550"/>
    <col min="14081" max="14081" width="6.85546875" style="550" customWidth="1"/>
    <col min="14082" max="14082" width="3" style="550" customWidth="1"/>
    <col min="14083" max="14083" width="2.42578125" style="550" customWidth="1"/>
    <col min="14084" max="14087" width="19" style="550" customWidth="1"/>
    <col min="14088" max="14088" width="14.42578125" style="550" customWidth="1"/>
    <col min="14089" max="14089" width="21.28515625" style="550" customWidth="1"/>
    <col min="14090" max="14091" width="17.28515625" style="550" customWidth="1"/>
    <col min="14092" max="14092" width="2.28515625" style="550" customWidth="1"/>
    <col min="14093" max="14336" width="9.140625" style="550"/>
    <col min="14337" max="14337" width="6.85546875" style="550" customWidth="1"/>
    <col min="14338" max="14338" width="3" style="550" customWidth="1"/>
    <col min="14339" max="14339" width="2.42578125" style="550" customWidth="1"/>
    <col min="14340" max="14343" width="19" style="550" customWidth="1"/>
    <col min="14344" max="14344" width="14.42578125" style="550" customWidth="1"/>
    <col min="14345" max="14345" width="21.28515625" style="550" customWidth="1"/>
    <col min="14346" max="14347" width="17.28515625" style="550" customWidth="1"/>
    <col min="14348" max="14348" width="2.28515625" style="550" customWidth="1"/>
    <col min="14349" max="14592" width="9.140625" style="550"/>
    <col min="14593" max="14593" width="6.85546875" style="550" customWidth="1"/>
    <col min="14594" max="14594" width="3" style="550" customWidth="1"/>
    <col min="14595" max="14595" width="2.42578125" style="550" customWidth="1"/>
    <col min="14596" max="14599" width="19" style="550" customWidth="1"/>
    <col min="14600" max="14600" width="14.42578125" style="550" customWidth="1"/>
    <col min="14601" max="14601" width="21.28515625" style="550" customWidth="1"/>
    <col min="14602" max="14603" width="17.28515625" style="550" customWidth="1"/>
    <col min="14604" max="14604" width="2.28515625" style="550" customWidth="1"/>
    <col min="14605" max="14848" width="9.140625" style="550"/>
    <col min="14849" max="14849" width="6.85546875" style="550" customWidth="1"/>
    <col min="14850" max="14850" width="3" style="550" customWidth="1"/>
    <col min="14851" max="14851" width="2.42578125" style="550" customWidth="1"/>
    <col min="14852" max="14855" width="19" style="550" customWidth="1"/>
    <col min="14856" max="14856" width="14.42578125" style="550" customWidth="1"/>
    <col min="14857" max="14857" width="21.28515625" style="550" customWidth="1"/>
    <col min="14858" max="14859" width="17.28515625" style="550" customWidth="1"/>
    <col min="14860" max="14860" width="2.28515625" style="550" customWidth="1"/>
    <col min="14861" max="15104" width="9.140625" style="550"/>
    <col min="15105" max="15105" width="6.85546875" style="550" customWidth="1"/>
    <col min="15106" max="15106" width="3" style="550" customWidth="1"/>
    <col min="15107" max="15107" width="2.42578125" style="550" customWidth="1"/>
    <col min="15108" max="15111" width="19" style="550" customWidth="1"/>
    <col min="15112" max="15112" width="14.42578125" style="550" customWidth="1"/>
    <col min="15113" max="15113" width="21.28515625" style="550" customWidth="1"/>
    <col min="15114" max="15115" width="17.28515625" style="550" customWidth="1"/>
    <col min="15116" max="15116" width="2.28515625" style="550" customWidth="1"/>
    <col min="15117" max="15360" width="9.140625" style="550"/>
    <col min="15361" max="15361" width="6.85546875" style="550" customWidth="1"/>
    <col min="15362" max="15362" width="3" style="550" customWidth="1"/>
    <col min="15363" max="15363" width="2.42578125" style="550" customWidth="1"/>
    <col min="15364" max="15367" width="19" style="550" customWidth="1"/>
    <col min="15368" max="15368" width="14.42578125" style="550" customWidth="1"/>
    <col min="15369" max="15369" width="21.28515625" style="550" customWidth="1"/>
    <col min="15370" max="15371" width="17.28515625" style="550" customWidth="1"/>
    <col min="15372" max="15372" width="2.28515625" style="550" customWidth="1"/>
    <col min="15373" max="15616" width="9.140625" style="550"/>
    <col min="15617" max="15617" width="6.85546875" style="550" customWidth="1"/>
    <col min="15618" max="15618" width="3" style="550" customWidth="1"/>
    <col min="15619" max="15619" width="2.42578125" style="550" customWidth="1"/>
    <col min="15620" max="15623" width="19" style="550" customWidth="1"/>
    <col min="15624" max="15624" width="14.42578125" style="550" customWidth="1"/>
    <col min="15625" max="15625" width="21.28515625" style="550" customWidth="1"/>
    <col min="15626" max="15627" width="17.28515625" style="550" customWidth="1"/>
    <col min="15628" max="15628" width="2.28515625" style="550" customWidth="1"/>
    <col min="15629" max="15872" width="9.140625" style="550"/>
    <col min="15873" max="15873" width="6.85546875" style="550" customWidth="1"/>
    <col min="15874" max="15874" width="3" style="550" customWidth="1"/>
    <col min="15875" max="15875" width="2.42578125" style="550" customWidth="1"/>
    <col min="15876" max="15879" width="19" style="550" customWidth="1"/>
    <col min="15880" max="15880" width="14.42578125" style="550" customWidth="1"/>
    <col min="15881" max="15881" width="21.28515625" style="550" customWidth="1"/>
    <col min="15882" max="15883" width="17.28515625" style="550" customWidth="1"/>
    <col min="15884" max="15884" width="2.28515625" style="550" customWidth="1"/>
    <col min="15885" max="16128" width="9.140625" style="550"/>
    <col min="16129" max="16129" width="6.85546875" style="550" customWidth="1"/>
    <col min="16130" max="16130" width="3" style="550" customWidth="1"/>
    <col min="16131" max="16131" width="2.42578125" style="550" customWidth="1"/>
    <col min="16132" max="16135" width="19" style="550" customWidth="1"/>
    <col min="16136" max="16136" width="14.42578125" style="550" customWidth="1"/>
    <col min="16137" max="16137" width="21.28515625" style="550" customWidth="1"/>
    <col min="16138" max="16139" width="17.28515625" style="550" customWidth="1"/>
    <col min="16140" max="16140" width="2.28515625" style="550" customWidth="1"/>
    <col min="16141" max="16384" width="9.140625" style="550"/>
  </cols>
  <sheetData>
    <row r="3" spans="2:16" ht="18.75">
      <c r="B3" s="552"/>
      <c r="D3" s="640" t="s">
        <v>893</v>
      </c>
      <c r="J3" s="1175" t="s">
        <v>810</v>
      </c>
      <c r="K3" s="1175"/>
    </row>
    <row r="4" spans="2:16" ht="15">
      <c r="B4" s="552"/>
      <c r="J4" s="641"/>
      <c r="K4" s="641"/>
    </row>
    <row r="5" spans="2:16" ht="15" customHeight="1">
      <c r="H5" s="551"/>
      <c r="I5" s="551"/>
      <c r="J5" s="1177" t="s">
        <v>60</v>
      </c>
      <c r="K5" s="1177"/>
    </row>
    <row r="6" spans="2:16" ht="15" customHeight="1">
      <c r="H6" s="551"/>
      <c r="I6" s="551"/>
      <c r="J6" s="671"/>
      <c r="K6" s="671"/>
    </row>
    <row r="7" spans="2:16" ht="15.75">
      <c r="B7" s="1262" t="s">
        <v>851</v>
      </c>
      <c r="C7" s="1262"/>
      <c r="D7" s="1262"/>
      <c r="E7" s="1262"/>
      <c r="F7" s="1262"/>
      <c r="G7" s="1262"/>
      <c r="H7" s="1262"/>
      <c r="I7" s="1262"/>
      <c r="J7" s="1262"/>
      <c r="K7" s="1262"/>
    </row>
    <row r="8" spans="2:16" ht="15.75">
      <c r="B8" s="672"/>
      <c r="C8" s="672"/>
      <c r="D8" s="672"/>
      <c r="E8" s="672"/>
      <c r="F8" s="672"/>
      <c r="G8" s="672"/>
      <c r="H8" s="672"/>
      <c r="I8" s="672"/>
      <c r="J8" s="672"/>
      <c r="K8" s="672"/>
    </row>
    <row r="9" spans="2:16" ht="15.75">
      <c r="B9" s="1262" t="s">
        <v>852</v>
      </c>
      <c r="C9" s="1262"/>
      <c r="D9" s="1262"/>
      <c r="E9" s="1262"/>
      <c r="F9" s="1262"/>
      <c r="G9" s="1262"/>
      <c r="H9" s="1262"/>
      <c r="I9" s="1262"/>
      <c r="J9" s="1262"/>
      <c r="K9" s="1262"/>
    </row>
    <row r="10" spans="2:16" ht="13.5" thickBot="1">
      <c r="B10" s="553"/>
      <c r="C10" s="554"/>
      <c r="D10" s="554"/>
      <c r="E10" s="554"/>
      <c r="F10" s="554"/>
      <c r="G10" s="554"/>
    </row>
    <row r="11" spans="2:16" ht="30.75" customHeight="1" thickTop="1" thickBot="1">
      <c r="B11" s="1178" t="s">
        <v>680</v>
      </c>
      <c r="C11" s="1179"/>
      <c r="D11" s="1263"/>
      <c r="E11" s="1268" t="s">
        <v>799</v>
      </c>
      <c r="F11" s="1270" t="s">
        <v>811</v>
      </c>
      <c r="G11" s="1272" t="s">
        <v>812</v>
      </c>
      <c r="H11" s="1274" t="s">
        <v>854</v>
      </c>
      <c r="I11" s="1275"/>
      <c r="J11" s="1275"/>
      <c r="K11" s="1276"/>
      <c r="L11" s="555"/>
      <c r="M11" s="555"/>
      <c r="N11" s="555"/>
      <c r="O11" s="555"/>
      <c r="P11" s="555"/>
    </row>
    <row r="12" spans="2:16" ht="15" customHeight="1" thickTop="1">
      <c r="B12" s="1181"/>
      <c r="C12" s="1182"/>
      <c r="D12" s="1264"/>
      <c r="E12" s="1269"/>
      <c r="F12" s="1271"/>
      <c r="G12" s="1273"/>
      <c r="H12" s="1277" t="s">
        <v>853</v>
      </c>
      <c r="I12" s="1279" t="s">
        <v>813</v>
      </c>
      <c r="J12" s="1279" t="s">
        <v>814</v>
      </c>
      <c r="K12" s="1280" t="s">
        <v>855</v>
      </c>
    </row>
    <row r="13" spans="2:16" ht="15" customHeight="1">
      <c r="B13" s="1181"/>
      <c r="C13" s="1182"/>
      <c r="D13" s="1264"/>
      <c r="E13" s="1269"/>
      <c r="F13" s="1271"/>
      <c r="G13" s="1273"/>
      <c r="H13" s="1278"/>
      <c r="I13" s="1279"/>
      <c r="J13" s="1279"/>
      <c r="K13" s="1281"/>
    </row>
    <row r="14" spans="2:16" ht="53.25" customHeight="1">
      <c r="B14" s="1181"/>
      <c r="C14" s="1182"/>
      <c r="D14" s="1264"/>
      <c r="E14" s="1269"/>
      <c r="F14" s="1271"/>
      <c r="G14" s="1273"/>
      <c r="H14" s="1278"/>
      <c r="I14" s="1279"/>
      <c r="J14" s="1279"/>
      <c r="K14" s="1281"/>
    </row>
    <row r="15" spans="2:16">
      <c r="B15" s="1265"/>
      <c r="C15" s="1266"/>
      <c r="D15" s="1267"/>
      <c r="E15" s="647">
        <v>1</v>
      </c>
      <c r="F15" s="647">
        <v>2</v>
      </c>
      <c r="G15" s="673">
        <v>3</v>
      </c>
      <c r="H15" s="674">
        <v>4</v>
      </c>
      <c r="I15" s="675">
        <v>5</v>
      </c>
      <c r="J15" s="675">
        <v>6</v>
      </c>
      <c r="K15" s="673" t="s">
        <v>815</v>
      </c>
    </row>
    <row r="16" spans="2:16">
      <c r="B16" s="557"/>
      <c r="C16" s="676" t="s">
        <v>816</v>
      </c>
      <c r="D16" s="676"/>
      <c r="E16" s="676"/>
      <c r="F16" s="676"/>
      <c r="G16" s="677"/>
      <c r="H16" s="580"/>
      <c r="I16" s="634"/>
      <c r="J16" s="634"/>
      <c r="K16" s="678">
        <f>+H16+I16+J16</f>
        <v>0</v>
      </c>
    </row>
    <row r="17" spans="2:11">
      <c r="B17" s="557"/>
      <c r="C17" s="676"/>
      <c r="D17" s="676" t="s">
        <v>685</v>
      </c>
      <c r="E17" s="676"/>
      <c r="F17" s="676"/>
      <c r="G17" s="677"/>
      <c r="H17" s="580"/>
      <c r="I17" s="634"/>
      <c r="J17" s="634"/>
      <c r="K17" s="677"/>
    </row>
    <row r="18" spans="2:11">
      <c r="B18" s="557"/>
      <c r="C18" s="676"/>
      <c r="D18" s="676" t="s">
        <v>687</v>
      </c>
      <c r="E18" s="1282" t="s">
        <v>215</v>
      </c>
      <c r="F18" s="1283"/>
      <c r="G18" s="1283"/>
      <c r="H18" s="1283"/>
      <c r="I18" s="1283"/>
      <c r="J18" s="1283"/>
      <c r="K18" s="1284"/>
    </row>
    <row r="19" spans="2:11">
      <c r="B19" s="557"/>
      <c r="C19" s="676"/>
      <c r="D19" s="676" t="s">
        <v>689</v>
      </c>
      <c r="E19" s="676"/>
      <c r="F19" s="676"/>
      <c r="G19" s="677"/>
      <c r="H19" s="580"/>
      <c r="I19" s="634"/>
      <c r="J19" s="634"/>
      <c r="K19" s="677"/>
    </row>
    <row r="20" spans="2:11" ht="15.75" customHeight="1" thickBot="1">
      <c r="B20" s="1285" t="s">
        <v>89</v>
      </c>
      <c r="C20" s="1286"/>
      <c r="D20" s="1286"/>
      <c r="E20" s="618">
        <f t="shared" ref="E20:K20" si="0">SUM(E16:E19)</f>
        <v>0</v>
      </c>
      <c r="F20" s="618">
        <f t="shared" si="0"/>
        <v>0</v>
      </c>
      <c r="G20" s="618">
        <f t="shared" si="0"/>
        <v>0</v>
      </c>
      <c r="H20" s="618">
        <f t="shared" si="0"/>
        <v>0</v>
      </c>
      <c r="I20" s="618">
        <f t="shared" si="0"/>
        <v>0</v>
      </c>
      <c r="J20" s="618">
        <f t="shared" si="0"/>
        <v>0</v>
      </c>
      <c r="K20" s="679">
        <f t="shared" si="0"/>
        <v>0</v>
      </c>
    </row>
    <row r="21" spans="2:11" ht="14.25" thickTop="1" thickBot="1">
      <c r="B21" s="680"/>
      <c r="C21" s="681"/>
      <c r="D21" s="681"/>
      <c r="E21" s="681"/>
      <c r="F21" s="681"/>
      <c r="G21" s="682"/>
      <c r="H21" s="680"/>
      <c r="I21" s="683"/>
      <c r="J21" s="683"/>
      <c r="K21" s="682"/>
    </row>
    <row r="22" spans="2:11" ht="13.5" thickTop="1">
      <c r="C22" s="591"/>
    </row>
    <row r="23" spans="2:11" ht="24" customHeight="1" thickBot="1">
      <c r="B23" s="591" t="s">
        <v>817</v>
      </c>
      <c r="C23" s="591"/>
    </row>
    <row r="24" spans="2:11" ht="16.5" customHeight="1" thickTop="1">
      <c r="B24" s="563"/>
      <c r="C24" s="1259" t="str">
        <f>+D17</f>
        <v>a)</v>
      </c>
      <c r="D24" s="1260"/>
      <c r="E24" s="1260"/>
      <c r="F24" s="1261"/>
    </row>
    <row r="25" spans="2:11">
      <c r="B25" s="684"/>
      <c r="C25" s="651" t="s">
        <v>818</v>
      </c>
      <c r="D25" s="612"/>
      <c r="E25" s="685"/>
      <c r="F25" s="686" t="s">
        <v>819</v>
      </c>
    </row>
    <row r="26" spans="2:11">
      <c r="B26" s="580"/>
      <c r="C26" s="676" t="s">
        <v>426</v>
      </c>
      <c r="D26" s="634"/>
      <c r="E26" s="581"/>
      <c r="F26" s="677"/>
    </row>
    <row r="27" spans="2:11">
      <c r="B27" s="580"/>
      <c r="C27" s="676" t="s">
        <v>427</v>
      </c>
      <c r="D27" s="634"/>
      <c r="E27" s="581"/>
      <c r="F27" s="677"/>
    </row>
    <row r="28" spans="2:11">
      <c r="B28" s="580"/>
      <c r="C28" s="676" t="s">
        <v>428</v>
      </c>
      <c r="D28" s="634"/>
      <c r="E28" s="581"/>
      <c r="F28" s="677"/>
    </row>
    <row r="29" spans="2:11">
      <c r="B29" s="580"/>
      <c r="C29" s="676" t="s">
        <v>429</v>
      </c>
      <c r="D29" s="634"/>
      <c r="E29" s="581"/>
      <c r="F29" s="677"/>
    </row>
    <row r="30" spans="2:11" ht="13.5" thickBot="1">
      <c r="B30" s="687"/>
      <c r="C30" s="688"/>
      <c r="D30" s="689" t="s">
        <v>89</v>
      </c>
      <c r="E30" s="690"/>
      <c r="F30" s="691"/>
    </row>
    <row r="31" spans="2:11" ht="13.5" thickTop="1">
      <c r="B31" s="580"/>
      <c r="C31" s="1259" t="str">
        <f>+D18</f>
        <v>b)</v>
      </c>
      <c r="D31" s="1260"/>
      <c r="E31" s="1260"/>
      <c r="F31" s="1261"/>
    </row>
    <row r="32" spans="2:11">
      <c r="B32" s="684"/>
      <c r="C32" s="651" t="s">
        <v>818</v>
      </c>
      <c r="D32" s="612"/>
      <c r="E32" s="685"/>
      <c r="F32" s="686" t="s">
        <v>819</v>
      </c>
    </row>
    <row r="33" spans="2:11">
      <c r="B33" s="580"/>
      <c r="C33" s="676" t="s">
        <v>426</v>
      </c>
      <c r="D33" s="634"/>
      <c r="E33" s="581"/>
      <c r="F33" s="677"/>
    </row>
    <row r="34" spans="2:11">
      <c r="B34" s="580"/>
      <c r="C34" s="676" t="s">
        <v>427</v>
      </c>
      <c r="D34" s="634"/>
      <c r="E34" s="581"/>
      <c r="F34" s="677"/>
    </row>
    <row r="35" spans="2:11">
      <c r="B35" s="580"/>
      <c r="C35" s="676" t="s">
        <v>428</v>
      </c>
      <c r="D35" s="634"/>
      <c r="E35" s="581"/>
      <c r="F35" s="677"/>
    </row>
    <row r="36" spans="2:11">
      <c r="B36" s="580"/>
      <c r="C36" s="676" t="s">
        <v>429</v>
      </c>
      <c r="D36" s="634"/>
      <c r="E36" s="581"/>
      <c r="F36" s="677"/>
    </row>
    <row r="37" spans="2:11" ht="13.5" thickBot="1">
      <c r="B37" s="687"/>
      <c r="C37" s="688"/>
      <c r="D37" s="689" t="s">
        <v>89</v>
      </c>
      <c r="E37" s="690"/>
      <c r="F37" s="691"/>
    </row>
    <row r="38" spans="2:11" ht="13.5" thickTop="1">
      <c r="B38" s="580"/>
      <c r="C38" s="1259" t="str">
        <f>+D19</f>
        <v>c)</v>
      </c>
      <c r="D38" s="1260"/>
      <c r="E38" s="1260"/>
      <c r="F38" s="1261"/>
    </row>
    <row r="39" spans="2:11">
      <c r="B39" s="684"/>
      <c r="C39" s="651" t="s">
        <v>818</v>
      </c>
      <c r="D39" s="612"/>
      <c r="E39" s="685"/>
      <c r="F39" s="686" t="s">
        <v>819</v>
      </c>
    </row>
    <row r="40" spans="2:11">
      <c r="B40" s="580"/>
      <c r="C40" s="676" t="s">
        <v>426</v>
      </c>
      <c r="D40" s="634"/>
      <c r="E40" s="581"/>
      <c r="F40" s="677"/>
    </row>
    <row r="41" spans="2:11">
      <c r="B41" s="580"/>
      <c r="C41" s="676" t="s">
        <v>427</v>
      </c>
      <c r="D41" s="634"/>
      <c r="E41" s="581"/>
      <c r="F41" s="677"/>
    </row>
    <row r="42" spans="2:11">
      <c r="B42" s="580"/>
      <c r="C42" s="676" t="s">
        <v>428</v>
      </c>
      <c r="D42" s="634"/>
      <c r="E42" s="581"/>
      <c r="F42" s="677"/>
    </row>
    <row r="43" spans="2:11">
      <c r="B43" s="580"/>
      <c r="C43" s="676" t="s">
        <v>429</v>
      </c>
      <c r="D43" s="634"/>
      <c r="E43" s="581"/>
      <c r="F43" s="677"/>
    </row>
    <row r="44" spans="2:11" ht="13.5" thickBot="1">
      <c r="B44" s="687"/>
      <c r="C44" s="688"/>
      <c r="D44" s="689" t="s">
        <v>89</v>
      </c>
      <c r="E44" s="690"/>
      <c r="F44" s="691"/>
    </row>
    <row r="45" spans="2:11" ht="14.25" thickTop="1" thickBot="1">
      <c r="B45" s="680"/>
      <c r="C45" s="681"/>
      <c r="D45" s="683"/>
      <c r="E45" s="692"/>
      <c r="F45" s="682"/>
    </row>
    <row r="46" spans="2:11" ht="13.5" thickTop="1">
      <c r="B46" s="554"/>
      <c r="C46" s="554"/>
      <c r="D46" s="554"/>
      <c r="E46" s="554"/>
      <c r="F46" s="554"/>
    </row>
    <row r="48" spans="2:11" ht="15.75">
      <c r="B48" s="1262" t="s">
        <v>856</v>
      </c>
      <c r="C48" s="1262"/>
      <c r="D48" s="1262"/>
      <c r="E48" s="1262"/>
      <c r="F48" s="1262"/>
      <c r="G48" s="1262"/>
      <c r="H48" s="1262"/>
      <c r="I48" s="1262"/>
      <c r="J48" s="1262"/>
      <c r="K48" s="1262"/>
    </row>
    <row r="49" spans="2:11" ht="13.5" thickBot="1"/>
    <row r="50" spans="2:11" ht="14.25" thickTop="1" thickBot="1">
      <c r="B50" s="1178" t="s">
        <v>680</v>
      </c>
      <c r="C50" s="1179"/>
      <c r="D50" s="1263"/>
      <c r="E50" s="1268" t="s">
        <v>799</v>
      </c>
      <c r="F50" s="1270" t="s">
        <v>811</v>
      </c>
      <c r="G50" s="1272" t="s">
        <v>812</v>
      </c>
      <c r="H50" s="1274" t="s">
        <v>857</v>
      </c>
      <c r="I50" s="1275"/>
      <c r="J50" s="1275"/>
      <c r="K50" s="1276"/>
    </row>
    <row r="51" spans="2:11" ht="13.5" thickTop="1">
      <c r="B51" s="1181"/>
      <c r="C51" s="1182"/>
      <c r="D51" s="1264"/>
      <c r="E51" s="1269"/>
      <c r="F51" s="1271"/>
      <c r="G51" s="1273"/>
      <c r="H51" s="1277" t="s">
        <v>858</v>
      </c>
      <c r="I51" s="1279" t="s">
        <v>813</v>
      </c>
      <c r="J51" s="1279" t="s">
        <v>814</v>
      </c>
      <c r="K51" s="1280" t="s">
        <v>859</v>
      </c>
    </row>
    <row r="52" spans="2:11">
      <c r="B52" s="1181"/>
      <c r="C52" s="1182"/>
      <c r="D52" s="1264"/>
      <c r="E52" s="1269"/>
      <c r="F52" s="1271"/>
      <c r="G52" s="1273"/>
      <c r="H52" s="1278"/>
      <c r="I52" s="1279"/>
      <c r="J52" s="1279"/>
      <c r="K52" s="1281"/>
    </row>
    <row r="53" spans="2:11">
      <c r="B53" s="1181"/>
      <c r="C53" s="1182"/>
      <c r="D53" s="1264"/>
      <c r="E53" s="1269"/>
      <c r="F53" s="1271"/>
      <c r="G53" s="1273"/>
      <c r="H53" s="1278"/>
      <c r="I53" s="1279"/>
      <c r="J53" s="1279"/>
      <c r="K53" s="1281"/>
    </row>
    <row r="54" spans="2:11">
      <c r="B54" s="1265"/>
      <c r="C54" s="1266"/>
      <c r="D54" s="1267"/>
      <c r="E54" s="647">
        <v>1</v>
      </c>
      <c r="F54" s="647">
        <v>2</v>
      </c>
      <c r="G54" s="673">
        <v>3</v>
      </c>
      <c r="H54" s="674">
        <v>4</v>
      </c>
      <c r="I54" s="675">
        <v>5</v>
      </c>
      <c r="J54" s="675">
        <v>6</v>
      </c>
      <c r="K54" s="673" t="s">
        <v>815</v>
      </c>
    </row>
    <row r="55" spans="2:11">
      <c r="B55" s="557"/>
      <c r="C55" s="676" t="s">
        <v>816</v>
      </c>
      <c r="D55" s="676"/>
      <c r="E55" s="676"/>
      <c r="F55" s="676"/>
      <c r="G55" s="677"/>
      <c r="H55" s="580"/>
      <c r="I55" s="634"/>
      <c r="J55" s="634"/>
      <c r="K55" s="678">
        <f>+H55+I55+J55</f>
        <v>0</v>
      </c>
    </row>
    <row r="56" spans="2:11">
      <c r="B56" s="557"/>
      <c r="C56" s="676"/>
      <c r="D56" s="676" t="s">
        <v>685</v>
      </c>
      <c r="E56" s="676"/>
      <c r="F56" s="676"/>
      <c r="G56" s="677"/>
      <c r="H56" s="580"/>
      <c r="I56" s="634"/>
      <c r="J56" s="634"/>
      <c r="K56" s="677"/>
    </row>
    <row r="57" spans="2:11">
      <c r="B57" s="557"/>
      <c r="C57" s="676"/>
      <c r="D57" s="676" t="s">
        <v>687</v>
      </c>
      <c r="E57" s="1282" t="s">
        <v>215</v>
      </c>
      <c r="F57" s="1283"/>
      <c r="G57" s="1283"/>
      <c r="H57" s="1283"/>
      <c r="I57" s="1283"/>
      <c r="J57" s="1283"/>
      <c r="K57" s="1284"/>
    </row>
    <row r="58" spans="2:11">
      <c r="B58" s="557"/>
      <c r="C58" s="676"/>
      <c r="D58" s="676" t="s">
        <v>689</v>
      </c>
      <c r="E58" s="676"/>
      <c r="F58" s="676"/>
      <c r="G58" s="677"/>
      <c r="H58" s="580"/>
      <c r="I58" s="634"/>
      <c r="J58" s="634"/>
      <c r="K58" s="677"/>
    </row>
    <row r="59" spans="2:11" ht="13.5" thickBot="1">
      <c r="B59" s="1285" t="s">
        <v>89</v>
      </c>
      <c r="C59" s="1286"/>
      <c r="D59" s="1286"/>
      <c r="E59" s="618">
        <f t="shared" ref="E59:K59" si="1">SUM(E55:E58)</f>
        <v>0</v>
      </c>
      <c r="F59" s="618">
        <f t="shared" si="1"/>
        <v>0</v>
      </c>
      <c r="G59" s="618">
        <f t="shared" si="1"/>
        <v>0</v>
      </c>
      <c r="H59" s="618">
        <f t="shared" si="1"/>
        <v>0</v>
      </c>
      <c r="I59" s="618">
        <f t="shared" si="1"/>
        <v>0</v>
      </c>
      <c r="J59" s="618">
        <f t="shared" si="1"/>
        <v>0</v>
      </c>
      <c r="K59" s="679">
        <f t="shared" si="1"/>
        <v>0</v>
      </c>
    </row>
    <row r="60" spans="2:11" ht="14.25" thickTop="1" thickBot="1">
      <c r="B60" s="680"/>
      <c r="C60" s="681"/>
      <c r="D60" s="681"/>
      <c r="E60" s="681"/>
      <c r="F60" s="681"/>
      <c r="G60" s="682"/>
      <c r="H60" s="680"/>
      <c r="I60" s="683"/>
      <c r="J60" s="683"/>
      <c r="K60" s="682"/>
    </row>
    <row r="61" spans="2:11" ht="13.5" thickTop="1">
      <c r="C61" s="591"/>
    </row>
    <row r="62" spans="2:11" ht="13.5" thickBot="1">
      <c r="B62" s="591" t="s">
        <v>817</v>
      </c>
      <c r="C62" s="591"/>
    </row>
    <row r="63" spans="2:11" ht="13.5" thickTop="1">
      <c r="B63" s="563"/>
      <c r="C63" s="1259" t="str">
        <f>+D56</f>
        <v>a)</v>
      </c>
      <c r="D63" s="1260"/>
      <c r="E63" s="1260"/>
      <c r="F63" s="1261"/>
    </row>
    <row r="64" spans="2:11">
      <c r="B64" s="684"/>
      <c r="C64" s="651" t="s">
        <v>818</v>
      </c>
      <c r="D64" s="612"/>
      <c r="E64" s="685"/>
      <c r="F64" s="686" t="s">
        <v>819</v>
      </c>
    </row>
    <row r="65" spans="2:6">
      <c r="B65" s="580"/>
      <c r="C65" s="676" t="s">
        <v>426</v>
      </c>
      <c r="D65" s="634"/>
      <c r="E65" s="581"/>
      <c r="F65" s="677"/>
    </row>
    <row r="66" spans="2:6">
      <c r="B66" s="580"/>
      <c r="C66" s="676" t="s">
        <v>427</v>
      </c>
      <c r="D66" s="634"/>
      <c r="E66" s="581"/>
      <c r="F66" s="677"/>
    </row>
    <row r="67" spans="2:6">
      <c r="B67" s="580"/>
      <c r="C67" s="676" t="s">
        <v>428</v>
      </c>
      <c r="D67" s="634"/>
      <c r="E67" s="581"/>
      <c r="F67" s="677"/>
    </row>
    <row r="68" spans="2:6">
      <c r="B68" s="580"/>
      <c r="C68" s="676" t="s">
        <v>429</v>
      </c>
      <c r="D68" s="634"/>
      <c r="E68" s="581"/>
      <c r="F68" s="677"/>
    </row>
    <row r="69" spans="2:6" ht="13.5" thickBot="1">
      <c r="B69" s="687"/>
      <c r="C69" s="688"/>
      <c r="D69" s="689" t="s">
        <v>89</v>
      </c>
      <c r="E69" s="690"/>
      <c r="F69" s="691"/>
    </row>
    <row r="70" spans="2:6" ht="13.5" thickTop="1">
      <c r="B70" s="580"/>
      <c r="C70" s="1259" t="str">
        <f>+D57</f>
        <v>b)</v>
      </c>
      <c r="D70" s="1260"/>
      <c r="E70" s="1260"/>
      <c r="F70" s="1261"/>
    </row>
    <row r="71" spans="2:6">
      <c r="B71" s="684"/>
      <c r="C71" s="651" t="s">
        <v>818</v>
      </c>
      <c r="D71" s="612"/>
      <c r="E71" s="685"/>
      <c r="F71" s="686" t="s">
        <v>819</v>
      </c>
    </row>
    <row r="72" spans="2:6">
      <c r="B72" s="580"/>
      <c r="C72" s="676" t="s">
        <v>426</v>
      </c>
      <c r="D72" s="634"/>
      <c r="E72" s="581"/>
      <c r="F72" s="677"/>
    </row>
    <row r="73" spans="2:6">
      <c r="B73" s="580"/>
      <c r="C73" s="676" t="s">
        <v>427</v>
      </c>
      <c r="D73" s="634"/>
      <c r="E73" s="581"/>
      <c r="F73" s="677"/>
    </row>
    <row r="74" spans="2:6">
      <c r="B74" s="580"/>
      <c r="C74" s="676" t="s">
        <v>428</v>
      </c>
      <c r="D74" s="634"/>
      <c r="E74" s="581"/>
      <c r="F74" s="677"/>
    </row>
    <row r="75" spans="2:6">
      <c r="B75" s="580"/>
      <c r="C75" s="676" t="s">
        <v>429</v>
      </c>
      <c r="D75" s="634"/>
      <c r="E75" s="581"/>
      <c r="F75" s="677"/>
    </row>
    <row r="76" spans="2:6" ht="13.5" thickBot="1">
      <c r="B76" s="687"/>
      <c r="C76" s="688"/>
      <c r="D76" s="689" t="s">
        <v>89</v>
      </c>
      <c r="E76" s="690"/>
      <c r="F76" s="691"/>
    </row>
    <row r="77" spans="2:6" ht="13.5" thickTop="1">
      <c r="B77" s="580"/>
      <c r="C77" s="1259" t="str">
        <f>+D58</f>
        <v>c)</v>
      </c>
      <c r="D77" s="1260"/>
      <c r="E77" s="1260"/>
      <c r="F77" s="1261"/>
    </row>
    <row r="78" spans="2:6">
      <c r="B78" s="684"/>
      <c r="C78" s="651" t="s">
        <v>818</v>
      </c>
      <c r="D78" s="612"/>
      <c r="E78" s="685"/>
      <c r="F78" s="686" t="s">
        <v>819</v>
      </c>
    </row>
    <row r="79" spans="2:6">
      <c r="B79" s="580"/>
      <c r="C79" s="676" t="s">
        <v>426</v>
      </c>
      <c r="D79" s="634"/>
      <c r="E79" s="581"/>
      <c r="F79" s="677"/>
    </row>
    <row r="80" spans="2:6">
      <c r="B80" s="580"/>
      <c r="C80" s="676" t="s">
        <v>427</v>
      </c>
      <c r="D80" s="634"/>
      <c r="E80" s="581"/>
      <c r="F80" s="677"/>
    </row>
    <row r="81" spans="2:6">
      <c r="B81" s="580"/>
      <c r="C81" s="676" t="s">
        <v>428</v>
      </c>
      <c r="D81" s="634"/>
      <c r="E81" s="581"/>
      <c r="F81" s="677"/>
    </row>
    <row r="82" spans="2:6">
      <c r="B82" s="580"/>
      <c r="C82" s="676" t="s">
        <v>429</v>
      </c>
      <c r="D82" s="634"/>
      <c r="E82" s="581"/>
      <c r="F82" s="677"/>
    </row>
    <row r="83" spans="2:6" ht="13.5" thickBot="1">
      <c r="B83" s="687"/>
      <c r="C83" s="688"/>
      <c r="D83" s="689" t="s">
        <v>89</v>
      </c>
      <c r="E83" s="690"/>
      <c r="F83" s="691"/>
    </row>
    <row r="84" spans="2:6" ht="14.25" thickTop="1" thickBot="1">
      <c r="B84" s="680"/>
      <c r="C84" s="681"/>
      <c r="D84" s="683"/>
      <c r="E84" s="692"/>
      <c r="F84" s="682"/>
    </row>
    <row r="85" spans="2:6" ht="13.5" thickTop="1"/>
  </sheetData>
  <mergeCells count="33">
    <mergeCell ref="C77:F77"/>
    <mergeCell ref="J51:J53"/>
    <mergeCell ref="K51:K53"/>
    <mergeCell ref="E57:K57"/>
    <mergeCell ref="B59:D59"/>
    <mergeCell ref="C63:F63"/>
    <mergeCell ref="C70:F70"/>
    <mergeCell ref="C31:F31"/>
    <mergeCell ref="C38:F38"/>
    <mergeCell ref="B48:K48"/>
    <mergeCell ref="B50:D54"/>
    <mergeCell ref="E50:E53"/>
    <mergeCell ref="F50:F53"/>
    <mergeCell ref="G50:G53"/>
    <mergeCell ref="H50:K50"/>
    <mergeCell ref="H51:H53"/>
    <mergeCell ref="I51:I53"/>
    <mergeCell ref="C24:F24"/>
    <mergeCell ref="J3:K3"/>
    <mergeCell ref="J5:K5"/>
    <mergeCell ref="B7:K7"/>
    <mergeCell ref="B9:K9"/>
    <mergeCell ref="B11:D15"/>
    <mergeCell ref="E11:E14"/>
    <mergeCell ref="F11:F14"/>
    <mergeCell ref="G11:G14"/>
    <mergeCell ref="H11:K11"/>
    <mergeCell ref="H12:H14"/>
    <mergeCell ref="I12:I14"/>
    <mergeCell ref="J12:J14"/>
    <mergeCell ref="K12:K14"/>
    <mergeCell ref="E18:K18"/>
    <mergeCell ref="B20:D20"/>
  </mergeCells>
  <printOptions horizontalCentered="1"/>
  <pageMargins left="0.28000000000000003" right="0.2" top="0.74803149606299213" bottom="0.74803149606299213" header="0.31496062992125984" footer="0.31496062992125984"/>
  <pageSetup paperSize="5" scale="66"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>
  <sheetPr>
    <tabColor indexed="20"/>
    <pageSetUpPr fitToPage="1"/>
  </sheetPr>
  <dimension ref="B2:O22"/>
  <sheetViews>
    <sheetView view="pageBreakPreview" zoomScale="60" zoomScaleNormal="90" workbookViewId="0">
      <selection activeCell="Q7" sqref="Q7"/>
    </sheetView>
  </sheetViews>
  <sheetFormatPr defaultRowHeight="12.75"/>
  <cols>
    <col min="1" max="1" width="6.85546875" style="274" customWidth="1"/>
    <col min="2" max="2" width="3" style="274" customWidth="1"/>
    <col min="3" max="3" width="2.42578125" style="274" customWidth="1"/>
    <col min="4" max="4" width="7.140625" style="274" customWidth="1"/>
    <col min="5" max="5" width="10.140625" style="274" customWidth="1"/>
    <col min="6" max="6" width="20.28515625" style="274" customWidth="1"/>
    <col min="7" max="7" width="11.5703125" style="274" customWidth="1"/>
    <col min="8" max="8" width="15.7109375" style="274" customWidth="1"/>
    <col min="9" max="9" width="13" style="274" customWidth="1"/>
    <col min="10" max="10" width="13.28515625" style="274" customWidth="1"/>
    <col min="11" max="11" width="14" style="274" customWidth="1"/>
    <col min="12" max="12" width="11.42578125" style="274" customWidth="1"/>
    <col min="13" max="13" width="13.42578125" style="274" customWidth="1"/>
    <col min="14" max="14" width="4.85546875" style="274" customWidth="1"/>
    <col min="15" max="15" width="17.28515625" style="274" customWidth="1"/>
    <col min="16" max="16" width="2.28515625" style="274" customWidth="1"/>
    <col min="17" max="256" width="9.140625" style="274"/>
    <col min="257" max="257" width="6.85546875" style="274" customWidth="1"/>
    <col min="258" max="258" width="3" style="274" customWidth="1"/>
    <col min="259" max="259" width="2.42578125" style="274" customWidth="1"/>
    <col min="260" max="260" width="13.5703125" style="274" customWidth="1"/>
    <col min="261" max="261" width="10.140625" style="274" customWidth="1"/>
    <col min="262" max="263" width="20.28515625" style="274" customWidth="1"/>
    <col min="264" max="264" width="19.5703125" style="274" customWidth="1"/>
    <col min="265" max="269" width="19" style="274" customWidth="1"/>
    <col min="270" max="270" width="4.85546875" style="274" customWidth="1"/>
    <col min="271" max="271" width="17.28515625" style="274" customWidth="1"/>
    <col min="272" max="272" width="2.28515625" style="274" customWidth="1"/>
    <col min="273" max="512" width="9.140625" style="274"/>
    <col min="513" max="513" width="6.85546875" style="274" customWidth="1"/>
    <col min="514" max="514" width="3" style="274" customWidth="1"/>
    <col min="515" max="515" width="2.42578125" style="274" customWidth="1"/>
    <col min="516" max="516" width="13.5703125" style="274" customWidth="1"/>
    <col min="517" max="517" width="10.140625" style="274" customWidth="1"/>
    <col min="518" max="519" width="20.28515625" style="274" customWidth="1"/>
    <col min="520" max="520" width="19.5703125" style="274" customWidth="1"/>
    <col min="521" max="525" width="19" style="274" customWidth="1"/>
    <col min="526" max="526" width="4.85546875" style="274" customWidth="1"/>
    <col min="527" max="527" width="17.28515625" style="274" customWidth="1"/>
    <col min="528" max="528" width="2.28515625" style="274" customWidth="1"/>
    <col min="529" max="768" width="9.140625" style="274"/>
    <col min="769" max="769" width="6.85546875" style="274" customWidth="1"/>
    <col min="770" max="770" width="3" style="274" customWidth="1"/>
    <col min="771" max="771" width="2.42578125" style="274" customWidth="1"/>
    <col min="772" max="772" width="13.5703125" style="274" customWidth="1"/>
    <col min="773" max="773" width="10.140625" style="274" customWidth="1"/>
    <col min="774" max="775" width="20.28515625" style="274" customWidth="1"/>
    <col min="776" max="776" width="19.5703125" style="274" customWidth="1"/>
    <col min="777" max="781" width="19" style="274" customWidth="1"/>
    <col min="782" max="782" width="4.85546875" style="274" customWidth="1"/>
    <col min="783" max="783" width="17.28515625" style="274" customWidth="1"/>
    <col min="784" max="784" width="2.28515625" style="274" customWidth="1"/>
    <col min="785" max="1024" width="9.140625" style="274"/>
    <col min="1025" max="1025" width="6.85546875" style="274" customWidth="1"/>
    <col min="1026" max="1026" width="3" style="274" customWidth="1"/>
    <col min="1027" max="1027" width="2.42578125" style="274" customWidth="1"/>
    <col min="1028" max="1028" width="13.5703125" style="274" customWidth="1"/>
    <col min="1029" max="1029" width="10.140625" style="274" customWidth="1"/>
    <col min="1030" max="1031" width="20.28515625" style="274" customWidth="1"/>
    <col min="1032" max="1032" width="19.5703125" style="274" customWidth="1"/>
    <col min="1033" max="1037" width="19" style="274" customWidth="1"/>
    <col min="1038" max="1038" width="4.85546875" style="274" customWidth="1"/>
    <col min="1039" max="1039" width="17.28515625" style="274" customWidth="1"/>
    <col min="1040" max="1040" width="2.28515625" style="274" customWidth="1"/>
    <col min="1041" max="1280" width="9.140625" style="274"/>
    <col min="1281" max="1281" width="6.85546875" style="274" customWidth="1"/>
    <col min="1282" max="1282" width="3" style="274" customWidth="1"/>
    <col min="1283" max="1283" width="2.42578125" style="274" customWidth="1"/>
    <col min="1284" max="1284" width="13.5703125" style="274" customWidth="1"/>
    <col min="1285" max="1285" width="10.140625" style="274" customWidth="1"/>
    <col min="1286" max="1287" width="20.28515625" style="274" customWidth="1"/>
    <col min="1288" max="1288" width="19.5703125" style="274" customWidth="1"/>
    <col min="1289" max="1293" width="19" style="274" customWidth="1"/>
    <col min="1294" max="1294" width="4.85546875" style="274" customWidth="1"/>
    <col min="1295" max="1295" width="17.28515625" style="274" customWidth="1"/>
    <col min="1296" max="1296" width="2.28515625" style="274" customWidth="1"/>
    <col min="1297" max="1536" width="9.140625" style="274"/>
    <col min="1537" max="1537" width="6.85546875" style="274" customWidth="1"/>
    <col min="1538" max="1538" width="3" style="274" customWidth="1"/>
    <col min="1539" max="1539" width="2.42578125" style="274" customWidth="1"/>
    <col min="1540" max="1540" width="13.5703125" style="274" customWidth="1"/>
    <col min="1541" max="1541" width="10.140625" style="274" customWidth="1"/>
    <col min="1542" max="1543" width="20.28515625" style="274" customWidth="1"/>
    <col min="1544" max="1544" width="19.5703125" style="274" customWidth="1"/>
    <col min="1545" max="1549" width="19" style="274" customWidth="1"/>
    <col min="1550" max="1550" width="4.85546875" style="274" customWidth="1"/>
    <col min="1551" max="1551" width="17.28515625" style="274" customWidth="1"/>
    <col min="1552" max="1552" width="2.28515625" style="274" customWidth="1"/>
    <col min="1553" max="1792" width="9.140625" style="274"/>
    <col min="1793" max="1793" width="6.85546875" style="274" customWidth="1"/>
    <col min="1794" max="1794" width="3" style="274" customWidth="1"/>
    <col min="1795" max="1795" width="2.42578125" style="274" customWidth="1"/>
    <col min="1796" max="1796" width="13.5703125" style="274" customWidth="1"/>
    <col min="1797" max="1797" width="10.140625" style="274" customWidth="1"/>
    <col min="1798" max="1799" width="20.28515625" style="274" customWidth="1"/>
    <col min="1800" max="1800" width="19.5703125" style="274" customWidth="1"/>
    <col min="1801" max="1805" width="19" style="274" customWidth="1"/>
    <col min="1806" max="1806" width="4.85546875" style="274" customWidth="1"/>
    <col min="1807" max="1807" width="17.28515625" style="274" customWidth="1"/>
    <col min="1808" max="1808" width="2.28515625" style="274" customWidth="1"/>
    <col min="1809" max="2048" width="9.140625" style="274"/>
    <col min="2049" max="2049" width="6.85546875" style="274" customWidth="1"/>
    <col min="2050" max="2050" width="3" style="274" customWidth="1"/>
    <col min="2051" max="2051" width="2.42578125" style="274" customWidth="1"/>
    <col min="2052" max="2052" width="13.5703125" style="274" customWidth="1"/>
    <col min="2053" max="2053" width="10.140625" style="274" customWidth="1"/>
    <col min="2054" max="2055" width="20.28515625" style="274" customWidth="1"/>
    <col min="2056" max="2056" width="19.5703125" style="274" customWidth="1"/>
    <col min="2057" max="2061" width="19" style="274" customWidth="1"/>
    <col min="2062" max="2062" width="4.85546875" style="274" customWidth="1"/>
    <col min="2063" max="2063" width="17.28515625" style="274" customWidth="1"/>
    <col min="2064" max="2064" width="2.28515625" style="274" customWidth="1"/>
    <col min="2065" max="2304" width="9.140625" style="274"/>
    <col min="2305" max="2305" width="6.85546875" style="274" customWidth="1"/>
    <col min="2306" max="2306" width="3" style="274" customWidth="1"/>
    <col min="2307" max="2307" width="2.42578125" style="274" customWidth="1"/>
    <col min="2308" max="2308" width="13.5703125" style="274" customWidth="1"/>
    <col min="2309" max="2309" width="10.140625" style="274" customWidth="1"/>
    <col min="2310" max="2311" width="20.28515625" style="274" customWidth="1"/>
    <col min="2312" max="2312" width="19.5703125" style="274" customWidth="1"/>
    <col min="2313" max="2317" width="19" style="274" customWidth="1"/>
    <col min="2318" max="2318" width="4.85546875" style="274" customWidth="1"/>
    <col min="2319" max="2319" width="17.28515625" style="274" customWidth="1"/>
    <col min="2320" max="2320" width="2.28515625" style="274" customWidth="1"/>
    <col min="2321" max="2560" width="9.140625" style="274"/>
    <col min="2561" max="2561" width="6.85546875" style="274" customWidth="1"/>
    <col min="2562" max="2562" width="3" style="274" customWidth="1"/>
    <col min="2563" max="2563" width="2.42578125" style="274" customWidth="1"/>
    <col min="2564" max="2564" width="13.5703125" style="274" customWidth="1"/>
    <col min="2565" max="2565" width="10.140625" style="274" customWidth="1"/>
    <col min="2566" max="2567" width="20.28515625" style="274" customWidth="1"/>
    <col min="2568" max="2568" width="19.5703125" style="274" customWidth="1"/>
    <col min="2569" max="2573" width="19" style="274" customWidth="1"/>
    <col min="2574" max="2574" width="4.85546875" style="274" customWidth="1"/>
    <col min="2575" max="2575" width="17.28515625" style="274" customWidth="1"/>
    <col min="2576" max="2576" width="2.28515625" style="274" customWidth="1"/>
    <col min="2577" max="2816" width="9.140625" style="274"/>
    <col min="2817" max="2817" width="6.85546875" style="274" customWidth="1"/>
    <col min="2818" max="2818" width="3" style="274" customWidth="1"/>
    <col min="2819" max="2819" width="2.42578125" style="274" customWidth="1"/>
    <col min="2820" max="2820" width="13.5703125" style="274" customWidth="1"/>
    <col min="2821" max="2821" width="10.140625" style="274" customWidth="1"/>
    <col min="2822" max="2823" width="20.28515625" style="274" customWidth="1"/>
    <col min="2824" max="2824" width="19.5703125" style="274" customWidth="1"/>
    <col min="2825" max="2829" width="19" style="274" customWidth="1"/>
    <col min="2830" max="2830" width="4.85546875" style="274" customWidth="1"/>
    <col min="2831" max="2831" width="17.28515625" style="274" customWidth="1"/>
    <col min="2832" max="2832" width="2.28515625" style="274" customWidth="1"/>
    <col min="2833" max="3072" width="9.140625" style="274"/>
    <col min="3073" max="3073" width="6.85546875" style="274" customWidth="1"/>
    <col min="3074" max="3074" width="3" style="274" customWidth="1"/>
    <col min="3075" max="3075" width="2.42578125" style="274" customWidth="1"/>
    <col min="3076" max="3076" width="13.5703125" style="274" customWidth="1"/>
    <col min="3077" max="3077" width="10.140625" style="274" customWidth="1"/>
    <col min="3078" max="3079" width="20.28515625" style="274" customWidth="1"/>
    <col min="3080" max="3080" width="19.5703125" style="274" customWidth="1"/>
    <col min="3081" max="3085" width="19" style="274" customWidth="1"/>
    <col min="3086" max="3086" width="4.85546875" style="274" customWidth="1"/>
    <col min="3087" max="3087" width="17.28515625" style="274" customWidth="1"/>
    <col min="3088" max="3088" width="2.28515625" style="274" customWidth="1"/>
    <col min="3089" max="3328" width="9.140625" style="274"/>
    <col min="3329" max="3329" width="6.85546875" style="274" customWidth="1"/>
    <col min="3330" max="3330" width="3" style="274" customWidth="1"/>
    <col min="3331" max="3331" width="2.42578125" style="274" customWidth="1"/>
    <col min="3332" max="3332" width="13.5703125" style="274" customWidth="1"/>
    <col min="3333" max="3333" width="10.140625" style="274" customWidth="1"/>
    <col min="3334" max="3335" width="20.28515625" style="274" customWidth="1"/>
    <col min="3336" max="3336" width="19.5703125" style="274" customWidth="1"/>
    <col min="3337" max="3341" width="19" style="274" customWidth="1"/>
    <col min="3342" max="3342" width="4.85546875" style="274" customWidth="1"/>
    <col min="3343" max="3343" width="17.28515625" style="274" customWidth="1"/>
    <col min="3344" max="3344" width="2.28515625" style="274" customWidth="1"/>
    <col min="3345" max="3584" width="9.140625" style="274"/>
    <col min="3585" max="3585" width="6.85546875" style="274" customWidth="1"/>
    <col min="3586" max="3586" width="3" style="274" customWidth="1"/>
    <col min="3587" max="3587" width="2.42578125" style="274" customWidth="1"/>
    <col min="3588" max="3588" width="13.5703125" style="274" customWidth="1"/>
    <col min="3589" max="3589" width="10.140625" style="274" customWidth="1"/>
    <col min="3590" max="3591" width="20.28515625" style="274" customWidth="1"/>
    <col min="3592" max="3592" width="19.5703125" style="274" customWidth="1"/>
    <col min="3593" max="3597" width="19" style="274" customWidth="1"/>
    <col min="3598" max="3598" width="4.85546875" style="274" customWidth="1"/>
    <col min="3599" max="3599" width="17.28515625" style="274" customWidth="1"/>
    <col min="3600" max="3600" width="2.28515625" style="274" customWidth="1"/>
    <col min="3601" max="3840" width="9.140625" style="274"/>
    <col min="3841" max="3841" width="6.85546875" style="274" customWidth="1"/>
    <col min="3842" max="3842" width="3" style="274" customWidth="1"/>
    <col min="3843" max="3843" width="2.42578125" style="274" customWidth="1"/>
    <col min="3844" max="3844" width="13.5703125" style="274" customWidth="1"/>
    <col min="3845" max="3845" width="10.140625" style="274" customWidth="1"/>
    <col min="3846" max="3847" width="20.28515625" style="274" customWidth="1"/>
    <col min="3848" max="3848" width="19.5703125" style="274" customWidth="1"/>
    <col min="3849" max="3853" width="19" style="274" customWidth="1"/>
    <col min="3854" max="3854" width="4.85546875" style="274" customWidth="1"/>
    <col min="3855" max="3855" width="17.28515625" style="274" customWidth="1"/>
    <col min="3856" max="3856" width="2.28515625" style="274" customWidth="1"/>
    <col min="3857" max="4096" width="9.140625" style="274"/>
    <col min="4097" max="4097" width="6.85546875" style="274" customWidth="1"/>
    <col min="4098" max="4098" width="3" style="274" customWidth="1"/>
    <col min="4099" max="4099" width="2.42578125" style="274" customWidth="1"/>
    <col min="4100" max="4100" width="13.5703125" style="274" customWidth="1"/>
    <col min="4101" max="4101" width="10.140625" style="274" customWidth="1"/>
    <col min="4102" max="4103" width="20.28515625" style="274" customWidth="1"/>
    <col min="4104" max="4104" width="19.5703125" style="274" customWidth="1"/>
    <col min="4105" max="4109" width="19" style="274" customWidth="1"/>
    <col min="4110" max="4110" width="4.85546875" style="274" customWidth="1"/>
    <col min="4111" max="4111" width="17.28515625" style="274" customWidth="1"/>
    <col min="4112" max="4112" width="2.28515625" style="274" customWidth="1"/>
    <col min="4113" max="4352" width="9.140625" style="274"/>
    <col min="4353" max="4353" width="6.85546875" style="274" customWidth="1"/>
    <col min="4354" max="4354" width="3" style="274" customWidth="1"/>
    <col min="4355" max="4355" width="2.42578125" style="274" customWidth="1"/>
    <col min="4356" max="4356" width="13.5703125" style="274" customWidth="1"/>
    <col min="4357" max="4357" width="10.140625" style="274" customWidth="1"/>
    <col min="4358" max="4359" width="20.28515625" style="274" customWidth="1"/>
    <col min="4360" max="4360" width="19.5703125" style="274" customWidth="1"/>
    <col min="4361" max="4365" width="19" style="274" customWidth="1"/>
    <col min="4366" max="4366" width="4.85546875" style="274" customWidth="1"/>
    <col min="4367" max="4367" width="17.28515625" style="274" customWidth="1"/>
    <col min="4368" max="4368" width="2.28515625" style="274" customWidth="1"/>
    <col min="4369" max="4608" width="9.140625" style="274"/>
    <col min="4609" max="4609" width="6.85546875" style="274" customWidth="1"/>
    <col min="4610" max="4610" width="3" style="274" customWidth="1"/>
    <col min="4611" max="4611" width="2.42578125" style="274" customWidth="1"/>
    <col min="4612" max="4612" width="13.5703125" style="274" customWidth="1"/>
    <col min="4613" max="4613" width="10.140625" style="274" customWidth="1"/>
    <col min="4614" max="4615" width="20.28515625" style="274" customWidth="1"/>
    <col min="4616" max="4616" width="19.5703125" style="274" customWidth="1"/>
    <col min="4617" max="4621" width="19" style="274" customWidth="1"/>
    <col min="4622" max="4622" width="4.85546875" style="274" customWidth="1"/>
    <col min="4623" max="4623" width="17.28515625" style="274" customWidth="1"/>
    <col min="4624" max="4624" width="2.28515625" style="274" customWidth="1"/>
    <col min="4625" max="4864" width="9.140625" style="274"/>
    <col min="4865" max="4865" width="6.85546875" style="274" customWidth="1"/>
    <col min="4866" max="4866" width="3" style="274" customWidth="1"/>
    <col min="4867" max="4867" width="2.42578125" style="274" customWidth="1"/>
    <col min="4868" max="4868" width="13.5703125" style="274" customWidth="1"/>
    <col min="4869" max="4869" width="10.140625" style="274" customWidth="1"/>
    <col min="4870" max="4871" width="20.28515625" style="274" customWidth="1"/>
    <col min="4872" max="4872" width="19.5703125" style="274" customWidth="1"/>
    <col min="4873" max="4877" width="19" style="274" customWidth="1"/>
    <col min="4878" max="4878" width="4.85546875" style="274" customWidth="1"/>
    <col min="4879" max="4879" width="17.28515625" style="274" customWidth="1"/>
    <col min="4880" max="4880" width="2.28515625" style="274" customWidth="1"/>
    <col min="4881" max="5120" width="9.140625" style="274"/>
    <col min="5121" max="5121" width="6.85546875" style="274" customWidth="1"/>
    <col min="5122" max="5122" width="3" style="274" customWidth="1"/>
    <col min="5123" max="5123" width="2.42578125" style="274" customWidth="1"/>
    <col min="5124" max="5124" width="13.5703125" style="274" customWidth="1"/>
    <col min="5125" max="5125" width="10.140625" style="274" customWidth="1"/>
    <col min="5126" max="5127" width="20.28515625" style="274" customWidth="1"/>
    <col min="5128" max="5128" width="19.5703125" style="274" customWidth="1"/>
    <col min="5129" max="5133" width="19" style="274" customWidth="1"/>
    <col min="5134" max="5134" width="4.85546875" style="274" customWidth="1"/>
    <col min="5135" max="5135" width="17.28515625" style="274" customWidth="1"/>
    <col min="5136" max="5136" width="2.28515625" style="274" customWidth="1"/>
    <col min="5137" max="5376" width="9.140625" style="274"/>
    <col min="5377" max="5377" width="6.85546875" style="274" customWidth="1"/>
    <col min="5378" max="5378" width="3" style="274" customWidth="1"/>
    <col min="5379" max="5379" width="2.42578125" style="274" customWidth="1"/>
    <col min="5380" max="5380" width="13.5703125" style="274" customWidth="1"/>
    <col min="5381" max="5381" width="10.140625" style="274" customWidth="1"/>
    <col min="5382" max="5383" width="20.28515625" style="274" customWidth="1"/>
    <col min="5384" max="5384" width="19.5703125" style="274" customWidth="1"/>
    <col min="5385" max="5389" width="19" style="274" customWidth="1"/>
    <col min="5390" max="5390" width="4.85546875" style="274" customWidth="1"/>
    <col min="5391" max="5391" width="17.28515625" style="274" customWidth="1"/>
    <col min="5392" max="5392" width="2.28515625" style="274" customWidth="1"/>
    <col min="5393" max="5632" width="9.140625" style="274"/>
    <col min="5633" max="5633" width="6.85546875" style="274" customWidth="1"/>
    <col min="5634" max="5634" width="3" style="274" customWidth="1"/>
    <col min="5635" max="5635" width="2.42578125" style="274" customWidth="1"/>
    <col min="5636" max="5636" width="13.5703125" style="274" customWidth="1"/>
    <col min="5637" max="5637" width="10.140625" style="274" customWidth="1"/>
    <col min="5638" max="5639" width="20.28515625" style="274" customWidth="1"/>
    <col min="5640" max="5640" width="19.5703125" style="274" customWidth="1"/>
    <col min="5641" max="5645" width="19" style="274" customWidth="1"/>
    <col min="5646" max="5646" width="4.85546875" style="274" customWidth="1"/>
    <col min="5647" max="5647" width="17.28515625" style="274" customWidth="1"/>
    <col min="5648" max="5648" width="2.28515625" style="274" customWidth="1"/>
    <col min="5649" max="5888" width="9.140625" style="274"/>
    <col min="5889" max="5889" width="6.85546875" style="274" customWidth="1"/>
    <col min="5890" max="5890" width="3" style="274" customWidth="1"/>
    <col min="5891" max="5891" width="2.42578125" style="274" customWidth="1"/>
    <col min="5892" max="5892" width="13.5703125" style="274" customWidth="1"/>
    <col min="5893" max="5893" width="10.140625" style="274" customWidth="1"/>
    <col min="5894" max="5895" width="20.28515625" style="274" customWidth="1"/>
    <col min="5896" max="5896" width="19.5703125" style="274" customWidth="1"/>
    <col min="5897" max="5901" width="19" style="274" customWidth="1"/>
    <col min="5902" max="5902" width="4.85546875" style="274" customWidth="1"/>
    <col min="5903" max="5903" width="17.28515625" style="274" customWidth="1"/>
    <col min="5904" max="5904" width="2.28515625" style="274" customWidth="1"/>
    <col min="5905" max="6144" width="9.140625" style="274"/>
    <col min="6145" max="6145" width="6.85546875" style="274" customWidth="1"/>
    <col min="6146" max="6146" width="3" style="274" customWidth="1"/>
    <col min="6147" max="6147" width="2.42578125" style="274" customWidth="1"/>
    <col min="6148" max="6148" width="13.5703125" style="274" customWidth="1"/>
    <col min="6149" max="6149" width="10.140625" style="274" customWidth="1"/>
    <col min="6150" max="6151" width="20.28515625" style="274" customWidth="1"/>
    <col min="6152" max="6152" width="19.5703125" style="274" customWidth="1"/>
    <col min="6153" max="6157" width="19" style="274" customWidth="1"/>
    <col min="6158" max="6158" width="4.85546875" style="274" customWidth="1"/>
    <col min="6159" max="6159" width="17.28515625" style="274" customWidth="1"/>
    <col min="6160" max="6160" width="2.28515625" style="274" customWidth="1"/>
    <col min="6161" max="6400" width="9.140625" style="274"/>
    <col min="6401" max="6401" width="6.85546875" style="274" customWidth="1"/>
    <col min="6402" max="6402" width="3" style="274" customWidth="1"/>
    <col min="6403" max="6403" width="2.42578125" style="274" customWidth="1"/>
    <col min="6404" max="6404" width="13.5703125" style="274" customWidth="1"/>
    <col min="6405" max="6405" width="10.140625" style="274" customWidth="1"/>
    <col min="6406" max="6407" width="20.28515625" style="274" customWidth="1"/>
    <col min="6408" max="6408" width="19.5703125" style="274" customWidth="1"/>
    <col min="6409" max="6413" width="19" style="274" customWidth="1"/>
    <col min="6414" max="6414" width="4.85546875" style="274" customWidth="1"/>
    <col min="6415" max="6415" width="17.28515625" style="274" customWidth="1"/>
    <col min="6416" max="6416" width="2.28515625" style="274" customWidth="1"/>
    <col min="6417" max="6656" width="9.140625" style="274"/>
    <col min="6657" max="6657" width="6.85546875" style="274" customWidth="1"/>
    <col min="6658" max="6658" width="3" style="274" customWidth="1"/>
    <col min="6659" max="6659" width="2.42578125" style="274" customWidth="1"/>
    <col min="6660" max="6660" width="13.5703125" style="274" customWidth="1"/>
    <col min="6661" max="6661" width="10.140625" style="274" customWidth="1"/>
    <col min="6662" max="6663" width="20.28515625" style="274" customWidth="1"/>
    <col min="6664" max="6664" width="19.5703125" style="274" customWidth="1"/>
    <col min="6665" max="6669" width="19" style="274" customWidth="1"/>
    <col min="6670" max="6670" width="4.85546875" style="274" customWidth="1"/>
    <col min="6671" max="6671" width="17.28515625" style="274" customWidth="1"/>
    <col min="6672" max="6672" width="2.28515625" style="274" customWidth="1"/>
    <col min="6673" max="6912" width="9.140625" style="274"/>
    <col min="6913" max="6913" width="6.85546875" style="274" customWidth="1"/>
    <col min="6914" max="6914" width="3" style="274" customWidth="1"/>
    <col min="6915" max="6915" width="2.42578125" style="274" customWidth="1"/>
    <col min="6916" max="6916" width="13.5703125" style="274" customWidth="1"/>
    <col min="6917" max="6917" width="10.140625" style="274" customWidth="1"/>
    <col min="6918" max="6919" width="20.28515625" style="274" customWidth="1"/>
    <col min="6920" max="6920" width="19.5703125" style="274" customWidth="1"/>
    <col min="6921" max="6925" width="19" style="274" customWidth="1"/>
    <col min="6926" max="6926" width="4.85546875" style="274" customWidth="1"/>
    <col min="6927" max="6927" width="17.28515625" style="274" customWidth="1"/>
    <col min="6928" max="6928" width="2.28515625" style="274" customWidth="1"/>
    <col min="6929" max="7168" width="9.140625" style="274"/>
    <col min="7169" max="7169" width="6.85546875" style="274" customWidth="1"/>
    <col min="7170" max="7170" width="3" style="274" customWidth="1"/>
    <col min="7171" max="7171" width="2.42578125" style="274" customWidth="1"/>
    <col min="7172" max="7172" width="13.5703125" style="274" customWidth="1"/>
    <col min="7173" max="7173" width="10.140625" style="274" customWidth="1"/>
    <col min="7174" max="7175" width="20.28515625" style="274" customWidth="1"/>
    <col min="7176" max="7176" width="19.5703125" style="274" customWidth="1"/>
    <col min="7177" max="7181" width="19" style="274" customWidth="1"/>
    <col min="7182" max="7182" width="4.85546875" style="274" customWidth="1"/>
    <col min="7183" max="7183" width="17.28515625" style="274" customWidth="1"/>
    <col min="7184" max="7184" width="2.28515625" style="274" customWidth="1"/>
    <col min="7185" max="7424" width="9.140625" style="274"/>
    <col min="7425" max="7425" width="6.85546875" style="274" customWidth="1"/>
    <col min="7426" max="7426" width="3" style="274" customWidth="1"/>
    <col min="7427" max="7427" width="2.42578125" style="274" customWidth="1"/>
    <col min="7428" max="7428" width="13.5703125" style="274" customWidth="1"/>
    <col min="7429" max="7429" width="10.140625" style="274" customWidth="1"/>
    <col min="7430" max="7431" width="20.28515625" style="274" customWidth="1"/>
    <col min="7432" max="7432" width="19.5703125" style="274" customWidth="1"/>
    <col min="7433" max="7437" width="19" style="274" customWidth="1"/>
    <col min="7438" max="7438" width="4.85546875" style="274" customWidth="1"/>
    <col min="7439" max="7439" width="17.28515625" style="274" customWidth="1"/>
    <col min="7440" max="7440" width="2.28515625" style="274" customWidth="1"/>
    <col min="7441" max="7680" width="9.140625" style="274"/>
    <col min="7681" max="7681" width="6.85546875" style="274" customWidth="1"/>
    <col min="7682" max="7682" width="3" style="274" customWidth="1"/>
    <col min="7683" max="7683" width="2.42578125" style="274" customWidth="1"/>
    <col min="7684" max="7684" width="13.5703125" style="274" customWidth="1"/>
    <col min="7685" max="7685" width="10.140625" style="274" customWidth="1"/>
    <col min="7686" max="7687" width="20.28515625" style="274" customWidth="1"/>
    <col min="7688" max="7688" width="19.5703125" style="274" customWidth="1"/>
    <col min="7689" max="7693" width="19" style="274" customWidth="1"/>
    <col min="7694" max="7694" width="4.85546875" style="274" customWidth="1"/>
    <col min="7695" max="7695" width="17.28515625" style="274" customWidth="1"/>
    <col min="7696" max="7696" width="2.28515625" style="274" customWidth="1"/>
    <col min="7697" max="7936" width="9.140625" style="274"/>
    <col min="7937" max="7937" width="6.85546875" style="274" customWidth="1"/>
    <col min="7938" max="7938" width="3" style="274" customWidth="1"/>
    <col min="7939" max="7939" width="2.42578125" style="274" customWidth="1"/>
    <col min="7940" max="7940" width="13.5703125" style="274" customWidth="1"/>
    <col min="7941" max="7941" width="10.140625" style="274" customWidth="1"/>
    <col min="7942" max="7943" width="20.28515625" style="274" customWidth="1"/>
    <col min="7944" max="7944" width="19.5703125" style="274" customWidth="1"/>
    <col min="7945" max="7949" width="19" style="274" customWidth="1"/>
    <col min="7950" max="7950" width="4.85546875" style="274" customWidth="1"/>
    <col min="7951" max="7951" width="17.28515625" style="274" customWidth="1"/>
    <col min="7952" max="7952" width="2.28515625" style="274" customWidth="1"/>
    <col min="7953" max="8192" width="9.140625" style="274"/>
    <col min="8193" max="8193" width="6.85546875" style="274" customWidth="1"/>
    <col min="8194" max="8194" width="3" style="274" customWidth="1"/>
    <col min="8195" max="8195" width="2.42578125" style="274" customWidth="1"/>
    <col min="8196" max="8196" width="13.5703125" style="274" customWidth="1"/>
    <col min="8197" max="8197" width="10.140625" style="274" customWidth="1"/>
    <col min="8198" max="8199" width="20.28515625" style="274" customWidth="1"/>
    <col min="8200" max="8200" width="19.5703125" style="274" customWidth="1"/>
    <col min="8201" max="8205" width="19" style="274" customWidth="1"/>
    <col min="8206" max="8206" width="4.85546875" style="274" customWidth="1"/>
    <col min="8207" max="8207" width="17.28515625" style="274" customWidth="1"/>
    <col min="8208" max="8208" width="2.28515625" style="274" customWidth="1"/>
    <col min="8209" max="8448" width="9.140625" style="274"/>
    <col min="8449" max="8449" width="6.85546875" style="274" customWidth="1"/>
    <col min="8450" max="8450" width="3" style="274" customWidth="1"/>
    <col min="8451" max="8451" width="2.42578125" style="274" customWidth="1"/>
    <col min="8452" max="8452" width="13.5703125" style="274" customWidth="1"/>
    <col min="8453" max="8453" width="10.140625" style="274" customWidth="1"/>
    <col min="8454" max="8455" width="20.28515625" style="274" customWidth="1"/>
    <col min="8456" max="8456" width="19.5703125" style="274" customWidth="1"/>
    <col min="8457" max="8461" width="19" style="274" customWidth="1"/>
    <col min="8462" max="8462" width="4.85546875" style="274" customWidth="1"/>
    <col min="8463" max="8463" width="17.28515625" style="274" customWidth="1"/>
    <col min="8464" max="8464" width="2.28515625" style="274" customWidth="1"/>
    <col min="8465" max="8704" width="9.140625" style="274"/>
    <col min="8705" max="8705" width="6.85546875" style="274" customWidth="1"/>
    <col min="8706" max="8706" width="3" style="274" customWidth="1"/>
    <col min="8707" max="8707" width="2.42578125" style="274" customWidth="1"/>
    <col min="8708" max="8708" width="13.5703125" style="274" customWidth="1"/>
    <col min="8709" max="8709" width="10.140625" style="274" customWidth="1"/>
    <col min="8710" max="8711" width="20.28515625" style="274" customWidth="1"/>
    <col min="8712" max="8712" width="19.5703125" style="274" customWidth="1"/>
    <col min="8713" max="8717" width="19" style="274" customWidth="1"/>
    <col min="8718" max="8718" width="4.85546875" style="274" customWidth="1"/>
    <col min="8719" max="8719" width="17.28515625" style="274" customWidth="1"/>
    <col min="8720" max="8720" width="2.28515625" style="274" customWidth="1"/>
    <col min="8721" max="8960" width="9.140625" style="274"/>
    <col min="8961" max="8961" width="6.85546875" style="274" customWidth="1"/>
    <col min="8962" max="8962" width="3" style="274" customWidth="1"/>
    <col min="8963" max="8963" width="2.42578125" style="274" customWidth="1"/>
    <col min="8964" max="8964" width="13.5703125" style="274" customWidth="1"/>
    <col min="8965" max="8965" width="10.140625" style="274" customWidth="1"/>
    <col min="8966" max="8967" width="20.28515625" style="274" customWidth="1"/>
    <col min="8968" max="8968" width="19.5703125" style="274" customWidth="1"/>
    <col min="8969" max="8973" width="19" style="274" customWidth="1"/>
    <col min="8974" max="8974" width="4.85546875" style="274" customWidth="1"/>
    <col min="8975" max="8975" width="17.28515625" style="274" customWidth="1"/>
    <col min="8976" max="8976" width="2.28515625" style="274" customWidth="1"/>
    <col min="8977" max="9216" width="9.140625" style="274"/>
    <col min="9217" max="9217" width="6.85546875" style="274" customWidth="1"/>
    <col min="9218" max="9218" width="3" style="274" customWidth="1"/>
    <col min="9219" max="9219" width="2.42578125" style="274" customWidth="1"/>
    <col min="9220" max="9220" width="13.5703125" style="274" customWidth="1"/>
    <col min="9221" max="9221" width="10.140625" style="274" customWidth="1"/>
    <col min="9222" max="9223" width="20.28515625" style="274" customWidth="1"/>
    <col min="9224" max="9224" width="19.5703125" style="274" customWidth="1"/>
    <col min="9225" max="9229" width="19" style="274" customWidth="1"/>
    <col min="9230" max="9230" width="4.85546875" style="274" customWidth="1"/>
    <col min="9231" max="9231" width="17.28515625" style="274" customWidth="1"/>
    <col min="9232" max="9232" width="2.28515625" style="274" customWidth="1"/>
    <col min="9233" max="9472" width="9.140625" style="274"/>
    <col min="9473" max="9473" width="6.85546875" style="274" customWidth="1"/>
    <col min="9474" max="9474" width="3" style="274" customWidth="1"/>
    <col min="9475" max="9475" width="2.42578125" style="274" customWidth="1"/>
    <col min="9476" max="9476" width="13.5703125" style="274" customWidth="1"/>
    <col min="9477" max="9477" width="10.140625" style="274" customWidth="1"/>
    <col min="9478" max="9479" width="20.28515625" style="274" customWidth="1"/>
    <col min="9480" max="9480" width="19.5703125" style="274" customWidth="1"/>
    <col min="9481" max="9485" width="19" style="274" customWidth="1"/>
    <col min="9486" max="9486" width="4.85546875" style="274" customWidth="1"/>
    <col min="9487" max="9487" width="17.28515625" style="274" customWidth="1"/>
    <col min="9488" max="9488" width="2.28515625" style="274" customWidth="1"/>
    <col min="9489" max="9728" width="9.140625" style="274"/>
    <col min="9729" max="9729" width="6.85546875" style="274" customWidth="1"/>
    <col min="9730" max="9730" width="3" style="274" customWidth="1"/>
    <col min="9731" max="9731" width="2.42578125" style="274" customWidth="1"/>
    <col min="9732" max="9732" width="13.5703125" style="274" customWidth="1"/>
    <col min="9733" max="9733" width="10.140625" style="274" customWidth="1"/>
    <col min="9734" max="9735" width="20.28515625" style="274" customWidth="1"/>
    <col min="9736" max="9736" width="19.5703125" style="274" customWidth="1"/>
    <col min="9737" max="9741" width="19" style="274" customWidth="1"/>
    <col min="9742" max="9742" width="4.85546875" style="274" customWidth="1"/>
    <col min="9743" max="9743" width="17.28515625" style="274" customWidth="1"/>
    <col min="9744" max="9744" width="2.28515625" style="274" customWidth="1"/>
    <col min="9745" max="9984" width="9.140625" style="274"/>
    <col min="9985" max="9985" width="6.85546875" style="274" customWidth="1"/>
    <col min="9986" max="9986" width="3" style="274" customWidth="1"/>
    <col min="9987" max="9987" width="2.42578125" style="274" customWidth="1"/>
    <col min="9988" max="9988" width="13.5703125" style="274" customWidth="1"/>
    <col min="9989" max="9989" width="10.140625" style="274" customWidth="1"/>
    <col min="9990" max="9991" width="20.28515625" style="274" customWidth="1"/>
    <col min="9992" max="9992" width="19.5703125" style="274" customWidth="1"/>
    <col min="9993" max="9997" width="19" style="274" customWidth="1"/>
    <col min="9998" max="9998" width="4.85546875" style="274" customWidth="1"/>
    <col min="9999" max="9999" width="17.28515625" style="274" customWidth="1"/>
    <col min="10000" max="10000" width="2.28515625" style="274" customWidth="1"/>
    <col min="10001" max="10240" width="9.140625" style="274"/>
    <col min="10241" max="10241" width="6.85546875" style="274" customWidth="1"/>
    <col min="10242" max="10242" width="3" style="274" customWidth="1"/>
    <col min="10243" max="10243" width="2.42578125" style="274" customWidth="1"/>
    <col min="10244" max="10244" width="13.5703125" style="274" customWidth="1"/>
    <col min="10245" max="10245" width="10.140625" style="274" customWidth="1"/>
    <col min="10246" max="10247" width="20.28515625" style="274" customWidth="1"/>
    <col min="10248" max="10248" width="19.5703125" style="274" customWidth="1"/>
    <col min="10249" max="10253" width="19" style="274" customWidth="1"/>
    <col min="10254" max="10254" width="4.85546875" style="274" customWidth="1"/>
    <col min="10255" max="10255" width="17.28515625" style="274" customWidth="1"/>
    <col min="10256" max="10256" width="2.28515625" style="274" customWidth="1"/>
    <col min="10257" max="10496" width="9.140625" style="274"/>
    <col min="10497" max="10497" width="6.85546875" style="274" customWidth="1"/>
    <col min="10498" max="10498" width="3" style="274" customWidth="1"/>
    <col min="10499" max="10499" width="2.42578125" style="274" customWidth="1"/>
    <col min="10500" max="10500" width="13.5703125" style="274" customWidth="1"/>
    <col min="10501" max="10501" width="10.140625" style="274" customWidth="1"/>
    <col min="10502" max="10503" width="20.28515625" style="274" customWidth="1"/>
    <col min="10504" max="10504" width="19.5703125" style="274" customWidth="1"/>
    <col min="10505" max="10509" width="19" style="274" customWidth="1"/>
    <col min="10510" max="10510" width="4.85546875" style="274" customWidth="1"/>
    <col min="10511" max="10511" width="17.28515625" style="274" customWidth="1"/>
    <col min="10512" max="10512" width="2.28515625" style="274" customWidth="1"/>
    <col min="10513" max="10752" width="9.140625" style="274"/>
    <col min="10753" max="10753" width="6.85546875" style="274" customWidth="1"/>
    <col min="10754" max="10754" width="3" style="274" customWidth="1"/>
    <col min="10755" max="10755" width="2.42578125" style="274" customWidth="1"/>
    <col min="10756" max="10756" width="13.5703125" style="274" customWidth="1"/>
    <col min="10757" max="10757" width="10.140625" style="274" customWidth="1"/>
    <col min="10758" max="10759" width="20.28515625" style="274" customWidth="1"/>
    <col min="10760" max="10760" width="19.5703125" style="274" customWidth="1"/>
    <col min="10761" max="10765" width="19" style="274" customWidth="1"/>
    <col min="10766" max="10766" width="4.85546875" style="274" customWidth="1"/>
    <col min="10767" max="10767" width="17.28515625" style="274" customWidth="1"/>
    <col min="10768" max="10768" width="2.28515625" style="274" customWidth="1"/>
    <col min="10769" max="11008" width="9.140625" style="274"/>
    <col min="11009" max="11009" width="6.85546875" style="274" customWidth="1"/>
    <col min="11010" max="11010" width="3" style="274" customWidth="1"/>
    <col min="11011" max="11011" width="2.42578125" style="274" customWidth="1"/>
    <col min="11012" max="11012" width="13.5703125" style="274" customWidth="1"/>
    <col min="11013" max="11013" width="10.140625" style="274" customWidth="1"/>
    <col min="11014" max="11015" width="20.28515625" style="274" customWidth="1"/>
    <col min="11016" max="11016" width="19.5703125" style="274" customWidth="1"/>
    <col min="11017" max="11021" width="19" style="274" customWidth="1"/>
    <col min="11022" max="11022" width="4.85546875" style="274" customWidth="1"/>
    <col min="11023" max="11023" width="17.28515625" style="274" customWidth="1"/>
    <col min="11024" max="11024" width="2.28515625" style="274" customWidth="1"/>
    <col min="11025" max="11264" width="9.140625" style="274"/>
    <col min="11265" max="11265" width="6.85546875" style="274" customWidth="1"/>
    <col min="11266" max="11266" width="3" style="274" customWidth="1"/>
    <col min="11267" max="11267" width="2.42578125" style="274" customWidth="1"/>
    <col min="11268" max="11268" width="13.5703125" style="274" customWidth="1"/>
    <col min="11269" max="11269" width="10.140625" style="274" customWidth="1"/>
    <col min="11270" max="11271" width="20.28515625" style="274" customWidth="1"/>
    <col min="11272" max="11272" width="19.5703125" style="274" customWidth="1"/>
    <col min="11273" max="11277" width="19" style="274" customWidth="1"/>
    <col min="11278" max="11278" width="4.85546875" style="274" customWidth="1"/>
    <col min="11279" max="11279" width="17.28515625" style="274" customWidth="1"/>
    <col min="11280" max="11280" width="2.28515625" style="274" customWidth="1"/>
    <col min="11281" max="11520" width="9.140625" style="274"/>
    <col min="11521" max="11521" width="6.85546875" style="274" customWidth="1"/>
    <col min="11522" max="11522" width="3" style="274" customWidth="1"/>
    <col min="11523" max="11523" width="2.42578125" style="274" customWidth="1"/>
    <col min="11524" max="11524" width="13.5703125" style="274" customWidth="1"/>
    <col min="11525" max="11525" width="10.140625" style="274" customWidth="1"/>
    <col min="11526" max="11527" width="20.28515625" style="274" customWidth="1"/>
    <col min="11528" max="11528" width="19.5703125" style="274" customWidth="1"/>
    <col min="11529" max="11533" width="19" style="274" customWidth="1"/>
    <col min="11534" max="11534" width="4.85546875" style="274" customWidth="1"/>
    <col min="11535" max="11535" width="17.28515625" style="274" customWidth="1"/>
    <col min="11536" max="11536" width="2.28515625" style="274" customWidth="1"/>
    <col min="11537" max="11776" width="9.140625" style="274"/>
    <col min="11777" max="11777" width="6.85546875" style="274" customWidth="1"/>
    <col min="11778" max="11778" width="3" style="274" customWidth="1"/>
    <col min="11779" max="11779" width="2.42578125" style="274" customWidth="1"/>
    <col min="11780" max="11780" width="13.5703125" style="274" customWidth="1"/>
    <col min="11781" max="11781" width="10.140625" style="274" customWidth="1"/>
    <col min="11782" max="11783" width="20.28515625" style="274" customWidth="1"/>
    <col min="11784" max="11784" width="19.5703125" style="274" customWidth="1"/>
    <col min="11785" max="11789" width="19" style="274" customWidth="1"/>
    <col min="11790" max="11790" width="4.85546875" style="274" customWidth="1"/>
    <col min="11791" max="11791" width="17.28515625" style="274" customWidth="1"/>
    <col min="11792" max="11792" width="2.28515625" style="274" customWidth="1"/>
    <col min="11793" max="12032" width="9.140625" style="274"/>
    <col min="12033" max="12033" width="6.85546875" style="274" customWidth="1"/>
    <col min="12034" max="12034" width="3" style="274" customWidth="1"/>
    <col min="12035" max="12035" width="2.42578125" style="274" customWidth="1"/>
    <col min="12036" max="12036" width="13.5703125" style="274" customWidth="1"/>
    <col min="12037" max="12037" width="10.140625" style="274" customWidth="1"/>
    <col min="12038" max="12039" width="20.28515625" style="274" customWidth="1"/>
    <col min="12040" max="12040" width="19.5703125" style="274" customWidth="1"/>
    <col min="12041" max="12045" width="19" style="274" customWidth="1"/>
    <col min="12046" max="12046" width="4.85546875" style="274" customWidth="1"/>
    <col min="12047" max="12047" width="17.28515625" style="274" customWidth="1"/>
    <col min="12048" max="12048" width="2.28515625" style="274" customWidth="1"/>
    <col min="12049" max="12288" width="9.140625" style="274"/>
    <col min="12289" max="12289" width="6.85546875" style="274" customWidth="1"/>
    <col min="12290" max="12290" width="3" style="274" customWidth="1"/>
    <col min="12291" max="12291" width="2.42578125" style="274" customWidth="1"/>
    <col min="12292" max="12292" width="13.5703125" style="274" customWidth="1"/>
    <col min="12293" max="12293" width="10.140625" style="274" customWidth="1"/>
    <col min="12294" max="12295" width="20.28515625" style="274" customWidth="1"/>
    <col min="12296" max="12296" width="19.5703125" style="274" customWidth="1"/>
    <col min="12297" max="12301" width="19" style="274" customWidth="1"/>
    <col min="12302" max="12302" width="4.85546875" style="274" customWidth="1"/>
    <col min="12303" max="12303" width="17.28515625" style="274" customWidth="1"/>
    <col min="12304" max="12304" width="2.28515625" style="274" customWidth="1"/>
    <col min="12305" max="12544" width="9.140625" style="274"/>
    <col min="12545" max="12545" width="6.85546875" style="274" customWidth="1"/>
    <col min="12546" max="12546" width="3" style="274" customWidth="1"/>
    <col min="12547" max="12547" width="2.42578125" style="274" customWidth="1"/>
    <col min="12548" max="12548" width="13.5703125" style="274" customWidth="1"/>
    <col min="12549" max="12549" width="10.140625" style="274" customWidth="1"/>
    <col min="12550" max="12551" width="20.28515625" style="274" customWidth="1"/>
    <col min="12552" max="12552" width="19.5703125" style="274" customWidth="1"/>
    <col min="12553" max="12557" width="19" style="274" customWidth="1"/>
    <col min="12558" max="12558" width="4.85546875" style="274" customWidth="1"/>
    <col min="12559" max="12559" width="17.28515625" style="274" customWidth="1"/>
    <col min="12560" max="12560" width="2.28515625" style="274" customWidth="1"/>
    <col min="12561" max="12800" width="9.140625" style="274"/>
    <col min="12801" max="12801" width="6.85546875" style="274" customWidth="1"/>
    <col min="12802" max="12802" width="3" style="274" customWidth="1"/>
    <col min="12803" max="12803" width="2.42578125" style="274" customWidth="1"/>
    <col min="12804" max="12804" width="13.5703125" style="274" customWidth="1"/>
    <col min="12805" max="12805" width="10.140625" style="274" customWidth="1"/>
    <col min="12806" max="12807" width="20.28515625" style="274" customWidth="1"/>
    <col min="12808" max="12808" width="19.5703125" style="274" customWidth="1"/>
    <col min="12809" max="12813" width="19" style="274" customWidth="1"/>
    <col min="12814" max="12814" width="4.85546875" style="274" customWidth="1"/>
    <col min="12815" max="12815" width="17.28515625" style="274" customWidth="1"/>
    <col min="12816" max="12816" width="2.28515625" style="274" customWidth="1"/>
    <col min="12817" max="13056" width="9.140625" style="274"/>
    <col min="13057" max="13057" width="6.85546875" style="274" customWidth="1"/>
    <col min="13058" max="13058" width="3" style="274" customWidth="1"/>
    <col min="13059" max="13059" width="2.42578125" style="274" customWidth="1"/>
    <col min="13060" max="13060" width="13.5703125" style="274" customWidth="1"/>
    <col min="13061" max="13061" width="10.140625" style="274" customWidth="1"/>
    <col min="13062" max="13063" width="20.28515625" style="274" customWidth="1"/>
    <col min="13064" max="13064" width="19.5703125" style="274" customWidth="1"/>
    <col min="13065" max="13069" width="19" style="274" customWidth="1"/>
    <col min="13070" max="13070" width="4.85546875" style="274" customWidth="1"/>
    <col min="13071" max="13071" width="17.28515625" style="274" customWidth="1"/>
    <col min="13072" max="13072" width="2.28515625" style="274" customWidth="1"/>
    <col min="13073" max="13312" width="9.140625" style="274"/>
    <col min="13313" max="13313" width="6.85546875" style="274" customWidth="1"/>
    <col min="13314" max="13314" width="3" style="274" customWidth="1"/>
    <col min="13315" max="13315" width="2.42578125" style="274" customWidth="1"/>
    <col min="13316" max="13316" width="13.5703125" style="274" customWidth="1"/>
    <col min="13317" max="13317" width="10.140625" style="274" customWidth="1"/>
    <col min="13318" max="13319" width="20.28515625" style="274" customWidth="1"/>
    <col min="13320" max="13320" width="19.5703125" style="274" customWidth="1"/>
    <col min="13321" max="13325" width="19" style="274" customWidth="1"/>
    <col min="13326" max="13326" width="4.85546875" style="274" customWidth="1"/>
    <col min="13327" max="13327" width="17.28515625" style="274" customWidth="1"/>
    <col min="13328" max="13328" width="2.28515625" style="274" customWidth="1"/>
    <col min="13329" max="13568" width="9.140625" style="274"/>
    <col min="13569" max="13569" width="6.85546875" style="274" customWidth="1"/>
    <col min="13570" max="13570" width="3" style="274" customWidth="1"/>
    <col min="13571" max="13571" width="2.42578125" style="274" customWidth="1"/>
    <col min="13572" max="13572" width="13.5703125" style="274" customWidth="1"/>
    <col min="13573" max="13573" width="10.140625" style="274" customWidth="1"/>
    <col min="13574" max="13575" width="20.28515625" style="274" customWidth="1"/>
    <col min="13576" max="13576" width="19.5703125" style="274" customWidth="1"/>
    <col min="13577" max="13581" width="19" style="274" customWidth="1"/>
    <col min="13582" max="13582" width="4.85546875" style="274" customWidth="1"/>
    <col min="13583" max="13583" width="17.28515625" style="274" customWidth="1"/>
    <col min="13584" max="13584" width="2.28515625" style="274" customWidth="1"/>
    <col min="13585" max="13824" width="9.140625" style="274"/>
    <col min="13825" max="13825" width="6.85546875" style="274" customWidth="1"/>
    <col min="13826" max="13826" width="3" style="274" customWidth="1"/>
    <col min="13827" max="13827" width="2.42578125" style="274" customWidth="1"/>
    <col min="13828" max="13828" width="13.5703125" style="274" customWidth="1"/>
    <col min="13829" max="13829" width="10.140625" style="274" customWidth="1"/>
    <col min="13830" max="13831" width="20.28515625" style="274" customWidth="1"/>
    <col min="13832" max="13832" width="19.5703125" style="274" customWidth="1"/>
    <col min="13833" max="13837" width="19" style="274" customWidth="1"/>
    <col min="13838" max="13838" width="4.85546875" style="274" customWidth="1"/>
    <col min="13839" max="13839" width="17.28515625" style="274" customWidth="1"/>
    <col min="13840" max="13840" width="2.28515625" style="274" customWidth="1"/>
    <col min="13841" max="14080" width="9.140625" style="274"/>
    <col min="14081" max="14081" width="6.85546875" style="274" customWidth="1"/>
    <col min="14082" max="14082" width="3" style="274" customWidth="1"/>
    <col min="14083" max="14083" width="2.42578125" style="274" customWidth="1"/>
    <col min="14084" max="14084" width="13.5703125" style="274" customWidth="1"/>
    <col min="14085" max="14085" width="10.140625" style="274" customWidth="1"/>
    <col min="14086" max="14087" width="20.28515625" style="274" customWidth="1"/>
    <col min="14088" max="14088" width="19.5703125" style="274" customWidth="1"/>
    <col min="14089" max="14093" width="19" style="274" customWidth="1"/>
    <col min="14094" max="14094" width="4.85546875" style="274" customWidth="1"/>
    <col min="14095" max="14095" width="17.28515625" style="274" customWidth="1"/>
    <col min="14096" max="14096" width="2.28515625" style="274" customWidth="1"/>
    <col min="14097" max="14336" width="9.140625" style="274"/>
    <col min="14337" max="14337" width="6.85546875" style="274" customWidth="1"/>
    <col min="14338" max="14338" width="3" style="274" customWidth="1"/>
    <col min="14339" max="14339" width="2.42578125" style="274" customWidth="1"/>
    <col min="14340" max="14340" width="13.5703125" style="274" customWidth="1"/>
    <col min="14341" max="14341" width="10.140625" style="274" customWidth="1"/>
    <col min="14342" max="14343" width="20.28515625" style="274" customWidth="1"/>
    <col min="14344" max="14344" width="19.5703125" style="274" customWidth="1"/>
    <col min="14345" max="14349" width="19" style="274" customWidth="1"/>
    <col min="14350" max="14350" width="4.85546875" style="274" customWidth="1"/>
    <col min="14351" max="14351" width="17.28515625" style="274" customWidth="1"/>
    <col min="14352" max="14352" width="2.28515625" style="274" customWidth="1"/>
    <col min="14353" max="14592" width="9.140625" style="274"/>
    <col min="14593" max="14593" width="6.85546875" style="274" customWidth="1"/>
    <col min="14594" max="14594" width="3" style="274" customWidth="1"/>
    <col min="14595" max="14595" width="2.42578125" style="274" customWidth="1"/>
    <col min="14596" max="14596" width="13.5703125" style="274" customWidth="1"/>
    <col min="14597" max="14597" width="10.140625" style="274" customWidth="1"/>
    <col min="14598" max="14599" width="20.28515625" style="274" customWidth="1"/>
    <col min="14600" max="14600" width="19.5703125" style="274" customWidth="1"/>
    <col min="14601" max="14605" width="19" style="274" customWidth="1"/>
    <col min="14606" max="14606" width="4.85546875" style="274" customWidth="1"/>
    <col min="14607" max="14607" width="17.28515625" style="274" customWidth="1"/>
    <col min="14608" max="14608" width="2.28515625" style="274" customWidth="1"/>
    <col min="14609" max="14848" width="9.140625" style="274"/>
    <col min="14849" max="14849" width="6.85546875" style="274" customWidth="1"/>
    <col min="14850" max="14850" width="3" style="274" customWidth="1"/>
    <col min="14851" max="14851" width="2.42578125" style="274" customWidth="1"/>
    <col min="14852" max="14852" width="13.5703125" style="274" customWidth="1"/>
    <col min="14853" max="14853" width="10.140625" style="274" customWidth="1"/>
    <col min="14854" max="14855" width="20.28515625" style="274" customWidth="1"/>
    <col min="14856" max="14856" width="19.5703125" style="274" customWidth="1"/>
    <col min="14857" max="14861" width="19" style="274" customWidth="1"/>
    <col min="14862" max="14862" width="4.85546875" style="274" customWidth="1"/>
    <col min="14863" max="14863" width="17.28515625" style="274" customWidth="1"/>
    <col min="14864" max="14864" width="2.28515625" style="274" customWidth="1"/>
    <col min="14865" max="15104" width="9.140625" style="274"/>
    <col min="15105" max="15105" width="6.85546875" style="274" customWidth="1"/>
    <col min="15106" max="15106" width="3" style="274" customWidth="1"/>
    <col min="15107" max="15107" width="2.42578125" style="274" customWidth="1"/>
    <col min="15108" max="15108" width="13.5703125" style="274" customWidth="1"/>
    <col min="15109" max="15109" width="10.140625" style="274" customWidth="1"/>
    <col min="15110" max="15111" width="20.28515625" style="274" customWidth="1"/>
    <col min="15112" max="15112" width="19.5703125" style="274" customWidth="1"/>
    <col min="15113" max="15117" width="19" style="274" customWidth="1"/>
    <col min="15118" max="15118" width="4.85546875" style="274" customWidth="1"/>
    <col min="15119" max="15119" width="17.28515625" style="274" customWidth="1"/>
    <col min="15120" max="15120" width="2.28515625" style="274" customWidth="1"/>
    <col min="15121" max="15360" width="9.140625" style="274"/>
    <col min="15361" max="15361" width="6.85546875" style="274" customWidth="1"/>
    <col min="15362" max="15362" width="3" style="274" customWidth="1"/>
    <col min="15363" max="15363" width="2.42578125" style="274" customWidth="1"/>
    <col min="15364" max="15364" width="13.5703125" style="274" customWidth="1"/>
    <col min="15365" max="15365" width="10.140625" style="274" customWidth="1"/>
    <col min="15366" max="15367" width="20.28515625" style="274" customWidth="1"/>
    <col min="15368" max="15368" width="19.5703125" style="274" customWidth="1"/>
    <col min="15369" max="15373" width="19" style="274" customWidth="1"/>
    <col min="15374" max="15374" width="4.85546875" style="274" customWidth="1"/>
    <col min="15375" max="15375" width="17.28515625" style="274" customWidth="1"/>
    <col min="15376" max="15376" width="2.28515625" style="274" customWidth="1"/>
    <col min="15377" max="15616" width="9.140625" style="274"/>
    <col min="15617" max="15617" width="6.85546875" style="274" customWidth="1"/>
    <col min="15618" max="15618" width="3" style="274" customWidth="1"/>
    <col min="15619" max="15619" width="2.42578125" style="274" customWidth="1"/>
    <col min="15620" max="15620" width="13.5703125" style="274" customWidth="1"/>
    <col min="15621" max="15621" width="10.140625" style="274" customWidth="1"/>
    <col min="15622" max="15623" width="20.28515625" style="274" customWidth="1"/>
    <col min="15624" max="15624" width="19.5703125" style="274" customWidth="1"/>
    <col min="15625" max="15629" width="19" style="274" customWidth="1"/>
    <col min="15630" max="15630" width="4.85546875" style="274" customWidth="1"/>
    <col min="15631" max="15631" width="17.28515625" style="274" customWidth="1"/>
    <col min="15632" max="15632" width="2.28515625" style="274" customWidth="1"/>
    <col min="15633" max="15872" width="9.140625" style="274"/>
    <col min="15873" max="15873" width="6.85546875" style="274" customWidth="1"/>
    <col min="15874" max="15874" width="3" style="274" customWidth="1"/>
    <col min="15875" max="15875" width="2.42578125" style="274" customWidth="1"/>
    <col min="15876" max="15876" width="13.5703125" style="274" customWidth="1"/>
    <col min="15877" max="15877" width="10.140625" style="274" customWidth="1"/>
    <col min="15878" max="15879" width="20.28515625" style="274" customWidth="1"/>
    <col min="15880" max="15880" width="19.5703125" style="274" customWidth="1"/>
    <col min="15881" max="15885" width="19" style="274" customWidth="1"/>
    <col min="15886" max="15886" width="4.85546875" style="274" customWidth="1"/>
    <col min="15887" max="15887" width="17.28515625" style="274" customWidth="1"/>
    <col min="15888" max="15888" width="2.28515625" style="274" customWidth="1"/>
    <col min="15889" max="16128" width="9.140625" style="274"/>
    <col min="16129" max="16129" width="6.85546875" style="274" customWidth="1"/>
    <col min="16130" max="16130" width="3" style="274" customWidth="1"/>
    <col min="16131" max="16131" width="2.42578125" style="274" customWidth="1"/>
    <col min="16132" max="16132" width="13.5703125" style="274" customWidth="1"/>
    <col min="16133" max="16133" width="10.140625" style="274" customWidth="1"/>
    <col min="16134" max="16135" width="20.28515625" style="274" customWidth="1"/>
    <col min="16136" max="16136" width="19.5703125" style="274" customWidth="1"/>
    <col min="16137" max="16141" width="19" style="274" customWidth="1"/>
    <col min="16142" max="16142" width="4.85546875" style="274" customWidth="1"/>
    <col min="16143" max="16143" width="17.28515625" style="274" customWidth="1"/>
    <col min="16144" max="16144" width="2.28515625" style="274" customWidth="1"/>
    <col min="16145" max="16384" width="9.140625" style="274"/>
  </cols>
  <sheetData>
    <row r="2" spans="2:15" ht="19.5" customHeight="1">
      <c r="B2" s="594"/>
      <c r="C2" s="594"/>
      <c r="D2" s="640" t="s">
        <v>893</v>
      </c>
      <c r="E2" s="594"/>
      <c r="F2" s="594"/>
      <c r="G2" s="594"/>
      <c r="H2" s="594"/>
      <c r="I2" s="594"/>
      <c r="J2" s="594"/>
      <c r="K2" s="693"/>
      <c r="L2" s="1237" t="s">
        <v>820</v>
      </c>
      <c r="M2" s="1237"/>
    </row>
    <row r="3" spans="2:15" ht="15" customHeight="1">
      <c r="L3" s="1238" t="s">
        <v>60</v>
      </c>
      <c r="M3" s="1238"/>
    </row>
    <row r="4" spans="2:15" ht="15" customHeight="1">
      <c r="N4" s="638"/>
      <c r="O4" s="638"/>
    </row>
    <row r="5" spans="2:15" ht="51" customHeight="1">
      <c r="B5" s="1034" t="s">
        <v>860</v>
      </c>
      <c r="C5" s="1034"/>
      <c r="D5" s="1034"/>
      <c r="E5" s="1034"/>
      <c r="F5" s="1034"/>
      <c r="G5" s="1034"/>
      <c r="H5" s="1034"/>
      <c r="I5" s="1034"/>
      <c r="J5" s="1034"/>
      <c r="K5" s="1034"/>
      <c r="L5" s="1034"/>
      <c r="M5" s="1034"/>
      <c r="N5" s="615"/>
      <c r="O5" s="615"/>
    </row>
    <row r="6" spans="2:15">
      <c r="B6" s="292" t="s">
        <v>591</v>
      </c>
      <c r="C6" s="283"/>
      <c r="D6" s="283"/>
      <c r="E6" s="283"/>
      <c r="F6" s="283"/>
      <c r="G6" s="283"/>
      <c r="H6" s="283"/>
      <c r="I6" s="283"/>
      <c r="J6" s="283"/>
      <c r="K6" s="283"/>
      <c r="L6" s="283"/>
      <c r="M6" s="283"/>
    </row>
    <row r="7" spans="2:15">
      <c r="C7" s="517"/>
    </row>
    <row r="8" spans="2:15">
      <c r="B8" s="283"/>
      <c r="C8" s="292"/>
      <c r="D8" s="283"/>
      <c r="E8" s="283"/>
      <c r="F8" s="283"/>
      <c r="G8" s="283"/>
      <c r="H8" s="283"/>
      <c r="I8" s="283"/>
      <c r="J8" s="283"/>
      <c r="K8" s="283"/>
      <c r="L8" s="283"/>
      <c r="M8" s="283"/>
      <c r="N8" s="283"/>
    </row>
    <row r="9" spans="2:15" s="512" customFormat="1" ht="26.25" customHeight="1">
      <c r="B9" s="694"/>
      <c r="C9" s="1288" t="s">
        <v>821</v>
      </c>
      <c r="D9" s="1288"/>
      <c r="E9" s="1288"/>
      <c r="F9" s="1288"/>
      <c r="G9" s="1288"/>
      <c r="H9" s="1288"/>
      <c r="I9" s="1288" t="s">
        <v>822</v>
      </c>
      <c r="J9" s="1288"/>
      <c r="K9" s="1288"/>
      <c r="L9" s="1288"/>
      <c r="M9" s="1288"/>
      <c r="N9" s="695"/>
    </row>
    <row r="10" spans="2:15" ht="60" customHeight="1">
      <c r="B10" s="626"/>
      <c r="C10" s="1287" t="s">
        <v>821</v>
      </c>
      <c r="D10" s="1287"/>
      <c r="E10" s="696" t="s">
        <v>823</v>
      </c>
      <c r="F10" s="696" t="s">
        <v>824</v>
      </c>
      <c r="G10" s="696" t="s">
        <v>825</v>
      </c>
      <c r="H10" s="696" t="s">
        <v>826</v>
      </c>
      <c r="I10" s="696" t="s">
        <v>827</v>
      </c>
      <c r="J10" s="696" t="s">
        <v>828</v>
      </c>
      <c r="K10" s="696" t="s">
        <v>829</v>
      </c>
      <c r="L10" s="696" t="s">
        <v>830</v>
      </c>
      <c r="M10" s="696" t="s">
        <v>861</v>
      </c>
      <c r="N10" s="283"/>
    </row>
    <row r="11" spans="2:15" ht="24.95" customHeight="1">
      <c r="B11" s="626"/>
      <c r="C11" s="626" t="s">
        <v>426</v>
      </c>
      <c r="D11" s="626"/>
      <c r="E11" s="626"/>
      <c r="F11" s="626"/>
      <c r="G11" s="626"/>
      <c r="H11" s="626"/>
      <c r="I11" s="626"/>
      <c r="J11" s="626"/>
      <c r="K11" s="626"/>
      <c r="L11" s="626"/>
      <c r="M11" s="626"/>
      <c r="N11" s="283"/>
    </row>
    <row r="12" spans="2:15" ht="24.95" customHeight="1">
      <c r="B12" s="626"/>
      <c r="C12" s="626" t="s">
        <v>427</v>
      </c>
      <c r="D12" s="1289" t="s">
        <v>215</v>
      </c>
      <c r="E12" s="1289"/>
      <c r="F12" s="1289"/>
      <c r="G12" s="1289"/>
      <c r="H12" s="1289"/>
      <c r="I12" s="1289"/>
      <c r="J12" s="1289"/>
      <c r="K12" s="1289"/>
      <c r="L12" s="1289"/>
      <c r="M12" s="1289"/>
      <c r="N12" s="283"/>
    </row>
    <row r="13" spans="2:15" ht="24.95" customHeight="1">
      <c r="B13" s="626"/>
      <c r="C13" s="626" t="s">
        <v>428</v>
      </c>
      <c r="D13" s="626"/>
      <c r="E13" s="626"/>
      <c r="F13" s="626"/>
      <c r="G13" s="626"/>
      <c r="H13" s="626"/>
      <c r="I13" s="626"/>
      <c r="J13" s="626"/>
      <c r="K13" s="626"/>
      <c r="L13" s="626"/>
      <c r="M13" s="626"/>
      <c r="N13" s="283"/>
    </row>
    <row r="14" spans="2:15" s="700" customFormat="1" ht="24.95" customHeight="1">
      <c r="B14" s="697"/>
      <c r="C14" s="697"/>
      <c r="D14" s="697" t="s">
        <v>89</v>
      </c>
      <c r="E14" s="698">
        <f>SUM(E11:E13)</f>
        <v>0</v>
      </c>
      <c r="F14" s="697"/>
      <c r="G14" s="698">
        <f>SUM(G11:G13)</f>
        <v>0</v>
      </c>
      <c r="H14" s="697"/>
      <c r="I14" s="697"/>
      <c r="J14" s="698">
        <f>SUM(J11:J13)</f>
        <v>0</v>
      </c>
      <c r="K14" s="697"/>
      <c r="L14" s="698">
        <f>SUM(L11:L13)</f>
        <v>0</v>
      </c>
      <c r="M14" s="697"/>
      <c r="N14" s="699"/>
    </row>
    <row r="15" spans="2:15">
      <c r="N15" s="283"/>
    </row>
    <row r="16" spans="2:15">
      <c r="N16" s="283"/>
    </row>
    <row r="17" spans="2:13" s="702" customFormat="1" ht="28.5" customHeight="1">
      <c r="B17" s="701"/>
      <c r="C17" s="1288" t="s">
        <v>821</v>
      </c>
      <c r="D17" s="1288"/>
      <c r="E17" s="1288"/>
      <c r="F17" s="1288"/>
      <c r="G17" s="1288"/>
      <c r="H17" s="1288"/>
      <c r="I17" s="1288" t="s">
        <v>822</v>
      </c>
      <c r="J17" s="1288"/>
      <c r="K17" s="1288"/>
      <c r="L17" s="1288"/>
      <c r="M17" s="1288"/>
    </row>
    <row r="18" spans="2:13" ht="47.25" customHeight="1">
      <c r="B18" s="626"/>
      <c r="C18" s="1287" t="s">
        <v>821</v>
      </c>
      <c r="D18" s="1287"/>
      <c r="E18" s="696" t="s">
        <v>823</v>
      </c>
      <c r="F18" s="696" t="s">
        <v>824</v>
      </c>
      <c r="G18" s="696" t="s">
        <v>825</v>
      </c>
      <c r="H18" s="696" t="s">
        <v>826</v>
      </c>
      <c r="I18" s="696" t="s">
        <v>827</v>
      </c>
      <c r="J18" s="696" t="s">
        <v>828</v>
      </c>
      <c r="K18" s="696" t="s">
        <v>829</v>
      </c>
      <c r="L18" s="696" t="s">
        <v>830</v>
      </c>
      <c r="M18" s="696" t="s">
        <v>862</v>
      </c>
    </row>
    <row r="19" spans="2:13" ht="27.75" customHeight="1">
      <c r="B19" s="302"/>
      <c r="C19" s="626" t="s">
        <v>426</v>
      </c>
      <c r="D19" s="626"/>
      <c r="E19" s="626"/>
      <c r="F19" s="626"/>
      <c r="G19" s="626"/>
      <c r="H19" s="626"/>
      <c r="I19" s="626"/>
      <c r="J19" s="626"/>
      <c r="K19" s="626"/>
      <c r="L19" s="626"/>
      <c r="M19" s="626"/>
    </row>
    <row r="20" spans="2:13" ht="27.75" customHeight="1">
      <c r="B20" s="302"/>
      <c r="C20" s="626" t="s">
        <v>427</v>
      </c>
      <c r="D20" s="1289" t="s">
        <v>215</v>
      </c>
      <c r="E20" s="1289"/>
      <c r="F20" s="1289"/>
      <c r="G20" s="1289"/>
      <c r="H20" s="1289"/>
      <c r="I20" s="1289"/>
      <c r="J20" s="1289"/>
      <c r="K20" s="1289"/>
      <c r="L20" s="1289"/>
      <c r="M20" s="1289"/>
    </row>
    <row r="21" spans="2:13" ht="29.25" customHeight="1">
      <c r="B21" s="302"/>
      <c r="C21" s="626" t="s">
        <v>428</v>
      </c>
      <c r="D21" s="626"/>
      <c r="E21" s="626"/>
      <c r="F21" s="626"/>
      <c r="G21" s="626"/>
      <c r="H21" s="626"/>
      <c r="I21" s="626"/>
      <c r="J21" s="626"/>
      <c r="K21" s="626"/>
      <c r="L21" s="626"/>
      <c r="M21" s="626"/>
    </row>
    <row r="22" spans="2:13" ht="26.25" customHeight="1">
      <c r="B22" s="697"/>
      <c r="C22" s="697"/>
      <c r="D22" s="697" t="s">
        <v>89</v>
      </c>
      <c r="E22" s="698">
        <f>SUM(E19:E21)</f>
        <v>0</v>
      </c>
      <c r="F22" s="697"/>
      <c r="G22" s="698">
        <f>SUM(G19:G21)</f>
        <v>0</v>
      </c>
      <c r="H22" s="697"/>
      <c r="I22" s="697"/>
      <c r="J22" s="698">
        <f>SUM(J19:J21)</f>
        <v>0</v>
      </c>
      <c r="K22" s="697"/>
      <c r="L22" s="698">
        <f>SUM(L19:L21)</f>
        <v>0</v>
      </c>
      <c r="M22" s="697"/>
    </row>
  </sheetData>
  <mergeCells count="11">
    <mergeCell ref="D12:M12"/>
    <mergeCell ref="C17:H17"/>
    <mergeCell ref="I17:M17"/>
    <mergeCell ref="C18:D18"/>
    <mergeCell ref="D20:M20"/>
    <mergeCell ref="C10:D10"/>
    <mergeCell ref="L2:M2"/>
    <mergeCell ref="L3:M3"/>
    <mergeCell ref="B5:M5"/>
    <mergeCell ref="C9:H9"/>
    <mergeCell ref="I9:M9"/>
  </mergeCells>
  <pageMargins left="0" right="0" top="0.51181102362204722" bottom="0.27559055118110237" header="0.23622047244094491" footer="0.15748031496062992"/>
  <pageSetup paperSize="5" scale="70" orientation="portrait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>
  <sheetPr>
    <tabColor indexed="20"/>
    <pageSetUpPr fitToPage="1"/>
  </sheetPr>
  <dimension ref="B2:K24"/>
  <sheetViews>
    <sheetView view="pageBreakPreview" zoomScale="60" workbookViewId="0">
      <selection activeCell="O7" sqref="O7"/>
    </sheetView>
  </sheetViews>
  <sheetFormatPr defaultRowHeight="12.75"/>
  <cols>
    <col min="1" max="1" width="6.85546875" style="274" customWidth="1"/>
    <col min="2" max="2" width="6.5703125" style="274" customWidth="1"/>
    <col min="3" max="3" width="9.5703125" style="274" customWidth="1"/>
    <col min="4" max="4" width="14.85546875" style="274" customWidth="1"/>
    <col min="5" max="5" width="13.7109375" style="274" customWidth="1"/>
    <col min="6" max="7" width="15.7109375" style="274" customWidth="1"/>
    <col min="8" max="8" width="11.42578125" style="274" customWidth="1"/>
    <col min="9" max="9" width="15.28515625" style="274" customWidth="1"/>
    <col min="10" max="11" width="17.28515625" style="274" customWidth="1"/>
    <col min="12" max="12" width="2.28515625" style="274" customWidth="1"/>
    <col min="13" max="256" width="9.140625" style="274"/>
    <col min="257" max="257" width="6.85546875" style="274" customWidth="1"/>
    <col min="258" max="258" width="6.5703125" style="274" customWidth="1"/>
    <col min="259" max="259" width="9.5703125" style="274" customWidth="1"/>
    <col min="260" max="260" width="22.85546875" style="274" customWidth="1"/>
    <col min="261" max="261" width="20" style="274" customWidth="1"/>
    <col min="262" max="262" width="24.28515625" style="274" customWidth="1"/>
    <col min="263" max="263" width="20.28515625" style="274" customWidth="1"/>
    <col min="264" max="264" width="19.5703125" style="274" customWidth="1"/>
    <col min="265" max="265" width="19" style="274" customWidth="1"/>
    <col min="266" max="267" width="17.28515625" style="274" customWidth="1"/>
    <col min="268" max="268" width="2.28515625" style="274" customWidth="1"/>
    <col min="269" max="512" width="9.140625" style="274"/>
    <col min="513" max="513" width="6.85546875" style="274" customWidth="1"/>
    <col min="514" max="514" width="6.5703125" style="274" customWidth="1"/>
    <col min="515" max="515" width="9.5703125" style="274" customWidth="1"/>
    <col min="516" max="516" width="22.85546875" style="274" customWidth="1"/>
    <col min="517" max="517" width="20" style="274" customWidth="1"/>
    <col min="518" max="518" width="24.28515625" style="274" customWidth="1"/>
    <col min="519" max="519" width="20.28515625" style="274" customWidth="1"/>
    <col min="520" max="520" width="19.5703125" style="274" customWidth="1"/>
    <col min="521" max="521" width="19" style="274" customWidth="1"/>
    <col min="522" max="523" width="17.28515625" style="274" customWidth="1"/>
    <col min="524" max="524" width="2.28515625" style="274" customWidth="1"/>
    <col min="525" max="768" width="9.140625" style="274"/>
    <col min="769" max="769" width="6.85546875" style="274" customWidth="1"/>
    <col min="770" max="770" width="6.5703125" style="274" customWidth="1"/>
    <col min="771" max="771" width="9.5703125" style="274" customWidth="1"/>
    <col min="772" max="772" width="22.85546875" style="274" customWidth="1"/>
    <col min="773" max="773" width="20" style="274" customWidth="1"/>
    <col min="774" max="774" width="24.28515625" style="274" customWidth="1"/>
    <col min="775" max="775" width="20.28515625" style="274" customWidth="1"/>
    <col min="776" max="776" width="19.5703125" style="274" customWidth="1"/>
    <col min="777" max="777" width="19" style="274" customWidth="1"/>
    <col min="778" max="779" width="17.28515625" style="274" customWidth="1"/>
    <col min="780" max="780" width="2.28515625" style="274" customWidth="1"/>
    <col min="781" max="1024" width="9.140625" style="274"/>
    <col min="1025" max="1025" width="6.85546875" style="274" customWidth="1"/>
    <col min="1026" max="1026" width="6.5703125" style="274" customWidth="1"/>
    <col min="1027" max="1027" width="9.5703125" style="274" customWidth="1"/>
    <col min="1028" max="1028" width="22.85546875" style="274" customWidth="1"/>
    <col min="1029" max="1029" width="20" style="274" customWidth="1"/>
    <col min="1030" max="1030" width="24.28515625" style="274" customWidth="1"/>
    <col min="1031" max="1031" width="20.28515625" style="274" customWidth="1"/>
    <col min="1032" max="1032" width="19.5703125" style="274" customWidth="1"/>
    <col min="1033" max="1033" width="19" style="274" customWidth="1"/>
    <col min="1034" max="1035" width="17.28515625" style="274" customWidth="1"/>
    <col min="1036" max="1036" width="2.28515625" style="274" customWidth="1"/>
    <col min="1037" max="1280" width="9.140625" style="274"/>
    <col min="1281" max="1281" width="6.85546875" style="274" customWidth="1"/>
    <col min="1282" max="1282" width="6.5703125" style="274" customWidth="1"/>
    <col min="1283" max="1283" width="9.5703125" style="274" customWidth="1"/>
    <col min="1284" max="1284" width="22.85546875" style="274" customWidth="1"/>
    <col min="1285" max="1285" width="20" style="274" customWidth="1"/>
    <col min="1286" max="1286" width="24.28515625" style="274" customWidth="1"/>
    <col min="1287" max="1287" width="20.28515625" style="274" customWidth="1"/>
    <col min="1288" max="1288" width="19.5703125" style="274" customWidth="1"/>
    <col min="1289" max="1289" width="19" style="274" customWidth="1"/>
    <col min="1290" max="1291" width="17.28515625" style="274" customWidth="1"/>
    <col min="1292" max="1292" width="2.28515625" style="274" customWidth="1"/>
    <col min="1293" max="1536" width="9.140625" style="274"/>
    <col min="1537" max="1537" width="6.85546875" style="274" customWidth="1"/>
    <col min="1538" max="1538" width="6.5703125" style="274" customWidth="1"/>
    <col min="1539" max="1539" width="9.5703125" style="274" customWidth="1"/>
    <col min="1540" max="1540" width="22.85546875" style="274" customWidth="1"/>
    <col min="1541" max="1541" width="20" style="274" customWidth="1"/>
    <col min="1542" max="1542" width="24.28515625" style="274" customWidth="1"/>
    <col min="1543" max="1543" width="20.28515625" style="274" customWidth="1"/>
    <col min="1544" max="1544" width="19.5703125" style="274" customWidth="1"/>
    <col min="1545" max="1545" width="19" style="274" customWidth="1"/>
    <col min="1546" max="1547" width="17.28515625" style="274" customWidth="1"/>
    <col min="1548" max="1548" width="2.28515625" style="274" customWidth="1"/>
    <col min="1549" max="1792" width="9.140625" style="274"/>
    <col min="1793" max="1793" width="6.85546875" style="274" customWidth="1"/>
    <col min="1794" max="1794" width="6.5703125" style="274" customWidth="1"/>
    <col min="1795" max="1795" width="9.5703125" style="274" customWidth="1"/>
    <col min="1796" max="1796" width="22.85546875" style="274" customWidth="1"/>
    <col min="1797" max="1797" width="20" style="274" customWidth="1"/>
    <col min="1798" max="1798" width="24.28515625" style="274" customWidth="1"/>
    <col min="1799" max="1799" width="20.28515625" style="274" customWidth="1"/>
    <col min="1800" max="1800" width="19.5703125" style="274" customWidth="1"/>
    <col min="1801" max="1801" width="19" style="274" customWidth="1"/>
    <col min="1802" max="1803" width="17.28515625" style="274" customWidth="1"/>
    <col min="1804" max="1804" width="2.28515625" style="274" customWidth="1"/>
    <col min="1805" max="2048" width="9.140625" style="274"/>
    <col min="2049" max="2049" width="6.85546875" style="274" customWidth="1"/>
    <col min="2050" max="2050" width="6.5703125" style="274" customWidth="1"/>
    <col min="2051" max="2051" width="9.5703125" style="274" customWidth="1"/>
    <col min="2052" max="2052" width="22.85546875" style="274" customWidth="1"/>
    <col min="2053" max="2053" width="20" style="274" customWidth="1"/>
    <col min="2054" max="2054" width="24.28515625" style="274" customWidth="1"/>
    <col min="2055" max="2055" width="20.28515625" style="274" customWidth="1"/>
    <col min="2056" max="2056" width="19.5703125" style="274" customWidth="1"/>
    <col min="2057" max="2057" width="19" style="274" customWidth="1"/>
    <col min="2058" max="2059" width="17.28515625" style="274" customWidth="1"/>
    <col min="2060" max="2060" width="2.28515625" style="274" customWidth="1"/>
    <col min="2061" max="2304" width="9.140625" style="274"/>
    <col min="2305" max="2305" width="6.85546875" style="274" customWidth="1"/>
    <col min="2306" max="2306" width="6.5703125" style="274" customWidth="1"/>
    <col min="2307" max="2307" width="9.5703125" style="274" customWidth="1"/>
    <col min="2308" max="2308" width="22.85546875" style="274" customWidth="1"/>
    <col min="2309" max="2309" width="20" style="274" customWidth="1"/>
    <col min="2310" max="2310" width="24.28515625" style="274" customWidth="1"/>
    <col min="2311" max="2311" width="20.28515625" style="274" customWidth="1"/>
    <col min="2312" max="2312" width="19.5703125" style="274" customWidth="1"/>
    <col min="2313" max="2313" width="19" style="274" customWidth="1"/>
    <col min="2314" max="2315" width="17.28515625" style="274" customWidth="1"/>
    <col min="2316" max="2316" width="2.28515625" style="274" customWidth="1"/>
    <col min="2317" max="2560" width="9.140625" style="274"/>
    <col min="2561" max="2561" width="6.85546875" style="274" customWidth="1"/>
    <col min="2562" max="2562" width="6.5703125" style="274" customWidth="1"/>
    <col min="2563" max="2563" width="9.5703125" style="274" customWidth="1"/>
    <col min="2564" max="2564" width="22.85546875" style="274" customWidth="1"/>
    <col min="2565" max="2565" width="20" style="274" customWidth="1"/>
    <col min="2566" max="2566" width="24.28515625" style="274" customWidth="1"/>
    <col min="2567" max="2567" width="20.28515625" style="274" customWidth="1"/>
    <col min="2568" max="2568" width="19.5703125" style="274" customWidth="1"/>
    <col min="2569" max="2569" width="19" style="274" customWidth="1"/>
    <col min="2570" max="2571" width="17.28515625" style="274" customWidth="1"/>
    <col min="2572" max="2572" width="2.28515625" style="274" customWidth="1"/>
    <col min="2573" max="2816" width="9.140625" style="274"/>
    <col min="2817" max="2817" width="6.85546875" style="274" customWidth="1"/>
    <col min="2818" max="2818" width="6.5703125" style="274" customWidth="1"/>
    <col min="2819" max="2819" width="9.5703125" style="274" customWidth="1"/>
    <col min="2820" max="2820" width="22.85546875" style="274" customWidth="1"/>
    <col min="2821" max="2821" width="20" style="274" customWidth="1"/>
    <col min="2822" max="2822" width="24.28515625" style="274" customWidth="1"/>
    <col min="2823" max="2823" width="20.28515625" style="274" customWidth="1"/>
    <col min="2824" max="2824" width="19.5703125" style="274" customWidth="1"/>
    <col min="2825" max="2825" width="19" style="274" customWidth="1"/>
    <col min="2826" max="2827" width="17.28515625" style="274" customWidth="1"/>
    <col min="2828" max="2828" width="2.28515625" style="274" customWidth="1"/>
    <col min="2829" max="3072" width="9.140625" style="274"/>
    <col min="3073" max="3073" width="6.85546875" style="274" customWidth="1"/>
    <col min="3074" max="3074" width="6.5703125" style="274" customWidth="1"/>
    <col min="3075" max="3075" width="9.5703125" style="274" customWidth="1"/>
    <col min="3076" max="3076" width="22.85546875" style="274" customWidth="1"/>
    <col min="3077" max="3077" width="20" style="274" customWidth="1"/>
    <col min="3078" max="3078" width="24.28515625" style="274" customWidth="1"/>
    <col min="3079" max="3079" width="20.28515625" style="274" customWidth="1"/>
    <col min="3080" max="3080" width="19.5703125" style="274" customWidth="1"/>
    <col min="3081" max="3081" width="19" style="274" customWidth="1"/>
    <col min="3082" max="3083" width="17.28515625" style="274" customWidth="1"/>
    <col min="3084" max="3084" width="2.28515625" style="274" customWidth="1"/>
    <col min="3085" max="3328" width="9.140625" style="274"/>
    <col min="3329" max="3329" width="6.85546875" style="274" customWidth="1"/>
    <col min="3330" max="3330" width="6.5703125" style="274" customWidth="1"/>
    <col min="3331" max="3331" width="9.5703125" style="274" customWidth="1"/>
    <col min="3332" max="3332" width="22.85546875" style="274" customWidth="1"/>
    <col min="3333" max="3333" width="20" style="274" customWidth="1"/>
    <col min="3334" max="3334" width="24.28515625" style="274" customWidth="1"/>
    <col min="3335" max="3335" width="20.28515625" style="274" customWidth="1"/>
    <col min="3336" max="3336" width="19.5703125" style="274" customWidth="1"/>
    <col min="3337" max="3337" width="19" style="274" customWidth="1"/>
    <col min="3338" max="3339" width="17.28515625" style="274" customWidth="1"/>
    <col min="3340" max="3340" width="2.28515625" style="274" customWidth="1"/>
    <col min="3341" max="3584" width="9.140625" style="274"/>
    <col min="3585" max="3585" width="6.85546875" style="274" customWidth="1"/>
    <col min="3586" max="3586" width="6.5703125" style="274" customWidth="1"/>
    <col min="3587" max="3587" width="9.5703125" style="274" customWidth="1"/>
    <col min="3588" max="3588" width="22.85546875" style="274" customWidth="1"/>
    <col min="3589" max="3589" width="20" style="274" customWidth="1"/>
    <col min="3590" max="3590" width="24.28515625" style="274" customWidth="1"/>
    <col min="3591" max="3591" width="20.28515625" style="274" customWidth="1"/>
    <col min="3592" max="3592" width="19.5703125" style="274" customWidth="1"/>
    <col min="3593" max="3593" width="19" style="274" customWidth="1"/>
    <col min="3594" max="3595" width="17.28515625" style="274" customWidth="1"/>
    <col min="3596" max="3596" width="2.28515625" style="274" customWidth="1"/>
    <col min="3597" max="3840" width="9.140625" style="274"/>
    <col min="3841" max="3841" width="6.85546875" style="274" customWidth="1"/>
    <col min="3842" max="3842" width="6.5703125" style="274" customWidth="1"/>
    <col min="3843" max="3843" width="9.5703125" style="274" customWidth="1"/>
    <col min="3844" max="3844" width="22.85546875" style="274" customWidth="1"/>
    <col min="3845" max="3845" width="20" style="274" customWidth="1"/>
    <col min="3846" max="3846" width="24.28515625" style="274" customWidth="1"/>
    <col min="3847" max="3847" width="20.28515625" style="274" customWidth="1"/>
    <col min="3848" max="3848" width="19.5703125" style="274" customWidth="1"/>
    <col min="3849" max="3849" width="19" style="274" customWidth="1"/>
    <col min="3850" max="3851" width="17.28515625" style="274" customWidth="1"/>
    <col min="3852" max="3852" width="2.28515625" style="274" customWidth="1"/>
    <col min="3853" max="4096" width="9.140625" style="274"/>
    <col min="4097" max="4097" width="6.85546875" style="274" customWidth="1"/>
    <col min="4098" max="4098" width="6.5703125" style="274" customWidth="1"/>
    <col min="4099" max="4099" width="9.5703125" style="274" customWidth="1"/>
    <col min="4100" max="4100" width="22.85546875" style="274" customWidth="1"/>
    <col min="4101" max="4101" width="20" style="274" customWidth="1"/>
    <col min="4102" max="4102" width="24.28515625" style="274" customWidth="1"/>
    <col min="4103" max="4103" width="20.28515625" style="274" customWidth="1"/>
    <col min="4104" max="4104" width="19.5703125" style="274" customWidth="1"/>
    <col min="4105" max="4105" width="19" style="274" customWidth="1"/>
    <col min="4106" max="4107" width="17.28515625" style="274" customWidth="1"/>
    <col min="4108" max="4108" width="2.28515625" style="274" customWidth="1"/>
    <col min="4109" max="4352" width="9.140625" style="274"/>
    <col min="4353" max="4353" width="6.85546875" style="274" customWidth="1"/>
    <col min="4354" max="4354" width="6.5703125" style="274" customWidth="1"/>
    <col min="4355" max="4355" width="9.5703125" style="274" customWidth="1"/>
    <col min="4356" max="4356" width="22.85546875" style="274" customWidth="1"/>
    <col min="4357" max="4357" width="20" style="274" customWidth="1"/>
    <col min="4358" max="4358" width="24.28515625" style="274" customWidth="1"/>
    <col min="4359" max="4359" width="20.28515625" style="274" customWidth="1"/>
    <col min="4360" max="4360" width="19.5703125" style="274" customWidth="1"/>
    <col min="4361" max="4361" width="19" style="274" customWidth="1"/>
    <col min="4362" max="4363" width="17.28515625" style="274" customWidth="1"/>
    <col min="4364" max="4364" width="2.28515625" style="274" customWidth="1"/>
    <col min="4365" max="4608" width="9.140625" style="274"/>
    <col min="4609" max="4609" width="6.85546875" style="274" customWidth="1"/>
    <col min="4610" max="4610" width="6.5703125" style="274" customWidth="1"/>
    <col min="4611" max="4611" width="9.5703125" style="274" customWidth="1"/>
    <col min="4612" max="4612" width="22.85546875" style="274" customWidth="1"/>
    <col min="4613" max="4613" width="20" style="274" customWidth="1"/>
    <col min="4614" max="4614" width="24.28515625" style="274" customWidth="1"/>
    <col min="4615" max="4615" width="20.28515625" style="274" customWidth="1"/>
    <col min="4616" max="4616" width="19.5703125" style="274" customWidth="1"/>
    <col min="4617" max="4617" width="19" style="274" customWidth="1"/>
    <col min="4618" max="4619" width="17.28515625" style="274" customWidth="1"/>
    <col min="4620" max="4620" width="2.28515625" style="274" customWidth="1"/>
    <col min="4621" max="4864" width="9.140625" style="274"/>
    <col min="4865" max="4865" width="6.85546875" style="274" customWidth="1"/>
    <col min="4866" max="4866" width="6.5703125" style="274" customWidth="1"/>
    <col min="4867" max="4867" width="9.5703125" style="274" customWidth="1"/>
    <col min="4868" max="4868" width="22.85546875" style="274" customWidth="1"/>
    <col min="4869" max="4869" width="20" style="274" customWidth="1"/>
    <col min="4870" max="4870" width="24.28515625" style="274" customWidth="1"/>
    <col min="4871" max="4871" width="20.28515625" style="274" customWidth="1"/>
    <col min="4872" max="4872" width="19.5703125" style="274" customWidth="1"/>
    <col min="4873" max="4873" width="19" style="274" customWidth="1"/>
    <col min="4874" max="4875" width="17.28515625" style="274" customWidth="1"/>
    <col min="4876" max="4876" width="2.28515625" style="274" customWidth="1"/>
    <col min="4877" max="5120" width="9.140625" style="274"/>
    <col min="5121" max="5121" width="6.85546875" style="274" customWidth="1"/>
    <col min="5122" max="5122" width="6.5703125" style="274" customWidth="1"/>
    <col min="5123" max="5123" width="9.5703125" style="274" customWidth="1"/>
    <col min="5124" max="5124" width="22.85546875" style="274" customWidth="1"/>
    <col min="5125" max="5125" width="20" style="274" customWidth="1"/>
    <col min="5126" max="5126" width="24.28515625" style="274" customWidth="1"/>
    <col min="5127" max="5127" width="20.28515625" style="274" customWidth="1"/>
    <col min="5128" max="5128" width="19.5703125" style="274" customWidth="1"/>
    <col min="5129" max="5129" width="19" style="274" customWidth="1"/>
    <col min="5130" max="5131" width="17.28515625" style="274" customWidth="1"/>
    <col min="5132" max="5132" width="2.28515625" style="274" customWidth="1"/>
    <col min="5133" max="5376" width="9.140625" style="274"/>
    <col min="5377" max="5377" width="6.85546875" style="274" customWidth="1"/>
    <col min="5378" max="5378" width="6.5703125" style="274" customWidth="1"/>
    <col min="5379" max="5379" width="9.5703125" style="274" customWidth="1"/>
    <col min="5380" max="5380" width="22.85546875" style="274" customWidth="1"/>
    <col min="5381" max="5381" width="20" style="274" customWidth="1"/>
    <col min="5382" max="5382" width="24.28515625" style="274" customWidth="1"/>
    <col min="5383" max="5383" width="20.28515625" style="274" customWidth="1"/>
    <col min="5384" max="5384" width="19.5703125" style="274" customWidth="1"/>
    <col min="5385" max="5385" width="19" style="274" customWidth="1"/>
    <col min="5386" max="5387" width="17.28515625" style="274" customWidth="1"/>
    <col min="5388" max="5388" width="2.28515625" style="274" customWidth="1"/>
    <col min="5389" max="5632" width="9.140625" style="274"/>
    <col min="5633" max="5633" width="6.85546875" style="274" customWidth="1"/>
    <col min="5634" max="5634" width="6.5703125" style="274" customWidth="1"/>
    <col min="5635" max="5635" width="9.5703125" style="274" customWidth="1"/>
    <col min="5636" max="5636" width="22.85546875" style="274" customWidth="1"/>
    <col min="5637" max="5637" width="20" style="274" customWidth="1"/>
    <col min="5638" max="5638" width="24.28515625" style="274" customWidth="1"/>
    <col min="5639" max="5639" width="20.28515625" style="274" customWidth="1"/>
    <col min="5640" max="5640" width="19.5703125" style="274" customWidth="1"/>
    <col min="5641" max="5641" width="19" style="274" customWidth="1"/>
    <col min="5642" max="5643" width="17.28515625" style="274" customWidth="1"/>
    <col min="5644" max="5644" width="2.28515625" style="274" customWidth="1"/>
    <col min="5645" max="5888" width="9.140625" style="274"/>
    <col min="5889" max="5889" width="6.85546875" style="274" customWidth="1"/>
    <col min="5890" max="5890" width="6.5703125" style="274" customWidth="1"/>
    <col min="5891" max="5891" width="9.5703125" style="274" customWidth="1"/>
    <col min="5892" max="5892" width="22.85546875" style="274" customWidth="1"/>
    <col min="5893" max="5893" width="20" style="274" customWidth="1"/>
    <col min="5894" max="5894" width="24.28515625" style="274" customWidth="1"/>
    <col min="5895" max="5895" width="20.28515625" style="274" customWidth="1"/>
    <col min="5896" max="5896" width="19.5703125" style="274" customWidth="1"/>
    <col min="5897" max="5897" width="19" style="274" customWidth="1"/>
    <col min="5898" max="5899" width="17.28515625" style="274" customWidth="1"/>
    <col min="5900" max="5900" width="2.28515625" style="274" customWidth="1"/>
    <col min="5901" max="6144" width="9.140625" style="274"/>
    <col min="6145" max="6145" width="6.85546875" style="274" customWidth="1"/>
    <col min="6146" max="6146" width="6.5703125" style="274" customWidth="1"/>
    <col min="6147" max="6147" width="9.5703125" style="274" customWidth="1"/>
    <col min="6148" max="6148" width="22.85546875" style="274" customWidth="1"/>
    <col min="6149" max="6149" width="20" style="274" customWidth="1"/>
    <col min="6150" max="6150" width="24.28515625" style="274" customWidth="1"/>
    <col min="6151" max="6151" width="20.28515625" style="274" customWidth="1"/>
    <col min="6152" max="6152" width="19.5703125" style="274" customWidth="1"/>
    <col min="6153" max="6153" width="19" style="274" customWidth="1"/>
    <col min="6154" max="6155" width="17.28515625" style="274" customWidth="1"/>
    <col min="6156" max="6156" width="2.28515625" style="274" customWidth="1"/>
    <col min="6157" max="6400" width="9.140625" style="274"/>
    <col min="6401" max="6401" width="6.85546875" style="274" customWidth="1"/>
    <col min="6402" max="6402" width="6.5703125" style="274" customWidth="1"/>
    <col min="6403" max="6403" width="9.5703125" style="274" customWidth="1"/>
    <col min="6404" max="6404" width="22.85546875" style="274" customWidth="1"/>
    <col min="6405" max="6405" width="20" style="274" customWidth="1"/>
    <col min="6406" max="6406" width="24.28515625" style="274" customWidth="1"/>
    <col min="6407" max="6407" width="20.28515625" style="274" customWidth="1"/>
    <col min="6408" max="6408" width="19.5703125" style="274" customWidth="1"/>
    <col min="6409" max="6409" width="19" style="274" customWidth="1"/>
    <col min="6410" max="6411" width="17.28515625" style="274" customWidth="1"/>
    <col min="6412" max="6412" width="2.28515625" style="274" customWidth="1"/>
    <col min="6413" max="6656" width="9.140625" style="274"/>
    <col min="6657" max="6657" width="6.85546875" style="274" customWidth="1"/>
    <col min="6658" max="6658" width="6.5703125" style="274" customWidth="1"/>
    <col min="6659" max="6659" width="9.5703125" style="274" customWidth="1"/>
    <col min="6660" max="6660" width="22.85546875" style="274" customWidth="1"/>
    <col min="6661" max="6661" width="20" style="274" customWidth="1"/>
    <col min="6662" max="6662" width="24.28515625" style="274" customWidth="1"/>
    <col min="6663" max="6663" width="20.28515625" style="274" customWidth="1"/>
    <col min="6664" max="6664" width="19.5703125" style="274" customWidth="1"/>
    <col min="6665" max="6665" width="19" style="274" customWidth="1"/>
    <col min="6666" max="6667" width="17.28515625" style="274" customWidth="1"/>
    <col min="6668" max="6668" width="2.28515625" style="274" customWidth="1"/>
    <col min="6669" max="6912" width="9.140625" style="274"/>
    <col min="6913" max="6913" width="6.85546875" style="274" customWidth="1"/>
    <col min="6914" max="6914" width="6.5703125" style="274" customWidth="1"/>
    <col min="6915" max="6915" width="9.5703125" style="274" customWidth="1"/>
    <col min="6916" max="6916" width="22.85546875" style="274" customWidth="1"/>
    <col min="6917" max="6917" width="20" style="274" customWidth="1"/>
    <col min="6918" max="6918" width="24.28515625" style="274" customWidth="1"/>
    <col min="6919" max="6919" width="20.28515625" style="274" customWidth="1"/>
    <col min="6920" max="6920" width="19.5703125" style="274" customWidth="1"/>
    <col min="6921" max="6921" width="19" style="274" customWidth="1"/>
    <col min="6922" max="6923" width="17.28515625" style="274" customWidth="1"/>
    <col min="6924" max="6924" width="2.28515625" style="274" customWidth="1"/>
    <col min="6925" max="7168" width="9.140625" style="274"/>
    <col min="7169" max="7169" width="6.85546875" style="274" customWidth="1"/>
    <col min="7170" max="7170" width="6.5703125" style="274" customWidth="1"/>
    <col min="7171" max="7171" width="9.5703125" style="274" customWidth="1"/>
    <col min="7172" max="7172" width="22.85546875" style="274" customWidth="1"/>
    <col min="7173" max="7173" width="20" style="274" customWidth="1"/>
    <col min="7174" max="7174" width="24.28515625" style="274" customWidth="1"/>
    <col min="7175" max="7175" width="20.28515625" style="274" customWidth="1"/>
    <col min="7176" max="7176" width="19.5703125" style="274" customWidth="1"/>
    <col min="7177" max="7177" width="19" style="274" customWidth="1"/>
    <col min="7178" max="7179" width="17.28515625" style="274" customWidth="1"/>
    <col min="7180" max="7180" width="2.28515625" style="274" customWidth="1"/>
    <col min="7181" max="7424" width="9.140625" style="274"/>
    <col min="7425" max="7425" width="6.85546875" style="274" customWidth="1"/>
    <col min="7426" max="7426" width="6.5703125" style="274" customWidth="1"/>
    <col min="7427" max="7427" width="9.5703125" style="274" customWidth="1"/>
    <col min="7428" max="7428" width="22.85546875" style="274" customWidth="1"/>
    <col min="7429" max="7429" width="20" style="274" customWidth="1"/>
    <col min="7430" max="7430" width="24.28515625" style="274" customWidth="1"/>
    <col min="7431" max="7431" width="20.28515625" style="274" customWidth="1"/>
    <col min="7432" max="7432" width="19.5703125" style="274" customWidth="1"/>
    <col min="7433" max="7433" width="19" style="274" customWidth="1"/>
    <col min="7434" max="7435" width="17.28515625" style="274" customWidth="1"/>
    <col min="7436" max="7436" width="2.28515625" style="274" customWidth="1"/>
    <col min="7437" max="7680" width="9.140625" style="274"/>
    <col min="7681" max="7681" width="6.85546875" style="274" customWidth="1"/>
    <col min="7682" max="7682" width="6.5703125" style="274" customWidth="1"/>
    <col min="7683" max="7683" width="9.5703125" style="274" customWidth="1"/>
    <col min="7684" max="7684" width="22.85546875" style="274" customWidth="1"/>
    <col min="7685" max="7685" width="20" style="274" customWidth="1"/>
    <col min="7686" max="7686" width="24.28515625" style="274" customWidth="1"/>
    <col min="7687" max="7687" width="20.28515625" style="274" customWidth="1"/>
    <col min="7688" max="7688" width="19.5703125" style="274" customWidth="1"/>
    <col min="7689" max="7689" width="19" style="274" customWidth="1"/>
    <col min="7690" max="7691" width="17.28515625" style="274" customWidth="1"/>
    <col min="7692" max="7692" width="2.28515625" style="274" customWidth="1"/>
    <col min="7693" max="7936" width="9.140625" style="274"/>
    <col min="7937" max="7937" width="6.85546875" style="274" customWidth="1"/>
    <col min="7938" max="7938" width="6.5703125" style="274" customWidth="1"/>
    <col min="7939" max="7939" width="9.5703125" style="274" customWidth="1"/>
    <col min="7940" max="7940" width="22.85546875" style="274" customWidth="1"/>
    <col min="7941" max="7941" width="20" style="274" customWidth="1"/>
    <col min="7942" max="7942" width="24.28515625" style="274" customWidth="1"/>
    <col min="7943" max="7943" width="20.28515625" style="274" customWidth="1"/>
    <col min="7944" max="7944" width="19.5703125" style="274" customWidth="1"/>
    <col min="7945" max="7945" width="19" style="274" customWidth="1"/>
    <col min="7946" max="7947" width="17.28515625" style="274" customWidth="1"/>
    <col min="7948" max="7948" width="2.28515625" style="274" customWidth="1"/>
    <col min="7949" max="8192" width="9.140625" style="274"/>
    <col min="8193" max="8193" width="6.85546875" style="274" customWidth="1"/>
    <col min="8194" max="8194" width="6.5703125" style="274" customWidth="1"/>
    <col min="8195" max="8195" width="9.5703125" style="274" customWidth="1"/>
    <col min="8196" max="8196" width="22.85546875" style="274" customWidth="1"/>
    <col min="8197" max="8197" width="20" style="274" customWidth="1"/>
    <col min="8198" max="8198" width="24.28515625" style="274" customWidth="1"/>
    <col min="8199" max="8199" width="20.28515625" style="274" customWidth="1"/>
    <col min="8200" max="8200" width="19.5703125" style="274" customWidth="1"/>
    <col min="8201" max="8201" width="19" style="274" customWidth="1"/>
    <col min="8202" max="8203" width="17.28515625" style="274" customWidth="1"/>
    <col min="8204" max="8204" width="2.28515625" style="274" customWidth="1"/>
    <col min="8205" max="8448" width="9.140625" style="274"/>
    <col min="8449" max="8449" width="6.85546875" style="274" customWidth="1"/>
    <col min="8450" max="8450" width="6.5703125" style="274" customWidth="1"/>
    <col min="8451" max="8451" width="9.5703125" style="274" customWidth="1"/>
    <col min="8452" max="8452" width="22.85546875" style="274" customWidth="1"/>
    <col min="8453" max="8453" width="20" style="274" customWidth="1"/>
    <col min="8454" max="8454" width="24.28515625" style="274" customWidth="1"/>
    <col min="8455" max="8455" width="20.28515625" style="274" customWidth="1"/>
    <col min="8456" max="8456" width="19.5703125" style="274" customWidth="1"/>
    <col min="8457" max="8457" width="19" style="274" customWidth="1"/>
    <col min="8458" max="8459" width="17.28515625" style="274" customWidth="1"/>
    <col min="8460" max="8460" width="2.28515625" style="274" customWidth="1"/>
    <col min="8461" max="8704" width="9.140625" style="274"/>
    <col min="8705" max="8705" width="6.85546875" style="274" customWidth="1"/>
    <col min="8706" max="8706" width="6.5703125" style="274" customWidth="1"/>
    <col min="8707" max="8707" width="9.5703125" style="274" customWidth="1"/>
    <col min="8708" max="8708" width="22.85546875" style="274" customWidth="1"/>
    <col min="8709" max="8709" width="20" style="274" customWidth="1"/>
    <col min="8710" max="8710" width="24.28515625" style="274" customWidth="1"/>
    <col min="8711" max="8711" width="20.28515625" style="274" customWidth="1"/>
    <col min="8712" max="8712" width="19.5703125" style="274" customWidth="1"/>
    <col min="8713" max="8713" width="19" style="274" customWidth="1"/>
    <col min="8714" max="8715" width="17.28515625" style="274" customWidth="1"/>
    <col min="8716" max="8716" width="2.28515625" style="274" customWidth="1"/>
    <col min="8717" max="8960" width="9.140625" style="274"/>
    <col min="8961" max="8961" width="6.85546875" style="274" customWidth="1"/>
    <col min="8962" max="8962" width="6.5703125" style="274" customWidth="1"/>
    <col min="8963" max="8963" width="9.5703125" style="274" customWidth="1"/>
    <col min="8964" max="8964" width="22.85546875" style="274" customWidth="1"/>
    <col min="8965" max="8965" width="20" style="274" customWidth="1"/>
    <col min="8966" max="8966" width="24.28515625" style="274" customWidth="1"/>
    <col min="8967" max="8967" width="20.28515625" style="274" customWidth="1"/>
    <col min="8968" max="8968" width="19.5703125" style="274" customWidth="1"/>
    <col min="8969" max="8969" width="19" style="274" customWidth="1"/>
    <col min="8970" max="8971" width="17.28515625" style="274" customWidth="1"/>
    <col min="8972" max="8972" width="2.28515625" style="274" customWidth="1"/>
    <col min="8973" max="9216" width="9.140625" style="274"/>
    <col min="9217" max="9217" width="6.85546875" style="274" customWidth="1"/>
    <col min="9218" max="9218" width="6.5703125" style="274" customWidth="1"/>
    <col min="9219" max="9219" width="9.5703125" style="274" customWidth="1"/>
    <col min="9220" max="9220" width="22.85546875" style="274" customWidth="1"/>
    <col min="9221" max="9221" width="20" style="274" customWidth="1"/>
    <col min="9222" max="9222" width="24.28515625" style="274" customWidth="1"/>
    <col min="9223" max="9223" width="20.28515625" style="274" customWidth="1"/>
    <col min="9224" max="9224" width="19.5703125" style="274" customWidth="1"/>
    <col min="9225" max="9225" width="19" style="274" customWidth="1"/>
    <col min="9226" max="9227" width="17.28515625" style="274" customWidth="1"/>
    <col min="9228" max="9228" width="2.28515625" style="274" customWidth="1"/>
    <col min="9229" max="9472" width="9.140625" style="274"/>
    <col min="9473" max="9473" width="6.85546875" style="274" customWidth="1"/>
    <col min="9474" max="9474" width="6.5703125" style="274" customWidth="1"/>
    <col min="9475" max="9475" width="9.5703125" style="274" customWidth="1"/>
    <col min="9476" max="9476" width="22.85546875" style="274" customWidth="1"/>
    <col min="9477" max="9477" width="20" style="274" customWidth="1"/>
    <col min="9478" max="9478" width="24.28515625" style="274" customWidth="1"/>
    <col min="9479" max="9479" width="20.28515625" style="274" customWidth="1"/>
    <col min="9480" max="9480" width="19.5703125" style="274" customWidth="1"/>
    <col min="9481" max="9481" width="19" style="274" customWidth="1"/>
    <col min="9482" max="9483" width="17.28515625" style="274" customWidth="1"/>
    <col min="9484" max="9484" width="2.28515625" style="274" customWidth="1"/>
    <col min="9485" max="9728" width="9.140625" style="274"/>
    <col min="9729" max="9729" width="6.85546875" style="274" customWidth="1"/>
    <col min="9730" max="9730" width="6.5703125" style="274" customWidth="1"/>
    <col min="9731" max="9731" width="9.5703125" style="274" customWidth="1"/>
    <col min="9732" max="9732" width="22.85546875" style="274" customWidth="1"/>
    <col min="9733" max="9733" width="20" style="274" customWidth="1"/>
    <col min="9734" max="9734" width="24.28515625" style="274" customWidth="1"/>
    <col min="9735" max="9735" width="20.28515625" style="274" customWidth="1"/>
    <col min="9736" max="9736" width="19.5703125" style="274" customWidth="1"/>
    <col min="9737" max="9737" width="19" style="274" customWidth="1"/>
    <col min="9738" max="9739" width="17.28515625" style="274" customWidth="1"/>
    <col min="9740" max="9740" width="2.28515625" style="274" customWidth="1"/>
    <col min="9741" max="9984" width="9.140625" style="274"/>
    <col min="9985" max="9985" width="6.85546875" style="274" customWidth="1"/>
    <col min="9986" max="9986" width="6.5703125" style="274" customWidth="1"/>
    <col min="9987" max="9987" width="9.5703125" style="274" customWidth="1"/>
    <col min="9988" max="9988" width="22.85546875" style="274" customWidth="1"/>
    <col min="9989" max="9989" width="20" style="274" customWidth="1"/>
    <col min="9990" max="9990" width="24.28515625" style="274" customWidth="1"/>
    <col min="9991" max="9991" width="20.28515625" style="274" customWidth="1"/>
    <col min="9992" max="9992" width="19.5703125" style="274" customWidth="1"/>
    <col min="9993" max="9993" width="19" style="274" customWidth="1"/>
    <col min="9994" max="9995" width="17.28515625" style="274" customWidth="1"/>
    <col min="9996" max="9996" width="2.28515625" style="274" customWidth="1"/>
    <col min="9997" max="10240" width="9.140625" style="274"/>
    <col min="10241" max="10241" width="6.85546875" style="274" customWidth="1"/>
    <col min="10242" max="10242" width="6.5703125" style="274" customWidth="1"/>
    <col min="10243" max="10243" width="9.5703125" style="274" customWidth="1"/>
    <col min="10244" max="10244" width="22.85546875" style="274" customWidth="1"/>
    <col min="10245" max="10245" width="20" style="274" customWidth="1"/>
    <col min="10246" max="10246" width="24.28515625" style="274" customWidth="1"/>
    <col min="10247" max="10247" width="20.28515625" style="274" customWidth="1"/>
    <col min="10248" max="10248" width="19.5703125" style="274" customWidth="1"/>
    <col min="10249" max="10249" width="19" style="274" customWidth="1"/>
    <col min="10250" max="10251" width="17.28515625" style="274" customWidth="1"/>
    <col min="10252" max="10252" width="2.28515625" style="274" customWidth="1"/>
    <col min="10253" max="10496" width="9.140625" style="274"/>
    <col min="10497" max="10497" width="6.85546875" style="274" customWidth="1"/>
    <col min="10498" max="10498" width="6.5703125" style="274" customWidth="1"/>
    <col min="10499" max="10499" width="9.5703125" style="274" customWidth="1"/>
    <col min="10500" max="10500" width="22.85546875" style="274" customWidth="1"/>
    <col min="10501" max="10501" width="20" style="274" customWidth="1"/>
    <col min="10502" max="10502" width="24.28515625" style="274" customWidth="1"/>
    <col min="10503" max="10503" width="20.28515625" style="274" customWidth="1"/>
    <col min="10504" max="10504" width="19.5703125" style="274" customWidth="1"/>
    <col min="10505" max="10505" width="19" style="274" customWidth="1"/>
    <col min="10506" max="10507" width="17.28515625" style="274" customWidth="1"/>
    <col min="10508" max="10508" width="2.28515625" style="274" customWidth="1"/>
    <col min="10509" max="10752" width="9.140625" style="274"/>
    <col min="10753" max="10753" width="6.85546875" style="274" customWidth="1"/>
    <col min="10754" max="10754" width="6.5703125" style="274" customWidth="1"/>
    <col min="10755" max="10755" width="9.5703125" style="274" customWidth="1"/>
    <col min="10756" max="10756" width="22.85546875" style="274" customWidth="1"/>
    <col min="10757" max="10757" width="20" style="274" customWidth="1"/>
    <col min="10758" max="10758" width="24.28515625" style="274" customWidth="1"/>
    <col min="10759" max="10759" width="20.28515625" style="274" customWidth="1"/>
    <col min="10760" max="10760" width="19.5703125" style="274" customWidth="1"/>
    <col min="10761" max="10761" width="19" style="274" customWidth="1"/>
    <col min="10762" max="10763" width="17.28515625" style="274" customWidth="1"/>
    <col min="10764" max="10764" width="2.28515625" style="274" customWidth="1"/>
    <col min="10765" max="11008" width="9.140625" style="274"/>
    <col min="11009" max="11009" width="6.85546875" style="274" customWidth="1"/>
    <col min="11010" max="11010" width="6.5703125" style="274" customWidth="1"/>
    <col min="11011" max="11011" width="9.5703125" style="274" customWidth="1"/>
    <col min="11012" max="11012" width="22.85546875" style="274" customWidth="1"/>
    <col min="11013" max="11013" width="20" style="274" customWidth="1"/>
    <col min="11014" max="11014" width="24.28515625" style="274" customWidth="1"/>
    <col min="11015" max="11015" width="20.28515625" style="274" customWidth="1"/>
    <col min="11016" max="11016" width="19.5703125" style="274" customWidth="1"/>
    <col min="11017" max="11017" width="19" style="274" customWidth="1"/>
    <col min="11018" max="11019" width="17.28515625" style="274" customWidth="1"/>
    <col min="11020" max="11020" width="2.28515625" style="274" customWidth="1"/>
    <col min="11021" max="11264" width="9.140625" style="274"/>
    <col min="11265" max="11265" width="6.85546875" style="274" customWidth="1"/>
    <col min="11266" max="11266" width="6.5703125" style="274" customWidth="1"/>
    <col min="11267" max="11267" width="9.5703125" style="274" customWidth="1"/>
    <col min="11268" max="11268" width="22.85546875" style="274" customWidth="1"/>
    <col min="11269" max="11269" width="20" style="274" customWidth="1"/>
    <col min="11270" max="11270" width="24.28515625" style="274" customWidth="1"/>
    <col min="11271" max="11271" width="20.28515625" style="274" customWidth="1"/>
    <col min="11272" max="11272" width="19.5703125" style="274" customWidth="1"/>
    <col min="11273" max="11273" width="19" style="274" customWidth="1"/>
    <col min="11274" max="11275" width="17.28515625" style="274" customWidth="1"/>
    <col min="11276" max="11276" width="2.28515625" style="274" customWidth="1"/>
    <col min="11277" max="11520" width="9.140625" style="274"/>
    <col min="11521" max="11521" width="6.85546875" style="274" customWidth="1"/>
    <col min="11522" max="11522" width="6.5703125" style="274" customWidth="1"/>
    <col min="11523" max="11523" width="9.5703125" style="274" customWidth="1"/>
    <col min="11524" max="11524" width="22.85546875" style="274" customWidth="1"/>
    <col min="11525" max="11525" width="20" style="274" customWidth="1"/>
    <col min="11526" max="11526" width="24.28515625" style="274" customWidth="1"/>
    <col min="11527" max="11527" width="20.28515625" style="274" customWidth="1"/>
    <col min="11528" max="11528" width="19.5703125" style="274" customWidth="1"/>
    <col min="11529" max="11529" width="19" style="274" customWidth="1"/>
    <col min="11530" max="11531" width="17.28515625" style="274" customWidth="1"/>
    <col min="11532" max="11532" width="2.28515625" style="274" customWidth="1"/>
    <col min="11533" max="11776" width="9.140625" style="274"/>
    <col min="11777" max="11777" width="6.85546875" style="274" customWidth="1"/>
    <col min="11778" max="11778" width="6.5703125" style="274" customWidth="1"/>
    <col min="11779" max="11779" width="9.5703125" style="274" customWidth="1"/>
    <col min="11780" max="11780" width="22.85546875" style="274" customWidth="1"/>
    <col min="11781" max="11781" width="20" style="274" customWidth="1"/>
    <col min="11782" max="11782" width="24.28515625" style="274" customWidth="1"/>
    <col min="11783" max="11783" width="20.28515625" style="274" customWidth="1"/>
    <col min="11784" max="11784" width="19.5703125" style="274" customWidth="1"/>
    <col min="11785" max="11785" width="19" style="274" customWidth="1"/>
    <col min="11786" max="11787" width="17.28515625" style="274" customWidth="1"/>
    <col min="11788" max="11788" width="2.28515625" style="274" customWidth="1"/>
    <col min="11789" max="12032" width="9.140625" style="274"/>
    <col min="12033" max="12033" width="6.85546875" style="274" customWidth="1"/>
    <col min="12034" max="12034" width="6.5703125" style="274" customWidth="1"/>
    <col min="12035" max="12035" width="9.5703125" style="274" customWidth="1"/>
    <col min="12036" max="12036" width="22.85546875" style="274" customWidth="1"/>
    <col min="12037" max="12037" width="20" style="274" customWidth="1"/>
    <col min="12038" max="12038" width="24.28515625" style="274" customWidth="1"/>
    <col min="12039" max="12039" width="20.28515625" style="274" customWidth="1"/>
    <col min="12040" max="12040" width="19.5703125" style="274" customWidth="1"/>
    <col min="12041" max="12041" width="19" style="274" customWidth="1"/>
    <col min="12042" max="12043" width="17.28515625" style="274" customWidth="1"/>
    <col min="12044" max="12044" width="2.28515625" style="274" customWidth="1"/>
    <col min="12045" max="12288" width="9.140625" style="274"/>
    <col min="12289" max="12289" width="6.85546875" style="274" customWidth="1"/>
    <col min="12290" max="12290" width="6.5703125" style="274" customWidth="1"/>
    <col min="12291" max="12291" width="9.5703125" style="274" customWidth="1"/>
    <col min="12292" max="12292" width="22.85546875" style="274" customWidth="1"/>
    <col min="12293" max="12293" width="20" style="274" customWidth="1"/>
    <col min="12294" max="12294" width="24.28515625" style="274" customWidth="1"/>
    <col min="12295" max="12295" width="20.28515625" style="274" customWidth="1"/>
    <col min="12296" max="12296" width="19.5703125" style="274" customWidth="1"/>
    <col min="12297" max="12297" width="19" style="274" customWidth="1"/>
    <col min="12298" max="12299" width="17.28515625" style="274" customWidth="1"/>
    <col min="12300" max="12300" width="2.28515625" style="274" customWidth="1"/>
    <col min="12301" max="12544" width="9.140625" style="274"/>
    <col min="12545" max="12545" width="6.85546875" style="274" customWidth="1"/>
    <col min="12546" max="12546" width="6.5703125" style="274" customWidth="1"/>
    <col min="12547" max="12547" width="9.5703125" style="274" customWidth="1"/>
    <col min="12548" max="12548" width="22.85546875" style="274" customWidth="1"/>
    <col min="12549" max="12549" width="20" style="274" customWidth="1"/>
    <col min="12550" max="12550" width="24.28515625" style="274" customWidth="1"/>
    <col min="12551" max="12551" width="20.28515625" style="274" customWidth="1"/>
    <col min="12552" max="12552" width="19.5703125" style="274" customWidth="1"/>
    <col min="12553" max="12553" width="19" style="274" customWidth="1"/>
    <col min="12554" max="12555" width="17.28515625" style="274" customWidth="1"/>
    <col min="12556" max="12556" width="2.28515625" style="274" customWidth="1"/>
    <col min="12557" max="12800" width="9.140625" style="274"/>
    <col min="12801" max="12801" width="6.85546875" style="274" customWidth="1"/>
    <col min="12802" max="12802" width="6.5703125" style="274" customWidth="1"/>
    <col min="12803" max="12803" width="9.5703125" style="274" customWidth="1"/>
    <col min="12804" max="12804" width="22.85546875" style="274" customWidth="1"/>
    <col min="12805" max="12805" width="20" style="274" customWidth="1"/>
    <col min="12806" max="12806" width="24.28515625" style="274" customWidth="1"/>
    <col min="12807" max="12807" width="20.28515625" style="274" customWidth="1"/>
    <col min="12808" max="12808" width="19.5703125" style="274" customWidth="1"/>
    <col min="12809" max="12809" width="19" style="274" customWidth="1"/>
    <col min="12810" max="12811" width="17.28515625" style="274" customWidth="1"/>
    <col min="12812" max="12812" width="2.28515625" style="274" customWidth="1"/>
    <col min="12813" max="13056" width="9.140625" style="274"/>
    <col min="13057" max="13057" width="6.85546875" style="274" customWidth="1"/>
    <col min="13058" max="13058" width="6.5703125" style="274" customWidth="1"/>
    <col min="13059" max="13059" width="9.5703125" style="274" customWidth="1"/>
    <col min="13060" max="13060" width="22.85546875" style="274" customWidth="1"/>
    <col min="13061" max="13061" width="20" style="274" customWidth="1"/>
    <col min="13062" max="13062" width="24.28515625" style="274" customWidth="1"/>
    <col min="13063" max="13063" width="20.28515625" style="274" customWidth="1"/>
    <col min="13064" max="13064" width="19.5703125" style="274" customWidth="1"/>
    <col min="13065" max="13065" width="19" style="274" customWidth="1"/>
    <col min="13066" max="13067" width="17.28515625" style="274" customWidth="1"/>
    <col min="13068" max="13068" width="2.28515625" style="274" customWidth="1"/>
    <col min="13069" max="13312" width="9.140625" style="274"/>
    <col min="13313" max="13313" width="6.85546875" style="274" customWidth="1"/>
    <col min="13314" max="13314" width="6.5703125" style="274" customWidth="1"/>
    <col min="13315" max="13315" width="9.5703125" style="274" customWidth="1"/>
    <col min="13316" max="13316" width="22.85546875" style="274" customWidth="1"/>
    <col min="13317" max="13317" width="20" style="274" customWidth="1"/>
    <col min="13318" max="13318" width="24.28515625" style="274" customWidth="1"/>
    <col min="13319" max="13319" width="20.28515625" style="274" customWidth="1"/>
    <col min="13320" max="13320" width="19.5703125" style="274" customWidth="1"/>
    <col min="13321" max="13321" width="19" style="274" customWidth="1"/>
    <col min="13322" max="13323" width="17.28515625" style="274" customWidth="1"/>
    <col min="13324" max="13324" width="2.28515625" style="274" customWidth="1"/>
    <col min="13325" max="13568" width="9.140625" style="274"/>
    <col min="13569" max="13569" width="6.85546875" style="274" customWidth="1"/>
    <col min="13570" max="13570" width="6.5703125" style="274" customWidth="1"/>
    <col min="13571" max="13571" width="9.5703125" style="274" customWidth="1"/>
    <col min="13572" max="13572" width="22.85546875" style="274" customWidth="1"/>
    <col min="13573" max="13573" width="20" style="274" customWidth="1"/>
    <col min="13574" max="13574" width="24.28515625" style="274" customWidth="1"/>
    <col min="13575" max="13575" width="20.28515625" style="274" customWidth="1"/>
    <col min="13576" max="13576" width="19.5703125" style="274" customWidth="1"/>
    <col min="13577" max="13577" width="19" style="274" customWidth="1"/>
    <col min="13578" max="13579" width="17.28515625" style="274" customWidth="1"/>
    <col min="13580" max="13580" width="2.28515625" style="274" customWidth="1"/>
    <col min="13581" max="13824" width="9.140625" style="274"/>
    <col min="13825" max="13825" width="6.85546875" style="274" customWidth="1"/>
    <col min="13826" max="13826" width="6.5703125" style="274" customWidth="1"/>
    <col min="13827" max="13827" width="9.5703125" style="274" customWidth="1"/>
    <col min="13828" max="13828" width="22.85546875" style="274" customWidth="1"/>
    <col min="13829" max="13829" width="20" style="274" customWidth="1"/>
    <col min="13830" max="13830" width="24.28515625" style="274" customWidth="1"/>
    <col min="13831" max="13831" width="20.28515625" style="274" customWidth="1"/>
    <col min="13832" max="13832" width="19.5703125" style="274" customWidth="1"/>
    <col min="13833" max="13833" width="19" style="274" customWidth="1"/>
    <col min="13834" max="13835" width="17.28515625" style="274" customWidth="1"/>
    <col min="13836" max="13836" width="2.28515625" style="274" customWidth="1"/>
    <col min="13837" max="14080" width="9.140625" style="274"/>
    <col min="14081" max="14081" width="6.85546875" style="274" customWidth="1"/>
    <col min="14082" max="14082" width="6.5703125" style="274" customWidth="1"/>
    <col min="14083" max="14083" width="9.5703125" style="274" customWidth="1"/>
    <col min="14084" max="14084" width="22.85546875" style="274" customWidth="1"/>
    <col min="14085" max="14085" width="20" style="274" customWidth="1"/>
    <col min="14086" max="14086" width="24.28515625" style="274" customWidth="1"/>
    <col min="14087" max="14087" width="20.28515625" style="274" customWidth="1"/>
    <col min="14088" max="14088" width="19.5703125" style="274" customWidth="1"/>
    <col min="14089" max="14089" width="19" style="274" customWidth="1"/>
    <col min="14090" max="14091" width="17.28515625" style="274" customWidth="1"/>
    <col min="14092" max="14092" width="2.28515625" style="274" customWidth="1"/>
    <col min="14093" max="14336" width="9.140625" style="274"/>
    <col min="14337" max="14337" width="6.85546875" style="274" customWidth="1"/>
    <col min="14338" max="14338" width="6.5703125" style="274" customWidth="1"/>
    <col min="14339" max="14339" width="9.5703125" style="274" customWidth="1"/>
    <col min="14340" max="14340" width="22.85546875" style="274" customWidth="1"/>
    <col min="14341" max="14341" width="20" style="274" customWidth="1"/>
    <col min="14342" max="14342" width="24.28515625" style="274" customWidth="1"/>
    <col min="14343" max="14343" width="20.28515625" style="274" customWidth="1"/>
    <col min="14344" max="14344" width="19.5703125" style="274" customWidth="1"/>
    <col min="14345" max="14345" width="19" style="274" customWidth="1"/>
    <col min="14346" max="14347" width="17.28515625" style="274" customWidth="1"/>
    <col min="14348" max="14348" width="2.28515625" style="274" customWidth="1"/>
    <col min="14349" max="14592" width="9.140625" style="274"/>
    <col min="14593" max="14593" width="6.85546875" style="274" customWidth="1"/>
    <col min="14594" max="14594" width="6.5703125" style="274" customWidth="1"/>
    <col min="14595" max="14595" width="9.5703125" style="274" customWidth="1"/>
    <col min="14596" max="14596" width="22.85546875" style="274" customWidth="1"/>
    <col min="14597" max="14597" width="20" style="274" customWidth="1"/>
    <col min="14598" max="14598" width="24.28515625" style="274" customWidth="1"/>
    <col min="14599" max="14599" width="20.28515625" style="274" customWidth="1"/>
    <col min="14600" max="14600" width="19.5703125" style="274" customWidth="1"/>
    <col min="14601" max="14601" width="19" style="274" customWidth="1"/>
    <col min="14602" max="14603" width="17.28515625" style="274" customWidth="1"/>
    <col min="14604" max="14604" width="2.28515625" style="274" customWidth="1"/>
    <col min="14605" max="14848" width="9.140625" style="274"/>
    <col min="14849" max="14849" width="6.85546875" style="274" customWidth="1"/>
    <col min="14850" max="14850" width="6.5703125" style="274" customWidth="1"/>
    <col min="14851" max="14851" width="9.5703125" style="274" customWidth="1"/>
    <col min="14852" max="14852" width="22.85546875" style="274" customWidth="1"/>
    <col min="14853" max="14853" width="20" style="274" customWidth="1"/>
    <col min="14854" max="14854" width="24.28515625" style="274" customWidth="1"/>
    <col min="14855" max="14855" width="20.28515625" style="274" customWidth="1"/>
    <col min="14856" max="14856" width="19.5703125" style="274" customWidth="1"/>
    <col min="14857" max="14857" width="19" style="274" customWidth="1"/>
    <col min="14858" max="14859" width="17.28515625" style="274" customWidth="1"/>
    <col min="14860" max="14860" width="2.28515625" style="274" customWidth="1"/>
    <col min="14861" max="15104" width="9.140625" style="274"/>
    <col min="15105" max="15105" width="6.85546875" style="274" customWidth="1"/>
    <col min="15106" max="15106" width="6.5703125" style="274" customWidth="1"/>
    <col min="15107" max="15107" width="9.5703125" style="274" customWidth="1"/>
    <col min="15108" max="15108" width="22.85546875" style="274" customWidth="1"/>
    <col min="15109" max="15109" width="20" style="274" customWidth="1"/>
    <col min="15110" max="15110" width="24.28515625" style="274" customWidth="1"/>
    <col min="15111" max="15111" width="20.28515625" style="274" customWidth="1"/>
    <col min="15112" max="15112" width="19.5703125" style="274" customWidth="1"/>
    <col min="15113" max="15113" width="19" style="274" customWidth="1"/>
    <col min="15114" max="15115" width="17.28515625" style="274" customWidth="1"/>
    <col min="15116" max="15116" width="2.28515625" style="274" customWidth="1"/>
    <col min="15117" max="15360" width="9.140625" style="274"/>
    <col min="15361" max="15361" width="6.85546875" style="274" customWidth="1"/>
    <col min="15362" max="15362" width="6.5703125" style="274" customWidth="1"/>
    <col min="15363" max="15363" width="9.5703125" style="274" customWidth="1"/>
    <col min="15364" max="15364" width="22.85546875" style="274" customWidth="1"/>
    <col min="15365" max="15365" width="20" style="274" customWidth="1"/>
    <col min="15366" max="15366" width="24.28515625" style="274" customWidth="1"/>
    <col min="15367" max="15367" width="20.28515625" style="274" customWidth="1"/>
    <col min="15368" max="15368" width="19.5703125" style="274" customWidth="1"/>
    <col min="15369" max="15369" width="19" style="274" customWidth="1"/>
    <col min="15370" max="15371" width="17.28515625" style="274" customWidth="1"/>
    <col min="15372" max="15372" width="2.28515625" style="274" customWidth="1"/>
    <col min="15373" max="15616" width="9.140625" style="274"/>
    <col min="15617" max="15617" width="6.85546875" style="274" customWidth="1"/>
    <col min="15618" max="15618" width="6.5703125" style="274" customWidth="1"/>
    <col min="15619" max="15619" width="9.5703125" style="274" customWidth="1"/>
    <col min="15620" max="15620" width="22.85546875" style="274" customWidth="1"/>
    <col min="15621" max="15621" width="20" style="274" customWidth="1"/>
    <col min="15622" max="15622" width="24.28515625" style="274" customWidth="1"/>
    <col min="15623" max="15623" width="20.28515625" style="274" customWidth="1"/>
    <col min="15624" max="15624" width="19.5703125" style="274" customWidth="1"/>
    <col min="15625" max="15625" width="19" style="274" customWidth="1"/>
    <col min="15626" max="15627" width="17.28515625" style="274" customWidth="1"/>
    <col min="15628" max="15628" width="2.28515625" style="274" customWidth="1"/>
    <col min="15629" max="15872" width="9.140625" style="274"/>
    <col min="15873" max="15873" width="6.85546875" style="274" customWidth="1"/>
    <col min="15874" max="15874" width="6.5703125" style="274" customWidth="1"/>
    <col min="15875" max="15875" width="9.5703125" style="274" customWidth="1"/>
    <col min="15876" max="15876" width="22.85546875" style="274" customWidth="1"/>
    <col min="15877" max="15877" width="20" style="274" customWidth="1"/>
    <col min="15878" max="15878" width="24.28515625" style="274" customWidth="1"/>
    <col min="15879" max="15879" width="20.28515625" style="274" customWidth="1"/>
    <col min="15880" max="15880" width="19.5703125" style="274" customWidth="1"/>
    <col min="15881" max="15881" width="19" style="274" customWidth="1"/>
    <col min="15882" max="15883" width="17.28515625" style="274" customWidth="1"/>
    <col min="15884" max="15884" width="2.28515625" style="274" customWidth="1"/>
    <col min="15885" max="16128" width="9.140625" style="274"/>
    <col min="16129" max="16129" width="6.85546875" style="274" customWidth="1"/>
    <col min="16130" max="16130" width="6.5703125" style="274" customWidth="1"/>
    <col min="16131" max="16131" width="9.5703125" style="274" customWidth="1"/>
    <col min="16132" max="16132" width="22.85546875" style="274" customWidth="1"/>
    <col min="16133" max="16133" width="20" style="274" customWidth="1"/>
    <col min="16134" max="16134" width="24.28515625" style="274" customWidth="1"/>
    <col min="16135" max="16135" width="20.28515625" style="274" customWidth="1"/>
    <col min="16136" max="16136" width="19.5703125" style="274" customWidth="1"/>
    <col min="16137" max="16137" width="19" style="274" customWidth="1"/>
    <col min="16138" max="16139" width="17.28515625" style="274" customWidth="1"/>
    <col min="16140" max="16140" width="2.28515625" style="274" customWidth="1"/>
    <col min="16141" max="16384" width="9.140625" style="274"/>
  </cols>
  <sheetData>
    <row r="2" spans="2:11" ht="21.75" customHeight="1">
      <c r="B2" s="594"/>
      <c r="C2" s="594" t="s">
        <v>896</v>
      </c>
      <c r="D2" s="594"/>
      <c r="E2" s="594"/>
      <c r="F2" s="594"/>
      <c r="H2" s="595" t="s">
        <v>831</v>
      </c>
    </row>
    <row r="3" spans="2:11" ht="15" customHeight="1">
      <c r="D3" s="517" t="s">
        <v>895</v>
      </c>
      <c r="H3" s="655"/>
    </row>
    <row r="4" spans="2:11" ht="15" customHeight="1">
      <c r="J4" s="638"/>
      <c r="K4" s="638"/>
    </row>
    <row r="5" spans="2:11" ht="35.25" customHeight="1">
      <c r="B5" s="1290" t="s">
        <v>863</v>
      </c>
      <c r="C5" s="1290"/>
      <c r="D5" s="1290"/>
      <c r="E5" s="1290"/>
      <c r="F5" s="1290"/>
      <c r="G5" s="1290"/>
      <c r="H5" s="1290"/>
      <c r="I5" s="1290"/>
      <c r="J5" s="615"/>
      <c r="K5" s="615"/>
    </row>
    <row r="6" spans="2:11">
      <c r="B6" s="292" t="s">
        <v>591</v>
      </c>
      <c r="C6" s="283"/>
      <c r="D6" s="283"/>
      <c r="E6" s="283"/>
      <c r="F6" s="283"/>
      <c r="G6" s="283"/>
      <c r="H6" s="283"/>
      <c r="I6" s="283"/>
    </row>
    <row r="7" spans="2:11" ht="52.5" customHeight="1">
      <c r="B7" s="1291" t="s">
        <v>832</v>
      </c>
      <c r="C7" s="1291"/>
      <c r="D7" s="1291"/>
      <c r="E7" s="1291"/>
      <c r="F7" s="1291"/>
      <c r="G7" s="1291"/>
      <c r="H7" s="1291"/>
      <c r="I7" s="1291"/>
    </row>
    <row r="8" spans="2:11">
      <c r="B8" s="283"/>
      <c r="C8" s="292"/>
      <c r="D8" s="283"/>
      <c r="E8" s="283"/>
      <c r="F8" s="283"/>
      <c r="G8" s="283"/>
      <c r="H8" s="283"/>
      <c r="I8" s="283"/>
      <c r="J8" s="283"/>
    </row>
    <row r="9" spans="2:11" ht="16.5" customHeight="1">
      <c r="B9" s="626"/>
      <c r="C9" s="703"/>
      <c r="D9" s="703"/>
      <c r="E9" s="703"/>
      <c r="F9" s="703"/>
      <c r="G9" s="703"/>
      <c r="H9" s="703"/>
      <c r="I9" s="704" t="s">
        <v>60</v>
      </c>
      <c r="J9" s="283"/>
    </row>
    <row r="10" spans="2:11" ht="72.75" customHeight="1">
      <c r="B10" s="626"/>
      <c r="C10" s="696" t="s">
        <v>833</v>
      </c>
      <c r="D10" s="696" t="s">
        <v>834</v>
      </c>
      <c r="E10" s="696" t="s">
        <v>835</v>
      </c>
      <c r="F10" s="696" t="s">
        <v>824</v>
      </c>
      <c r="G10" s="696" t="s">
        <v>836</v>
      </c>
      <c r="H10" s="696" t="s">
        <v>837</v>
      </c>
      <c r="I10" s="696" t="s">
        <v>864</v>
      </c>
      <c r="J10" s="283"/>
    </row>
    <row r="11" spans="2:11" ht="24.95" customHeight="1">
      <c r="B11" s="626"/>
      <c r="C11" s="705">
        <v>1</v>
      </c>
      <c r="D11" s="626"/>
      <c r="E11" s="626"/>
      <c r="F11" s="626"/>
      <c r="G11" s="626"/>
      <c r="H11" s="626"/>
      <c r="I11" s="626"/>
      <c r="J11" s="283"/>
    </row>
    <row r="12" spans="2:11" ht="24.95" customHeight="1">
      <c r="B12" s="626"/>
      <c r="C12" s="705">
        <v>2</v>
      </c>
      <c r="D12" s="1289" t="s">
        <v>215</v>
      </c>
      <c r="E12" s="1289"/>
      <c r="F12" s="1289"/>
      <c r="G12" s="1289"/>
      <c r="H12" s="1289"/>
      <c r="I12" s="1289"/>
      <c r="J12" s="283"/>
    </row>
    <row r="13" spans="2:11" ht="24.95" customHeight="1">
      <c r="B13" s="626"/>
      <c r="C13" s="705">
        <v>3</v>
      </c>
      <c r="D13" s="626"/>
      <c r="E13" s="626"/>
      <c r="F13" s="626"/>
      <c r="G13" s="626"/>
      <c r="H13" s="626"/>
      <c r="I13" s="626"/>
      <c r="J13" s="283"/>
    </row>
    <row r="14" spans="2:11" s="707" customFormat="1" ht="24.95" customHeight="1">
      <c r="B14" s="698"/>
      <c r="C14" s="698"/>
      <c r="D14" s="698" t="s">
        <v>89</v>
      </c>
      <c r="E14" s="698"/>
      <c r="F14" s="698"/>
      <c r="G14" s="698"/>
      <c r="H14" s="698">
        <f>SUM(H11:H13)</f>
        <v>0</v>
      </c>
      <c r="I14" s="698"/>
      <c r="J14" s="706"/>
    </row>
    <row r="15" spans="2:11" s="707" customFormat="1" ht="24.95" customHeight="1">
      <c r="B15" s="706"/>
      <c r="C15" s="706"/>
      <c r="D15" s="706"/>
      <c r="E15" s="706"/>
      <c r="F15" s="706"/>
      <c r="G15" s="706"/>
      <c r="H15" s="706"/>
      <c r="I15" s="706"/>
      <c r="J15" s="706"/>
    </row>
    <row r="17" spans="2:9">
      <c r="B17" s="626"/>
      <c r="C17" s="703"/>
      <c r="D17" s="703"/>
      <c r="E17" s="703"/>
      <c r="F17" s="703"/>
      <c r="G17" s="703"/>
      <c r="H17" s="703"/>
      <c r="I17" s="704" t="s">
        <v>60</v>
      </c>
    </row>
    <row r="18" spans="2:9" ht="63.75">
      <c r="B18" s="626"/>
      <c r="C18" s="696" t="s">
        <v>833</v>
      </c>
      <c r="D18" s="696" t="s">
        <v>834</v>
      </c>
      <c r="E18" s="696" t="s">
        <v>835</v>
      </c>
      <c r="F18" s="696" t="s">
        <v>824</v>
      </c>
      <c r="G18" s="696" t="s">
        <v>836</v>
      </c>
      <c r="H18" s="696" t="s">
        <v>837</v>
      </c>
      <c r="I18" s="696" t="s">
        <v>865</v>
      </c>
    </row>
    <row r="19" spans="2:9" ht="23.25" customHeight="1">
      <c r="B19" s="626"/>
      <c r="C19" s="705">
        <v>1</v>
      </c>
      <c r="D19" s="626"/>
      <c r="E19" s="626"/>
      <c r="F19" s="626"/>
      <c r="G19" s="626"/>
      <c r="H19" s="626"/>
      <c r="I19" s="626"/>
    </row>
    <row r="20" spans="2:9" ht="23.25" customHeight="1">
      <c r="B20" s="626"/>
      <c r="C20" s="705">
        <v>2</v>
      </c>
      <c r="D20" s="1289" t="s">
        <v>215</v>
      </c>
      <c r="E20" s="1289"/>
      <c r="F20" s="1289"/>
      <c r="G20" s="1289"/>
      <c r="H20" s="1289"/>
      <c r="I20" s="1289"/>
    </row>
    <row r="21" spans="2:9" ht="23.25" customHeight="1">
      <c r="B21" s="626"/>
      <c r="C21" s="705">
        <v>3</v>
      </c>
      <c r="D21" s="626"/>
      <c r="E21" s="626"/>
      <c r="F21" s="626"/>
      <c r="G21" s="626"/>
      <c r="H21" s="626"/>
      <c r="I21" s="626"/>
    </row>
    <row r="22" spans="2:9" ht="22.5" customHeight="1">
      <c r="B22" s="698"/>
      <c r="C22" s="698"/>
      <c r="D22" s="698" t="s">
        <v>89</v>
      </c>
      <c r="E22" s="698"/>
      <c r="F22" s="698"/>
      <c r="G22" s="698"/>
      <c r="H22" s="698">
        <f>SUM(H19:H21)</f>
        <v>0</v>
      </c>
      <c r="I22" s="698"/>
    </row>
    <row r="24" spans="2:9" ht="24.75" customHeight="1"/>
  </sheetData>
  <mergeCells count="4">
    <mergeCell ref="B5:I5"/>
    <mergeCell ref="D12:I12"/>
    <mergeCell ref="D20:I20"/>
    <mergeCell ref="B7:I7"/>
  </mergeCells>
  <pageMargins left="0.55000000000000004" right="0.37" top="0.74803149606299213" bottom="0.74803149606299213" header="0.31496062992125984" footer="0.31496062992125984"/>
  <pageSetup paperSize="5" scale="88" orientation="portrait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>
  <sheetPr>
    <tabColor indexed="20"/>
    <pageSetUpPr fitToPage="1"/>
  </sheetPr>
  <dimension ref="B2:K21"/>
  <sheetViews>
    <sheetView view="pageBreakPreview" zoomScale="60" workbookViewId="0">
      <selection activeCell="B7" sqref="B7"/>
    </sheetView>
  </sheetViews>
  <sheetFormatPr defaultRowHeight="12.75"/>
  <cols>
    <col min="1" max="1" width="6.85546875" style="274" customWidth="1"/>
    <col min="2" max="2" width="5.42578125" style="274" customWidth="1"/>
    <col min="3" max="3" width="9.5703125" style="274" customWidth="1"/>
    <col min="4" max="4" width="14.28515625" style="274" customWidth="1"/>
    <col min="5" max="5" width="11.5703125" style="274" customWidth="1"/>
    <col min="6" max="6" width="17.28515625" style="274" customWidth="1"/>
    <col min="7" max="7" width="20.28515625" style="274" customWidth="1"/>
    <col min="8" max="8" width="19.140625" style="274" customWidth="1"/>
    <col min="9" max="9" width="21.42578125" style="274" customWidth="1"/>
    <col min="10" max="11" width="17.28515625" style="274" customWidth="1"/>
    <col min="12" max="12" width="2.28515625" style="274" customWidth="1"/>
    <col min="13" max="256" width="9.140625" style="274"/>
    <col min="257" max="257" width="6.85546875" style="274" customWidth="1"/>
    <col min="258" max="258" width="5.42578125" style="274" customWidth="1"/>
    <col min="259" max="259" width="9.5703125" style="274" customWidth="1"/>
    <col min="260" max="260" width="22.85546875" style="274" customWidth="1"/>
    <col min="261" max="261" width="20" style="274" customWidth="1"/>
    <col min="262" max="262" width="24.28515625" style="274" customWidth="1"/>
    <col min="263" max="263" width="20.28515625" style="274" customWidth="1"/>
    <col min="264" max="264" width="19.140625" style="274" customWidth="1"/>
    <col min="265" max="265" width="21.42578125" style="274" customWidth="1"/>
    <col min="266" max="267" width="17.28515625" style="274" customWidth="1"/>
    <col min="268" max="268" width="2.28515625" style="274" customWidth="1"/>
    <col min="269" max="512" width="9.140625" style="274"/>
    <col min="513" max="513" width="6.85546875" style="274" customWidth="1"/>
    <col min="514" max="514" width="5.42578125" style="274" customWidth="1"/>
    <col min="515" max="515" width="9.5703125" style="274" customWidth="1"/>
    <col min="516" max="516" width="22.85546875" style="274" customWidth="1"/>
    <col min="517" max="517" width="20" style="274" customWidth="1"/>
    <col min="518" max="518" width="24.28515625" style="274" customWidth="1"/>
    <col min="519" max="519" width="20.28515625" style="274" customWidth="1"/>
    <col min="520" max="520" width="19.140625" style="274" customWidth="1"/>
    <col min="521" max="521" width="21.42578125" style="274" customWidth="1"/>
    <col min="522" max="523" width="17.28515625" style="274" customWidth="1"/>
    <col min="524" max="524" width="2.28515625" style="274" customWidth="1"/>
    <col min="525" max="768" width="9.140625" style="274"/>
    <col min="769" max="769" width="6.85546875" style="274" customWidth="1"/>
    <col min="770" max="770" width="5.42578125" style="274" customWidth="1"/>
    <col min="771" max="771" width="9.5703125" style="274" customWidth="1"/>
    <col min="772" max="772" width="22.85546875" style="274" customWidth="1"/>
    <col min="773" max="773" width="20" style="274" customWidth="1"/>
    <col min="774" max="774" width="24.28515625" style="274" customWidth="1"/>
    <col min="775" max="775" width="20.28515625" style="274" customWidth="1"/>
    <col min="776" max="776" width="19.140625" style="274" customWidth="1"/>
    <col min="777" max="777" width="21.42578125" style="274" customWidth="1"/>
    <col min="778" max="779" width="17.28515625" style="274" customWidth="1"/>
    <col min="780" max="780" width="2.28515625" style="274" customWidth="1"/>
    <col min="781" max="1024" width="9.140625" style="274"/>
    <col min="1025" max="1025" width="6.85546875" style="274" customWidth="1"/>
    <col min="1026" max="1026" width="5.42578125" style="274" customWidth="1"/>
    <col min="1027" max="1027" width="9.5703125" style="274" customWidth="1"/>
    <col min="1028" max="1028" width="22.85546875" style="274" customWidth="1"/>
    <col min="1029" max="1029" width="20" style="274" customWidth="1"/>
    <col min="1030" max="1030" width="24.28515625" style="274" customWidth="1"/>
    <col min="1031" max="1031" width="20.28515625" style="274" customWidth="1"/>
    <col min="1032" max="1032" width="19.140625" style="274" customWidth="1"/>
    <col min="1033" max="1033" width="21.42578125" style="274" customWidth="1"/>
    <col min="1034" max="1035" width="17.28515625" style="274" customWidth="1"/>
    <col min="1036" max="1036" width="2.28515625" style="274" customWidth="1"/>
    <col min="1037" max="1280" width="9.140625" style="274"/>
    <col min="1281" max="1281" width="6.85546875" style="274" customWidth="1"/>
    <col min="1282" max="1282" width="5.42578125" style="274" customWidth="1"/>
    <col min="1283" max="1283" width="9.5703125" style="274" customWidth="1"/>
    <col min="1284" max="1284" width="22.85546875" style="274" customWidth="1"/>
    <col min="1285" max="1285" width="20" style="274" customWidth="1"/>
    <col min="1286" max="1286" width="24.28515625" style="274" customWidth="1"/>
    <col min="1287" max="1287" width="20.28515625" style="274" customWidth="1"/>
    <col min="1288" max="1288" width="19.140625" style="274" customWidth="1"/>
    <col min="1289" max="1289" width="21.42578125" style="274" customWidth="1"/>
    <col min="1290" max="1291" width="17.28515625" style="274" customWidth="1"/>
    <col min="1292" max="1292" width="2.28515625" style="274" customWidth="1"/>
    <col min="1293" max="1536" width="9.140625" style="274"/>
    <col min="1537" max="1537" width="6.85546875" style="274" customWidth="1"/>
    <col min="1538" max="1538" width="5.42578125" style="274" customWidth="1"/>
    <col min="1539" max="1539" width="9.5703125" style="274" customWidth="1"/>
    <col min="1540" max="1540" width="22.85546875" style="274" customWidth="1"/>
    <col min="1541" max="1541" width="20" style="274" customWidth="1"/>
    <col min="1542" max="1542" width="24.28515625" style="274" customWidth="1"/>
    <col min="1543" max="1543" width="20.28515625" style="274" customWidth="1"/>
    <col min="1544" max="1544" width="19.140625" style="274" customWidth="1"/>
    <col min="1545" max="1545" width="21.42578125" style="274" customWidth="1"/>
    <col min="1546" max="1547" width="17.28515625" style="274" customWidth="1"/>
    <col min="1548" max="1548" width="2.28515625" style="274" customWidth="1"/>
    <col min="1549" max="1792" width="9.140625" style="274"/>
    <col min="1793" max="1793" width="6.85546875" style="274" customWidth="1"/>
    <col min="1794" max="1794" width="5.42578125" style="274" customWidth="1"/>
    <col min="1795" max="1795" width="9.5703125" style="274" customWidth="1"/>
    <col min="1796" max="1796" width="22.85546875" style="274" customWidth="1"/>
    <col min="1797" max="1797" width="20" style="274" customWidth="1"/>
    <col min="1798" max="1798" width="24.28515625" style="274" customWidth="1"/>
    <col min="1799" max="1799" width="20.28515625" style="274" customWidth="1"/>
    <col min="1800" max="1800" width="19.140625" style="274" customWidth="1"/>
    <col min="1801" max="1801" width="21.42578125" style="274" customWidth="1"/>
    <col min="1802" max="1803" width="17.28515625" style="274" customWidth="1"/>
    <col min="1804" max="1804" width="2.28515625" style="274" customWidth="1"/>
    <col min="1805" max="2048" width="9.140625" style="274"/>
    <col min="2049" max="2049" width="6.85546875" style="274" customWidth="1"/>
    <col min="2050" max="2050" width="5.42578125" style="274" customWidth="1"/>
    <col min="2051" max="2051" width="9.5703125" style="274" customWidth="1"/>
    <col min="2052" max="2052" width="22.85546875" style="274" customWidth="1"/>
    <col min="2053" max="2053" width="20" style="274" customWidth="1"/>
    <col min="2054" max="2054" width="24.28515625" style="274" customWidth="1"/>
    <col min="2055" max="2055" width="20.28515625" style="274" customWidth="1"/>
    <col min="2056" max="2056" width="19.140625" style="274" customWidth="1"/>
    <col min="2057" max="2057" width="21.42578125" style="274" customWidth="1"/>
    <col min="2058" max="2059" width="17.28515625" style="274" customWidth="1"/>
    <col min="2060" max="2060" width="2.28515625" style="274" customWidth="1"/>
    <col min="2061" max="2304" width="9.140625" style="274"/>
    <col min="2305" max="2305" width="6.85546875" style="274" customWidth="1"/>
    <col min="2306" max="2306" width="5.42578125" style="274" customWidth="1"/>
    <col min="2307" max="2307" width="9.5703125" style="274" customWidth="1"/>
    <col min="2308" max="2308" width="22.85546875" style="274" customWidth="1"/>
    <col min="2309" max="2309" width="20" style="274" customWidth="1"/>
    <col min="2310" max="2310" width="24.28515625" style="274" customWidth="1"/>
    <col min="2311" max="2311" width="20.28515625" style="274" customWidth="1"/>
    <col min="2312" max="2312" width="19.140625" style="274" customWidth="1"/>
    <col min="2313" max="2313" width="21.42578125" style="274" customWidth="1"/>
    <col min="2314" max="2315" width="17.28515625" style="274" customWidth="1"/>
    <col min="2316" max="2316" width="2.28515625" style="274" customWidth="1"/>
    <col min="2317" max="2560" width="9.140625" style="274"/>
    <col min="2561" max="2561" width="6.85546875" style="274" customWidth="1"/>
    <col min="2562" max="2562" width="5.42578125" style="274" customWidth="1"/>
    <col min="2563" max="2563" width="9.5703125" style="274" customWidth="1"/>
    <col min="2564" max="2564" width="22.85546875" style="274" customWidth="1"/>
    <col min="2565" max="2565" width="20" style="274" customWidth="1"/>
    <col min="2566" max="2566" width="24.28515625" style="274" customWidth="1"/>
    <col min="2567" max="2567" width="20.28515625" style="274" customWidth="1"/>
    <col min="2568" max="2568" width="19.140625" style="274" customWidth="1"/>
    <col min="2569" max="2569" width="21.42578125" style="274" customWidth="1"/>
    <col min="2570" max="2571" width="17.28515625" style="274" customWidth="1"/>
    <col min="2572" max="2572" width="2.28515625" style="274" customWidth="1"/>
    <col min="2573" max="2816" width="9.140625" style="274"/>
    <col min="2817" max="2817" width="6.85546875" style="274" customWidth="1"/>
    <col min="2818" max="2818" width="5.42578125" style="274" customWidth="1"/>
    <col min="2819" max="2819" width="9.5703125" style="274" customWidth="1"/>
    <col min="2820" max="2820" width="22.85546875" style="274" customWidth="1"/>
    <col min="2821" max="2821" width="20" style="274" customWidth="1"/>
    <col min="2822" max="2822" width="24.28515625" style="274" customWidth="1"/>
    <col min="2823" max="2823" width="20.28515625" style="274" customWidth="1"/>
    <col min="2824" max="2824" width="19.140625" style="274" customWidth="1"/>
    <col min="2825" max="2825" width="21.42578125" style="274" customWidth="1"/>
    <col min="2826" max="2827" width="17.28515625" style="274" customWidth="1"/>
    <col min="2828" max="2828" width="2.28515625" style="274" customWidth="1"/>
    <col min="2829" max="3072" width="9.140625" style="274"/>
    <col min="3073" max="3073" width="6.85546875" style="274" customWidth="1"/>
    <col min="3074" max="3074" width="5.42578125" style="274" customWidth="1"/>
    <col min="3075" max="3075" width="9.5703125" style="274" customWidth="1"/>
    <col min="3076" max="3076" width="22.85546875" style="274" customWidth="1"/>
    <col min="3077" max="3077" width="20" style="274" customWidth="1"/>
    <col min="3078" max="3078" width="24.28515625" style="274" customWidth="1"/>
    <col min="3079" max="3079" width="20.28515625" style="274" customWidth="1"/>
    <col min="3080" max="3080" width="19.140625" style="274" customWidth="1"/>
    <col min="3081" max="3081" width="21.42578125" style="274" customWidth="1"/>
    <col min="3082" max="3083" width="17.28515625" style="274" customWidth="1"/>
    <col min="3084" max="3084" width="2.28515625" style="274" customWidth="1"/>
    <col min="3085" max="3328" width="9.140625" style="274"/>
    <col min="3329" max="3329" width="6.85546875" style="274" customWidth="1"/>
    <col min="3330" max="3330" width="5.42578125" style="274" customWidth="1"/>
    <col min="3331" max="3331" width="9.5703125" style="274" customWidth="1"/>
    <col min="3332" max="3332" width="22.85546875" style="274" customWidth="1"/>
    <col min="3333" max="3333" width="20" style="274" customWidth="1"/>
    <col min="3334" max="3334" width="24.28515625" style="274" customWidth="1"/>
    <col min="3335" max="3335" width="20.28515625" style="274" customWidth="1"/>
    <col min="3336" max="3336" width="19.140625" style="274" customWidth="1"/>
    <col min="3337" max="3337" width="21.42578125" style="274" customWidth="1"/>
    <col min="3338" max="3339" width="17.28515625" style="274" customWidth="1"/>
    <col min="3340" max="3340" width="2.28515625" style="274" customWidth="1"/>
    <col min="3341" max="3584" width="9.140625" style="274"/>
    <col min="3585" max="3585" width="6.85546875" style="274" customWidth="1"/>
    <col min="3586" max="3586" width="5.42578125" style="274" customWidth="1"/>
    <col min="3587" max="3587" width="9.5703125" style="274" customWidth="1"/>
    <col min="3588" max="3588" width="22.85546875" style="274" customWidth="1"/>
    <col min="3589" max="3589" width="20" style="274" customWidth="1"/>
    <col min="3590" max="3590" width="24.28515625" style="274" customWidth="1"/>
    <col min="3591" max="3591" width="20.28515625" style="274" customWidth="1"/>
    <col min="3592" max="3592" width="19.140625" style="274" customWidth="1"/>
    <col min="3593" max="3593" width="21.42578125" style="274" customWidth="1"/>
    <col min="3594" max="3595" width="17.28515625" style="274" customWidth="1"/>
    <col min="3596" max="3596" width="2.28515625" style="274" customWidth="1"/>
    <col min="3597" max="3840" width="9.140625" style="274"/>
    <col min="3841" max="3841" width="6.85546875" style="274" customWidth="1"/>
    <col min="3842" max="3842" width="5.42578125" style="274" customWidth="1"/>
    <col min="3843" max="3843" width="9.5703125" style="274" customWidth="1"/>
    <col min="3844" max="3844" width="22.85546875" style="274" customWidth="1"/>
    <col min="3845" max="3845" width="20" style="274" customWidth="1"/>
    <col min="3846" max="3846" width="24.28515625" style="274" customWidth="1"/>
    <col min="3847" max="3847" width="20.28515625" style="274" customWidth="1"/>
    <col min="3848" max="3848" width="19.140625" style="274" customWidth="1"/>
    <col min="3849" max="3849" width="21.42578125" style="274" customWidth="1"/>
    <col min="3850" max="3851" width="17.28515625" style="274" customWidth="1"/>
    <col min="3852" max="3852" width="2.28515625" style="274" customWidth="1"/>
    <col min="3853" max="4096" width="9.140625" style="274"/>
    <col min="4097" max="4097" width="6.85546875" style="274" customWidth="1"/>
    <col min="4098" max="4098" width="5.42578125" style="274" customWidth="1"/>
    <col min="4099" max="4099" width="9.5703125" style="274" customWidth="1"/>
    <col min="4100" max="4100" width="22.85546875" style="274" customWidth="1"/>
    <col min="4101" max="4101" width="20" style="274" customWidth="1"/>
    <col min="4102" max="4102" width="24.28515625" style="274" customWidth="1"/>
    <col min="4103" max="4103" width="20.28515625" style="274" customWidth="1"/>
    <col min="4104" max="4104" width="19.140625" style="274" customWidth="1"/>
    <col min="4105" max="4105" width="21.42578125" style="274" customWidth="1"/>
    <col min="4106" max="4107" width="17.28515625" style="274" customWidth="1"/>
    <col min="4108" max="4108" width="2.28515625" style="274" customWidth="1"/>
    <col min="4109" max="4352" width="9.140625" style="274"/>
    <col min="4353" max="4353" width="6.85546875" style="274" customWidth="1"/>
    <col min="4354" max="4354" width="5.42578125" style="274" customWidth="1"/>
    <col min="4355" max="4355" width="9.5703125" style="274" customWidth="1"/>
    <col min="4356" max="4356" width="22.85546875" style="274" customWidth="1"/>
    <col min="4357" max="4357" width="20" style="274" customWidth="1"/>
    <col min="4358" max="4358" width="24.28515625" style="274" customWidth="1"/>
    <col min="4359" max="4359" width="20.28515625" style="274" customWidth="1"/>
    <col min="4360" max="4360" width="19.140625" style="274" customWidth="1"/>
    <col min="4361" max="4361" width="21.42578125" style="274" customWidth="1"/>
    <col min="4362" max="4363" width="17.28515625" style="274" customWidth="1"/>
    <col min="4364" max="4364" width="2.28515625" style="274" customWidth="1"/>
    <col min="4365" max="4608" width="9.140625" style="274"/>
    <col min="4609" max="4609" width="6.85546875" style="274" customWidth="1"/>
    <col min="4610" max="4610" width="5.42578125" style="274" customWidth="1"/>
    <col min="4611" max="4611" width="9.5703125" style="274" customWidth="1"/>
    <col min="4612" max="4612" width="22.85546875" style="274" customWidth="1"/>
    <col min="4613" max="4613" width="20" style="274" customWidth="1"/>
    <col min="4614" max="4614" width="24.28515625" style="274" customWidth="1"/>
    <col min="4615" max="4615" width="20.28515625" style="274" customWidth="1"/>
    <col min="4616" max="4616" width="19.140625" style="274" customWidth="1"/>
    <col min="4617" max="4617" width="21.42578125" style="274" customWidth="1"/>
    <col min="4618" max="4619" width="17.28515625" style="274" customWidth="1"/>
    <col min="4620" max="4620" width="2.28515625" style="274" customWidth="1"/>
    <col min="4621" max="4864" width="9.140625" style="274"/>
    <col min="4865" max="4865" width="6.85546875" style="274" customWidth="1"/>
    <col min="4866" max="4866" width="5.42578125" style="274" customWidth="1"/>
    <col min="4867" max="4867" width="9.5703125" style="274" customWidth="1"/>
    <col min="4868" max="4868" width="22.85546875" style="274" customWidth="1"/>
    <col min="4869" max="4869" width="20" style="274" customWidth="1"/>
    <col min="4870" max="4870" width="24.28515625" style="274" customWidth="1"/>
    <col min="4871" max="4871" width="20.28515625" style="274" customWidth="1"/>
    <col min="4872" max="4872" width="19.140625" style="274" customWidth="1"/>
    <col min="4873" max="4873" width="21.42578125" style="274" customWidth="1"/>
    <col min="4874" max="4875" width="17.28515625" style="274" customWidth="1"/>
    <col min="4876" max="4876" width="2.28515625" style="274" customWidth="1"/>
    <col min="4877" max="5120" width="9.140625" style="274"/>
    <col min="5121" max="5121" width="6.85546875" style="274" customWidth="1"/>
    <col min="5122" max="5122" width="5.42578125" style="274" customWidth="1"/>
    <col min="5123" max="5123" width="9.5703125" style="274" customWidth="1"/>
    <col min="5124" max="5124" width="22.85546875" style="274" customWidth="1"/>
    <col min="5125" max="5125" width="20" style="274" customWidth="1"/>
    <col min="5126" max="5126" width="24.28515625" style="274" customWidth="1"/>
    <col min="5127" max="5127" width="20.28515625" style="274" customWidth="1"/>
    <col min="5128" max="5128" width="19.140625" style="274" customWidth="1"/>
    <col min="5129" max="5129" width="21.42578125" style="274" customWidth="1"/>
    <col min="5130" max="5131" width="17.28515625" style="274" customWidth="1"/>
    <col min="5132" max="5132" width="2.28515625" style="274" customWidth="1"/>
    <col min="5133" max="5376" width="9.140625" style="274"/>
    <col min="5377" max="5377" width="6.85546875" style="274" customWidth="1"/>
    <col min="5378" max="5378" width="5.42578125" style="274" customWidth="1"/>
    <col min="5379" max="5379" width="9.5703125" style="274" customWidth="1"/>
    <col min="5380" max="5380" width="22.85546875" style="274" customWidth="1"/>
    <col min="5381" max="5381" width="20" style="274" customWidth="1"/>
    <col min="5382" max="5382" width="24.28515625" style="274" customWidth="1"/>
    <col min="5383" max="5383" width="20.28515625" style="274" customWidth="1"/>
    <col min="5384" max="5384" width="19.140625" style="274" customWidth="1"/>
    <col min="5385" max="5385" width="21.42578125" style="274" customWidth="1"/>
    <col min="5386" max="5387" width="17.28515625" style="274" customWidth="1"/>
    <col min="5388" max="5388" width="2.28515625" style="274" customWidth="1"/>
    <col min="5389" max="5632" width="9.140625" style="274"/>
    <col min="5633" max="5633" width="6.85546875" style="274" customWidth="1"/>
    <col min="5634" max="5634" width="5.42578125" style="274" customWidth="1"/>
    <col min="5635" max="5635" width="9.5703125" style="274" customWidth="1"/>
    <col min="5636" max="5636" width="22.85546875" style="274" customWidth="1"/>
    <col min="5637" max="5637" width="20" style="274" customWidth="1"/>
    <col min="5638" max="5638" width="24.28515625" style="274" customWidth="1"/>
    <col min="5639" max="5639" width="20.28515625" style="274" customWidth="1"/>
    <col min="5640" max="5640" width="19.140625" style="274" customWidth="1"/>
    <col min="5641" max="5641" width="21.42578125" style="274" customWidth="1"/>
    <col min="5642" max="5643" width="17.28515625" style="274" customWidth="1"/>
    <col min="5644" max="5644" width="2.28515625" style="274" customWidth="1"/>
    <col min="5645" max="5888" width="9.140625" style="274"/>
    <col min="5889" max="5889" width="6.85546875" style="274" customWidth="1"/>
    <col min="5890" max="5890" width="5.42578125" style="274" customWidth="1"/>
    <col min="5891" max="5891" width="9.5703125" style="274" customWidth="1"/>
    <col min="5892" max="5892" width="22.85546875" style="274" customWidth="1"/>
    <col min="5893" max="5893" width="20" style="274" customWidth="1"/>
    <col min="5894" max="5894" width="24.28515625" style="274" customWidth="1"/>
    <col min="5895" max="5895" width="20.28515625" style="274" customWidth="1"/>
    <col min="5896" max="5896" width="19.140625" style="274" customWidth="1"/>
    <col min="5897" max="5897" width="21.42578125" style="274" customWidth="1"/>
    <col min="5898" max="5899" width="17.28515625" style="274" customWidth="1"/>
    <col min="5900" max="5900" width="2.28515625" style="274" customWidth="1"/>
    <col min="5901" max="6144" width="9.140625" style="274"/>
    <col min="6145" max="6145" width="6.85546875" style="274" customWidth="1"/>
    <col min="6146" max="6146" width="5.42578125" style="274" customWidth="1"/>
    <col min="6147" max="6147" width="9.5703125" style="274" customWidth="1"/>
    <col min="6148" max="6148" width="22.85546875" style="274" customWidth="1"/>
    <col min="6149" max="6149" width="20" style="274" customWidth="1"/>
    <col min="6150" max="6150" width="24.28515625" style="274" customWidth="1"/>
    <col min="6151" max="6151" width="20.28515625" style="274" customWidth="1"/>
    <col min="6152" max="6152" width="19.140625" style="274" customWidth="1"/>
    <col min="6153" max="6153" width="21.42578125" style="274" customWidth="1"/>
    <col min="6154" max="6155" width="17.28515625" style="274" customWidth="1"/>
    <col min="6156" max="6156" width="2.28515625" style="274" customWidth="1"/>
    <col min="6157" max="6400" width="9.140625" style="274"/>
    <col min="6401" max="6401" width="6.85546875" style="274" customWidth="1"/>
    <col min="6402" max="6402" width="5.42578125" style="274" customWidth="1"/>
    <col min="6403" max="6403" width="9.5703125" style="274" customWidth="1"/>
    <col min="6404" max="6404" width="22.85546875" style="274" customWidth="1"/>
    <col min="6405" max="6405" width="20" style="274" customWidth="1"/>
    <col min="6406" max="6406" width="24.28515625" style="274" customWidth="1"/>
    <col min="6407" max="6407" width="20.28515625" style="274" customWidth="1"/>
    <col min="6408" max="6408" width="19.140625" style="274" customWidth="1"/>
    <col min="6409" max="6409" width="21.42578125" style="274" customWidth="1"/>
    <col min="6410" max="6411" width="17.28515625" style="274" customWidth="1"/>
    <col min="6412" max="6412" width="2.28515625" style="274" customWidth="1"/>
    <col min="6413" max="6656" width="9.140625" style="274"/>
    <col min="6657" max="6657" width="6.85546875" style="274" customWidth="1"/>
    <col min="6658" max="6658" width="5.42578125" style="274" customWidth="1"/>
    <col min="6659" max="6659" width="9.5703125" style="274" customWidth="1"/>
    <col min="6660" max="6660" width="22.85546875" style="274" customWidth="1"/>
    <col min="6661" max="6661" width="20" style="274" customWidth="1"/>
    <col min="6662" max="6662" width="24.28515625" style="274" customWidth="1"/>
    <col min="6663" max="6663" width="20.28515625" style="274" customWidth="1"/>
    <col min="6664" max="6664" width="19.140625" style="274" customWidth="1"/>
    <col min="6665" max="6665" width="21.42578125" style="274" customWidth="1"/>
    <col min="6666" max="6667" width="17.28515625" style="274" customWidth="1"/>
    <col min="6668" max="6668" width="2.28515625" style="274" customWidth="1"/>
    <col min="6669" max="6912" width="9.140625" style="274"/>
    <col min="6913" max="6913" width="6.85546875" style="274" customWidth="1"/>
    <col min="6914" max="6914" width="5.42578125" style="274" customWidth="1"/>
    <col min="6915" max="6915" width="9.5703125" style="274" customWidth="1"/>
    <col min="6916" max="6916" width="22.85546875" style="274" customWidth="1"/>
    <col min="6917" max="6917" width="20" style="274" customWidth="1"/>
    <col min="6918" max="6918" width="24.28515625" style="274" customWidth="1"/>
    <col min="6919" max="6919" width="20.28515625" style="274" customWidth="1"/>
    <col min="6920" max="6920" width="19.140625" style="274" customWidth="1"/>
    <col min="6921" max="6921" width="21.42578125" style="274" customWidth="1"/>
    <col min="6922" max="6923" width="17.28515625" style="274" customWidth="1"/>
    <col min="6924" max="6924" width="2.28515625" style="274" customWidth="1"/>
    <col min="6925" max="7168" width="9.140625" style="274"/>
    <col min="7169" max="7169" width="6.85546875" style="274" customWidth="1"/>
    <col min="7170" max="7170" width="5.42578125" style="274" customWidth="1"/>
    <col min="7171" max="7171" width="9.5703125" style="274" customWidth="1"/>
    <col min="7172" max="7172" width="22.85546875" style="274" customWidth="1"/>
    <col min="7173" max="7173" width="20" style="274" customWidth="1"/>
    <col min="7174" max="7174" width="24.28515625" style="274" customWidth="1"/>
    <col min="7175" max="7175" width="20.28515625" style="274" customWidth="1"/>
    <col min="7176" max="7176" width="19.140625" style="274" customWidth="1"/>
    <col min="7177" max="7177" width="21.42578125" style="274" customWidth="1"/>
    <col min="7178" max="7179" width="17.28515625" style="274" customWidth="1"/>
    <col min="7180" max="7180" width="2.28515625" style="274" customWidth="1"/>
    <col min="7181" max="7424" width="9.140625" style="274"/>
    <col min="7425" max="7425" width="6.85546875" style="274" customWidth="1"/>
    <col min="7426" max="7426" width="5.42578125" style="274" customWidth="1"/>
    <col min="7427" max="7427" width="9.5703125" style="274" customWidth="1"/>
    <col min="7428" max="7428" width="22.85546875" style="274" customWidth="1"/>
    <col min="7429" max="7429" width="20" style="274" customWidth="1"/>
    <col min="7430" max="7430" width="24.28515625" style="274" customWidth="1"/>
    <col min="7431" max="7431" width="20.28515625" style="274" customWidth="1"/>
    <col min="7432" max="7432" width="19.140625" style="274" customWidth="1"/>
    <col min="7433" max="7433" width="21.42578125" style="274" customWidth="1"/>
    <col min="7434" max="7435" width="17.28515625" style="274" customWidth="1"/>
    <col min="7436" max="7436" width="2.28515625" style="274" customWidth="1"/>
    <col min="7437" max="7680" width="9.140625" style="274"/>
    <col min="7681" max="7681" width="6.85546875" style="274" customWidth="1"/>
    <col min="7682" max="7682" width="5.42578125" style="274" customWidth="1"/>
    <col min="7683" max="7683" width="9.5703125" style="274" customWidth="1"/>
    <col min="7684" max="7684" width="22.85546875" style="274" customWidth="1"/>
    <col min="7685" max="7685" width="20" style="274" customWidth="1"/>
    <col min="7686" max="7686" width="24.28515625" style="274" customWidth="1"/>
    <col min="7687" max="7687" width="20.28515625" style="274" customWidth="1"/>
    <col min="7688" max="7688" width="19.140625" style="274" customWidth="1"/>
    <col min="7689" max="7689" width="21.42578125" style="274" customWidth="1"/>
    <col min="7690" max="7691" width="17.28515625" style="274" customWidth="1"/>
    <col min="7692" max="7692" width="2.28515625" style="274" customWidth="1"/>
    <col min="7693" max="7936" width="9.140625" style="274"/>
    <col min="7937" max="7937" width="6.85546875" style="274" customWidth="1"/>
    <col min="7938" max="7938" width="5.42578125" style="274" customWidth="1"/>
    <col min="7939" max="7939" width="9.5703125" style="274" customWidth="1"/>
    <col min="7940" max="7940" width="22.85546875" style="274" customWidth="1"/>
    <col min="7941" max="7941" width="20" style="274" customWidth="1"/>
    <col min="7942" max="7942" width="24.28515625" style="274" customWidth="1"/>
    <col min="7943" max="7943" width="20.28515625" style="274" customWidth="1"/>
    <col min="7944" max="7944" width="19.140625" style="274" customWidth="1"/>
    <col min="7945" max="7945" width="21.42578125" style="274" customWidth="1"/>
    <col min="7946" max="7947" width="17.28515625" style="274" customWidth="1"/>
    <col min="7948" max="7948" width="2.28515625" style="274" customWidth="1"/>
    <col min="7949" max="8192" width="9.140625" style="274"/>
    <col min="8193" max="8193" width="6.85546875" style="274" customWidth="1"/>
    <col min="8194" max="8194" width="5.42578125" style="274" customWidth="1"/>
    <col min="8195" max="8195" width="9.5703125" style="274" customWidth="1"/>
    <col min="8196" max="8196" width="22.85546875" style="274" customWidth="1"/>
    <col min="8197" max="8197" width="20" style="274" customWidth="1"/>
    <col min="8198" max="8198" width="24.28515625" style="274" customWidth="1"/>
    <col min="8199" max="8199" width="20.28515625" style="274" customWidth="1"/>
    <col min="8200" max="8200" width="19.140625" style="274" customWidth="1"/>
    <col min="8201" max="8201" width="21.42578125" style="274" customWidth="1"/>
    <col min="8202" max="8203" width="17.28515625" style="274" customWidth="1"/>
    <col min="8204" max="8204" width="2.28515625" style="274" customWidth="1"/>
    <col min="8205" max="8448" width="9.140625" style="274"/>
    <col min="8449" max="8449" width="6.85546875" style="274" customWidth="1"/>
    <col min="8450" max="8450" width="5.42578125" style="274" customWidth="1"/>
    <col min="8451" max="8451" width="9.5703125" style="274" customWidth="1"/>
    <col min="8452" max="8452" width="22.85546875" style="274" customWidth="1"/>
    <col min="8453" max="8453" width="20" style="274" customWidth="1"/>
    <col min="8454" max="8454" width="24.28515625" style="274" customWidth="1"/>
    <col min="8455" max="8455" width="20.28515625" style="274" customWidth="1"/>
    <col min="8456" max="8456" width="19.140625" style="274" customWidth="1"/>
    <col min="8457" max="8457" width="21.42578125" style="274" customWidth="1"/>
    <col min="8458" max="8459" width="17.28515625" style="274" customWidth="1"/>
    <col min="8460" max="8460" width="2.28515625" style="274" customWidth="1"/>
    <col min="8461" max="8704" width="9.140625" style="274"/>
    <col min="8705" max="8705" width="6.85546875" style="274" customWidth="1"/>
    <col min="8706" max="8706" width="5.42578125" style="274" customWidth="1"/>
    <col min="8707" max="8707" width="9.5703125" style="274" customWidth="1"/>
    <col min="8708" max="8708" width="22.85546875" style="274" customWidth="1"/>
    <col min="8709" max="8709" width="20" style="274" customWidth="1"/>
    <col min="8710" max="8710" width="24.28515625" style="274" customWidth="1"/>
    <col min="8711" max="8711" width="20.28515625" style="274" customWidth="1"/>
    <col min="8712" max="8712" width="19.140625" style="274" customWidth="1"/>
    <col min="8713" max="8713" width="21.42578125" style="274" customWidth="1"/>
    <col min="8714" max="8715" width="17.28515625" style="274" customWidth="1"/>
    <col min="8716" max="8716" width="2.28515625" style="274" customWidth="1"/>
    <col min="8717" max="8960" width="9.140625" style="274"/>
    <col min="8961" max="8961" width="6.85546875" style="274" customWidth="1"/>
    <col min="8962" max="8962" width="5.42578125" style="274" customWidth="1"/>
    <col min="8963" max="8963" width="9.5703125" style="274" customWidth="1"/>
    <col min="8964" max="8964" width="22.85546875" style="274" customWidth="1"/>
    <col min="8965" max="8965" width="20" style="274" customWidth="1"/>
    <col min="8966" max="8966" width="24.28515625" style="274" customWidth="1"/>
    <col min="8967" max="8967" width="20.28515625" style="274" customWidth="1"/>
    <col min="8968" max="8968" width="19.140625" style="274" customWidth="1"/>
    <col min="8969" max="8969" width="21.42578125" style="274" customWidth="1"/>
    <col min="8970" max="8971" width="17.28515625" style="274" customWidth="1"/>
    <col min="8972" max="8972" width="2.28515625" style="274" customWidth="1"/>
    <col min="8973" max="9216" width="9.140625" style="274"/>
    <col min="9217" max="9217" width="6.85546875" style="274" customWidth="1"/>
    <col min="9218" max="9218" width="5.42578125" style="274" customWidth="1"/>
    <col min="9219" max="9219" width="9.5703125" style="274" customWidth="1"/>
    <col min="9220" max="9220" width="22.85546875" style="274" customWidth="1"/>
    <col min="9221" max="9221" width="20" style="274" customWidth="1"/>
    <col min="9222" max="9222" width="24.28515625" style="274" customWidth="1"/>
    <col min="9223" max="9223" width="20.28515625" style="274" customWidth="1"/>
    <col min="9224" max="9224" width="19.140625" style="274" customWidth="1"/>
    <col min="9225" max="9225" width="21.42578125" style="274" customWidth="1"/>
    <col min="9226" max="9227" width="17.28515625" style="274" customWidth="1"/>
    <col min="9228" max="9228" width="2.28515625" style="274" customWidth="1"/>
    <col min="9229" max="9472" width="9.140625" style="274"/>
    <col min="9473" max="9473" width="6.85546875" style="274" customWidth="1"/>
    <col min="9474" max="9474" width="5.42578125" style="274" customWidth="1"/>
    <col min="9475" max="9475" width="9.5703125" style="274" customWidth="1"/>
    <col min="9476" max="9476" width="22.85546875" style="274" customWidth="1"/>
    <col min="9477" max="9477" width="20" style="274" customWidth="1"/>
    <col min="9478" max="9478" width="24.28515625" style="274" customWidth="1"/>
    <col min="9479" max="9479" width="20.28515625" style="274" customWidth="1"/>
    <col min="9480" max="9480" width="19.140625" style="274" customWidth="1"/>
    <col min="9481" max="9481" width="21.42578125" style="274" customWidth="1"/>
    <col min="9482" max="9483" width="17.28515625" style="274" customWidth="1"/>
    <col min="9484" max="9484" width="2.28515625" style="274" customWidth="1"/>
    <col min="9485" max="9728" width="9.140625" style="274"/>
    <col min="9729" max="9729" width="6.85546875" style="274" customWidth="1"/>
    <col min="9730" max="9730" width="5.42578125" style="274" customWidth="1"/>
    <col min="9731" max="9731" width="9.5703125" style="274" customWidth="1"/>
    <col min="9732" max="9732" width="22.85546875" style="274" customWidth="1"/>
    <col min="9733" max="9733" width="20" style="274" customWidth="1"/>
    <col min="9734" max="9734" width="24.28515625" style="274" customWidth="1"/>
    <col min="9735" max="9735" width="20.28515625" style="274" customWidth="1"/>
    <col min="9736" max="9736" width="19.140625" style="274" customWidth="1"/>
    <col min="9737" max="9737" width="21.42578125" style="274" customWidth="1"/>
    <col min="9738" max="9739" width="17.28515625" style="274" customWidth="1"/>
    <col min="9740" max="9740" width="2.28515625" style="274" customWidth="1"/>
    <col min="9741" max="9984" width="9.140625" style="274"/>
    <col min="9985" max="9985" width="6.85546875" style="274" customWidth="1"/>
    <col min="9986" max="9986" width="5.42578125" style="274" customWidth="1"/>
    <col min="9987" max="9987" width="9.5703125" style="274" customWidth="1"/>
    <col min="9988" max="9988" width="22.85546875" style="274" customWidth="1"/>
    <col min="9989" max="9989" width="20" style="274" customWidth="1"/>
    <col min="9990" max="9990" width="24.28515625" style="274" customWidth="1"/>
    <col min="9991" max="9991" width="20.28515625" style="274" customWidth="1"/>
    <col min="9992" max="9992" width="19.140625" style="274" customWidth="1"/>
    <col min="9993" max="9993" width="21.42578125" style="274" customWidth="1"/>
    <col min="9994" max="9995" width="17.28515625" style="274" customWidth="1"/>
    <col min="9996" max="9996" width="2.28515625" style="274" customWidth="1"/>
    <col min="9997" max="10240" width="9.140625" style="274"/>
    <col min="10241" max="10241" width="6.85546875" style="274" customWidth="1"/>
    <col min="10242" max="10242" width="5.42578125" style="274" customWidth="1"/>
    <col min="10243" max="10243" width="9.5703125" style="274" customWidth="1"/>
    <col min="10244" max="10244" width="22.85546875" style="274" customWidth="1"/>
    <col min="10245" max="10245" width="20" style="274" customWidth="1"/>
    <col min="10246" max="10246" width="24.28515625" style="274" customWidth="1"/>
    <col min="10247" max="10247" width="20.28515625" style="274" customWidth="1"/>
    <col min="10248" max="10248" width="19.140625" style="274" customWidth="1"/>
    <col min="10249" max="10249" width="21.42578125" style="274" customWidth="1"/>
    <col min="10250" max="10251" width="17.28515625" style="274" customWidth="1"/>
    <col min="10252" max="10252" width="2.28515625" style="274" customWidth="1"/>
    <col min="10253" max="10496" width="9.140625" style="274"/>
    <col min="10497" max="10497" width="6.85546875" style="274" customWidth="1"/>
    <col min="10498" max="10498" width="5.42578125" style="274" customWidth="1"/>
    <col min="10499" max="10499" width="9.5703125" style="274" customWidth="1"/>
    <col min="10500" max="10500" width="22.85546875" style="274" customWidth="1"/>
    <col min="10501" max="10501" width="20" style="274" customWidth="1"/>
    <col min="10502" max="10502" width="24.28515625" style="274" customWidth="1"/>
    <col min="10503" max="10503" width="20.28515625" style="274" customWidth="1"/>
    <col min="10504" max="10504" width="19.140625" style="274" customWidth="1"/>
    <col min="10505" max="10505" width="21.42578125" style="274" customWidth="1"/>
    <col min="10506" max="10507" width="17.28515625" style="274" customWidth="1"/>
    <col min="10508" max="10508" width="2.28515625" style="274" customWidth="1"/>
    <col min="10509" max="10752" width="9.140625" style="274"/>
    <col min="10753" max="10753" width="6.85546875" style="274" customWidth="1"/>
    <col min="10754" max="10754" width="5.42578125" style="274" customWidth="1"/>
    <col min="10755" max="10755" width="9.5703125" style="274" customWidth="1"/>
    <col min="10756" max="10756" width="22.85546875" style="274" customWidth="1"/>
    <col min="10757" max="10757" width="20" style="274" customWidth="1"/>
    <col min="10758" max="10758" width="24.28515625" style="274" customWidth="1"/>
    <col min="10759" max="10759" width="20.28515625" style="274" customWidth="1"/>
    <col min="10760" max="10760" width="19.140625" style="274" customWidth="1"/>
    <col min="10761" max="10761" width="21.42578125" style="274" customWidth="1"/>
    <col min="10762" max="10763" width="17.28515625" style="274" customWidth="1"/>
    <col min="10764" max="10764" width="2.28515625" style="274" customWidth="1"/>
    <col min="10765" max="11008" width="9.140625" style="274"/>
    <col min="11009" max="11009" width="6.85546875" style="274" customWidth="1"/>
    <col min="11010" max="11010" width="5.42578125" style="274" customWidth="1"/>
    <col min="11011" max="11011" width="9.5703125" style="274" customWidth="1"/>
    <col min="11012" max="11012" width="22.85546875" style="274" customWidth="1"/>
    <col min="11013" max="11013" width="20" style="274" customWidth="1"/>
    <col min="11014" max="11014" width="24.28515625" style="274" customWidth="1"/>
    <col min="11015" max="11015" width="20.28515625" style="274" customWidth="1"/>
    <col min="11016" max="11016" width="19.140625" style="274" customWidth="1"/>
    <col min="11017" max="11017" width="21.42578125" style="274" customWidth="1"/>
    <col min="11018" max="11019" width="17.28515625" style="274" customWidth="1"/>
    <col min="11020" max="11020" width="2.28515625" style="274" customWidth="1"/>
    <col min="11021" max="11264" width="9.140625" style="274"/>
    <col min="11265" max="11265" width="6.85546875" style="274" customWidth="1"/>
    <col min="11266" max="11266" width="5.42578125" style="274" customWidth="1"/>
    <col min="11267" max="11267" width="9.5703125" style="274" customWidth="1"/>
    <col min="11268" max="11268" width="22.85546875" style="274" customWidth="1"/>
    <col min="11269" max="11269" width="20" style="274" customWidth="1"/>
    <col min="11270" max="11270" width="24.28515625" style="274" customWidth="1"/>
    <col min="11271" max="11271" width="20.28515625" style="274" customWidth="1"/>
    <col min="11272" max="11272" width="19.140625" style="274" customWidth="1"/>
    <col min="11273" max="11273" width="21.42578125" style="274" customWidth="1"/>
    <col min="11274" max="11275" width="17.28515625" style="274" customWidth="1"/>
    <col min="11276" max="11276" width="2.28515625" style="274" customWidth="1"/>
    <col min="11277" max="11520" width="9.140625" style="274"/>
    <col min="11521" max="11521" width="6.85546875" style="274" customWidth="1"/>
    <col min="11522" max="11522" width="5.42578125" style="274" customWidth="1"/>
    <col min="11523" max="11523" width="9.5703125" style="274" customWidth="1"/>
    <col min="11524" max="11524" width="22.85546875" style="274" customWidth="1"/>
    <col min="11525" max="11525" width="20" style="274" customWidth="1"/>
    <col min="11526" max="11526" width="24.28515625" style="274" customWidth="1"/>
    <col min="11527" max="11527" width="20.28515625" style="274" customWidth="1"/>
    <col min="11528" max="11528" width="19.140625" style="274" customWidth="1"/>
    <col min="11529" max="11529" width="21.42578125" style="274" customWidth="1"/>
    <col min="11530" max="11531" width="17.28515625" style="274" customWidth="1"/>
    <col min="11532" max="11532" width="2.28515625" style="274" customWidth="1"/>
    <col min="11533" max="11776" width="9.140625" style="274"/>
    <col min="11777" max="11777" width="6.85546875" style="274" customWidth="1"/>
    <col min="11778" max="11778" width="5.42578125" style="274" customWidth="1"/>
    <col min="11779" max="11779" width="9.5703125" style="274" customWidth="1"/>
    <col min="11780" max="11780" width="22.85546875" style="274" customWidth="1"/>
    <col min="11781" max="11781" width="20" style="274" customWidth="1"/>
    <col min="11782" max="11782" width="24.28515625" style="274" customWidth="1"/>
    <col min="11783" max="11783" width="20.28515625" style="274" customWidth="1"/>
    <col min="11784" max="11784" width="19.140625" style="274" customWidth="1"/>
    <col min="11785" max="11785" width="21.42578125" style="274" customWidth="1"/>
    <col min="11786" max="11787" width="17.28515625" style="274" customWidth="1"/>
    <col min="11788" max="11788" width="2.28515625" style="274" customWidth="1"/>
    <col min="11789" max="12032" width="9.140625" style="274"/>
    <col min="12033" max="12033" width="6.85546875" style="274" customWidth="1"/>
    <col min="12034" max="12034" width="5.42578125" style="274" customWidth="1"/>
    <col min="12035" max="12035" width="9.5703125" style="274" customWidth="1"/>
    <col min="12036" max="12036" width="22.85546875" style="274" customWidth="1"/>
    <col min="12037" max="12037" width="20" style="274" customWidth="1"/>
    <col min="12038" max="12038" width="24.28515625" style="274" customWidth="1"/>
    <col min="12039" max="12039" width="20.28515625" style="274" customWidth="1"/>
    <col min="12040" max="12040" width="19.140625" style="274" customWidth="1"/>
    <col min="12041" max="12041" width="21.42578125" style="274" customWidth="1"/>
    <col min="12042" max="12043" width="17.28515625" style="274" customWidth="1"/>
    <col min="12044" max="12044" width="2.28515625" style="274" customWidth="1"/>
    <col min="12045" max="12288" width="9.140625" style="274"/>
    <col min="12289" max="12289" width="6.85546875" style="274" customWidth="1"/>
    <col min="12290" max="12290" width="5.42578125" style="274" customWidth="1"/>
    <col min="12291" max="12291" width="9.5703125" style="274" customWidth="1"/>
    <col min="12292" max="12292" width="22.85546875" style="274" customWidth="1"/>
    <col min="12293" max="12293" width="20" style="274" customWidth="1"/>
    <col min="12294" max="12294" width="24.28515625" style="274" customWidth="1"/>
    <col min="12295" max="12295" width="20.28515625" style="274" customWidth="1"/>
    <col min="12296" max="12296" width="19.140625" style="274" customWidth="1"/>
    <col min="12297" max="12297" width="21.42578125" style="274" customWidth="1"/>
    <col min="12298" max="12299" width="17.28515625" style="274" customWidth="1"/>
    <col min="12300" max="12300" width="2.28515625" style="274" customWidth="1"/>
    <col min="12301" max="12544" width="9.140625" style="274"/>
    <col min="12545" max="12545" width="6.85546875" style="274" customWidth="1"/>
    <col min="12546" max="12546" width="5.42578125" style="274" customWidth="1"/>
    <col min="12547" max="12547" width="9.5703125" style="274" customWidth="1"/>
    <col min="12548" max="12548" width="22.85546875" style="274" customWidth="1"/>
    <col min="12549" max="12549" width="20" style="274" customWidth="1"/>
    <col min="12550" max="12550" width="24.28515625" style="274" customWidth="1"/>
    <col min="12551" max="12551" width="20.28515625" style="274" customWidth="1"/>
    <col min="12552" max="12552" width="19.140625" style="274" customWidth="1"/>
    <col min="12553" max="12553" width="21.42578125" style="274" customWidth="1"/>
    <col min="12554" max="12555" width="17.28515625" style="274" customWidth="1"/>
    <col min="12556" max="12556" width="2.28515625" style="274" customWidth="1"/>
    <col min="12557" max="12800" width="9.140625" style="274"/>
    <col min="12801" max="12801" width="6.85546875" style="274" customWidth="1"/>
    <col min="12802" max="12802" width="5.42578125" style="274" customWidth="1"/>
    <col min="12803" max="12803" width="9.5703125" style="274" customWidth="1"/>
    <col min="12804" max="12804" width="22.85546875" style="274" customWidth="1"/>
    <col min="12805" max="12805" width="20" style="274" customWidth="1"/>
    <col min="12806" max="12806" width="24.28515625" style="274" customWidth="1"/>
    <col min="12807" max="12807" width="20.28515625" style="274" customWidth="1"/>
    <col min="12808" max="12808" width="19.140625" style="274" customWidth="1"/>
    <col min="12809" max="12809" width="21.42578125" style="274" customWidth="1"/>
    <col min="12810" max="12811" width="17.28515625" style="274" customWidth="1"/>
    <col min="12812" max="12812" width="2.28515625" style="274" customWidth="1"/>
    <col min="12813" max="13056" width="9.140625" style="274"/>
    <col min="13057" max="13057" width="6.85546875" style="274" customWidth="1"/>
    <col min="13058" max="13058" width="5.42578125" style="274" customWidth="1"/>
    <col min="13059" max="13059" width="9.5703125" style="274" customWidth="1"/>
    <col min="13060" max="13060" width="22.85546875" style="274" customWidth="1"/>
    <col min="13061" max="13061" width="20" style="274" customWidth="1"/>
    <col min="13062" max="13062" width="24.28515625" style="274" customWidth="1"/>
    <col min="13063" max="13063" width="20.28515625" style="274" customWidth="1"/>
    <col min="13064" max="13064" width="19.140625" style="274" customWidth="1"/>
    <col min="13065" max="13065" width="21.42578125" style="274" customWidth="1"/>
    <col min="13066" max="13067" width="17.28515625" style="274" customWidth="1"/>
    <col min="13068" max="13068" width="2.28515625" style="274" customWidth="1"/>
    <col min="13069" max="13312" width="9.140625" style="274"/>
    <col min="13313" max="13313" width="6.85546875" style="274" customWidth="1"/>
    <col min="13314" max="13314" width="5.42578125" style="274" customWidth="1"/>
    <col min="13315" max="13315" width="9.5703125" style="274" customWidth="1"/>
    <col min="13316" max="13316" width="22.85546875" style="274" customWidth="1"/>
    <col min="13317" max="13317" width="20" style="274" customWidth="1"/>
    <col min="13318" max="13318" width="24.28515625" style="274" customWidth="1"/>
    <col min="13319" max="13319" width="20.28515625" style="274" customWidth="1"/>
    <col min="13320" max="13320" width="19.140625" style="274" customWidth="1"/>
    <col min="13321" max="13321" width="21.42578125" style="274" customWidth="1"/>
    <col min="13322" max="13323" width="17.28515625" style="274" customWidth="1"/>
    <col min="13324" max="13324" width="2.28515625" style="274" customWidth="1"/>
    <col min="13325" max="13568" width="9.140625" style="274"/>
    <col min="13569" max="13569" width="6.85546875" style="274" customWidth="1"/>
    <col min="13570" max="13570" width="5.42578125" style="274" customWidth="1"/>
    <col min="13571" max="13571" width="9.5703125" style="274" customWidth="1"/>
    <col min="13572" max="13572" width="22.85546875" style="274" customWidth="1"/>
    <col min="13573" max="13573" width="20" style="274" customWidth="1"/>
    <col min="13574" max="13574" width="24.28515625" style="274" customWidth="1"/>
    <col min="13575" max="13575" width="20.28515625" style="274" customWidth="1"/>
    <col min="13576" max="13576" width="19.140625" style="274" customWidth="1"/>
    <col min="13577" max="13577" width="21.42578125" style="274" customWidth="1"/>
    <col min="13578" max="13579" width="17.28515625" style="274" customWidth="1"/>
    <col min="13580" max="13580" width="2.28515625" style="274" customWidth="1"/>
    <col min="13581" max="13824" width="9.140625" style="274"/>
    <col min="13825" max="13825" width="6.85546875" style="274" customWidth="1"/>
    <col min="13826" max="13826" width="5.42578125" style="274" customWidth="1"/>
    <col min="13827" max="13827" width="9.5703125" style="274" customWidth="1"/>
    <col min="13828" max="13828" width="22.85546875" style="274" customWidth="1"/>
    <col min="13829" max="13829" width="20" style="274" customWidth="1"/>
    <col min="13830" max="13830" width="24.28515625" style="274" customWidth="1"/>
    <col min="13831" max="13831" width="20.28515625" style="274" customWidth="1"/>
    <col min="13832" max="13832" width="19.140625" style="274" customWidth="1"/>
    <col min="13833" max="13833" width="21.42578125" style="274" customWidth="1"/>
    <col min="13834" max="13835" width="17.28515625" style="274" customWidth="1"/>
    <col min="13836" max="13836" width="2.28515625" style="274" customWidth="1"/>
    <col min="13837" max="14080" width="9.140625" style="274"/>
    <col min="14081" max="14081" width="6.85546875" style="274" customWidth="1"/>
    <col min="14082" max="14082" width="5.42578125" style="274" customWidth="1"/>
    <col min="14083" max="14083" width="9.5703125" style="274" customWidth="1"/>
    <col min="14084" max="14084" width="22.85546875" style="274" customWidth="1"/>
    <col min="14085" max="14085" width="20" style="274" customWidth="1"/>
    <col min="14086" max="14086" width="24.28515625" style="274" customWidth="1"/>
    <col min="14087" max="14087" width="20.28515625" style="274" customWidth="1"/>
    <col min="14088" max="14088" width="19.140625" style="274" customWidth="1"/>
    <col min="14089" max="14089" width="21.42578125" style="274" customWidth="1"/>
    <col min="14090" max="14091" width="17.28515625" style="274" customWidth="1"/>
    <col min="14092" max="14092" width="2.28515625" style="274" customWidth="1"/>
    <col min="14093" max="14336" width="9.140625" style="274"/>
    <col min="14337" max="14337" width="6.85546875" style="274" customWidth="1"/>
    <col min="14338" max="14338" width="5.42578125" style="274" customWidth="1"/>
    <col min="14339" max="14339" width="9.5703125" style="274" customWidth="1"/>
    <col min="14340" max="14340" width="22.85546875" style="274" customWidth="1"/>
    <col min="14341" max="14341" width="20" style="274" customWidth="1"/>
    <col min="14342" max="14342" width="24.28515625" style="274" customWidth="1"/>
    <col min="14343" max="14343" width="20.28515625" style="274" customWidth="1"/>
    <col min="14344" max="14344" width="19.140625" style="274" customWidth="1"/>
    <col min="14345" max="14345" width="21.42578125" style="274" customWidth="1"/>
    <col min="14346" max="14347" width="17.28515625" style="274" customWidth="1"/>
    <col min="14348" max="14348" width="2.28515625" style="274" customWidth="1"/>
    <col min="14349" max="14592" width="9.140625" style="274"/>
    <col min="14593" max="14593" width="6.85546875" style="274" customWidth="1"/>
    <col min="14594" max="14594" width="5.42578125" style="274" customWidth="1"/>
    <col min="14595" max="14595" width="9.5703125" style="274" customWidth="1"/>
    <col min="14596" max="14596" width="22.85546875" style="274" customWidth="1"/>
    <col min="14597" max="14597" width="20" style="274" customWidth="1"/>
    <col min="14598" max="14598" width="24.28515625" style="274" customWidth="1"/>
    <col min="14599" max="14599" width="20.28515625" style="274" customWidth="1"/>
    <col min="14600" max="14600" width="19.140625" style="274" customWidth="1"/>
    <col min="14601" max="14601" width="21.42578125" style="274" customWidth="1"/>
    <col min="14602" max="14603" width="17.28515625" style="274" customWidth="1"/>
    <col min="14604" max="14604" width="2.28515625" style="274" customWidth="1"/>
    <col min="14605" max="14848" width="9.140625" style="274"/>
    <col min="14849" max="14849" width="6.85546875" style="274" customWidth="1"/>
    <col min="14850" max="14850" width="5.42578125" style="274" customWidth="1"/>
    <col min="14851" max="14851" width="9.5703125" style="274" customWidth="1"/>
    <col min="14852" max="14852" width="22.85546875" style="274" customWidth="1"/>
    <col min="14853" max="14853" width="20" style="274" customWidth="1"/>
    <col min="14854" max="14854" width="24.28515625" style="274" customWidth="1"/>
    <col min="14855" max="14855" width="20.28515625" style="274" customWidth="1"/>
    <col min="14856" max="14856" width="19.140625" style="274" customWidth="1"/>
    <col min="14857" max="14857" width="21.42578125" style="274" customWidth="1"/>
    <col min="14858" max="14859" width="17.28515625" style="274" customWidth="1"/>
    <col min="14860" max="14860" width="2.28515625" style="274" customWidth="1"/>
    <col min="14861" max="15104" width="9.140625" style="274"/>
    <col min="15105" max="15105" width="6.85546875" style="274" customWidth="1"/>
    <col min="15106" max="15106" width="5.42578125" style="274" customWidth="1"/>
    <col min="15107" max="15107" width="9.5703125" style="274" customWidth="1"/>
    <col min="15108" max="15108" width="22.85546875" style="274" customWidth="1"/>
    <col min="15109" max="15109" width="20" style="274" customWidth="1"/>
    <col min="15110" max="15110" width="24.28515625" style="274" customWidth="1"/>
    <col min="15111" max="15111" width="20.28515625" style="274" customWidth="1"/>
    <col min="15112" max="15112" width="19.140625" style="274" customWidth="1"/>
    <col min="15113" max="15113" width="21.42578125" style="274" customWidth="1"/>
    <col min="15114" max="15115" width="17.28515625" style="274" customWidth="1"/>
    <col min="15116" max="15116" width="2.28515625" style="274" customWidth="1"/>
    <col min="15117" max="15360" width="9.140625" style="274"/>
    <col min="15361" max="15361" width="6.85546875" style="274" customWidth="1"/>
    <col min="15362" max="15362" width="5.42578125" style="274" customWidth="1"/>
    <col min="15363" max="15363" width="9.5703125" style="274" customWidth="1"/>
    <col min="15364" max="15364" width="22.85546875" style="274" customWidth="1"/>
    <col min="15365" max="15365" width="20" style="274" customWidth="1"/>
    <col min="15366" max="15366" width="24.28515625" style="274" customWidth="1"/>
    <col min="15367" max="15367" width="20.28515625" style="274" customWidth="1"/>
    <col min="15368" max="15368" width="19.140625" style="274" customWidth="1"/>
    <col min="15369" max="15369" width="21.42578125" style="274" customWidth="1"/>
    <col min="15370" max="15371" width="17.28515625" style="274" customWidth="1"/>
    <col min="15372" max="15372" width="2.28515625" style="274" customWidth="1"/>
    <col min="15373" max="15616" width="9.140625" style="274"/>
    <col min="15617" max="15617" width="6.85546875" style="274" customWidth="1"/>
    <col min="15618" max="15618" width="5.42578125" style="274" customWidth="1"/>
    <col min="15619" max="15619" width="9.5703125" style="274" customWidth="1"/>
    <col min="15620" max="15620" width="22.85546875" style="274" customWidth="1"/>
    <col min="15621" max="15621" width="20" style="274" customWidth="1"/>
    <col min="15622" max="15622" width="24.28515625" style="274" customWidth="1"/>
    <col min="15623" max="15623" width="20.28515625" style="274" customWidth="1"/>
    <col min="15624" max="15624" width="19.140625" style="274" customWidth="1"/>
    <col min="15625" max="15625" width="21.42578125" style="274" customWidth="1"/>
    <col min="15626" max="15627" width="17.28515625" style="274" customWidth="1"/>
    <col min="15628" max="15628" width="2.28515625" style="274" customWidth="1"/>
    <col min="15629" max="15872" width="9.140625" style="274"/>
    <col min="15873" max="15873" width="6.85546875" style="274" customWidth="1"/>
    <col min="15874" max="15874" width="5.42578125" style="274" customWidth="1"/>
    <col min="15875" max="15875" width="9.5703125" style="274" customWidth="1"/>
    <col min="15876" max="15876" width="22.85546875" style="274" customWidth="1"/>
    <col min="15877" max="15877" width="20" style="274" customWidth="1"/>
    <col min="15878" max="15878" width="24.28515625" style="274" customWidth="1"/>
    <col min="15879" max="15879" width="20.28515625" style="274" customWidth="1"/>
    <col min="15880" max="15880" width="19.140625" style="274" customWidth="1"/>
    <col min="15881" max="15881" width="21.42578125" style="274" customWidth="1"/>
    <col min="15882" max="15883" width="17.28515625" style="274" customWidth="1"/>
    <col min="15884" max="15884" width="2.28515625" style="274" customWidth="1"/>
    <col min="15885" max="16128" width="9.140625" style="274"/>
    <col min="16129" max="16129" width="6.85546875" style="274" customWidth="1"/>
    <col min="16130" max="16130" width="5.42578125" style="274" customWidth="1"/>
    <col min="16131" max="16131" width="9.5703125" style="274" customWidth="1"/>
    <col min="16132" max="16132" width="22.85546875" style="274" customWidth="1"/>
    <col min="16133" max="16133" width="20" style="274" customWidth="1"/>
    <col min="16134" max="16134" width="24.28515625" style="274" customWidth="1"/>
    <col min="16135" max="16135" width="20.28515625" style="274" customWidth="1"/>
    <col min="16136" max="16136" width="19.140625" style="274" customWidth="1"/>
    <col min="16137" max="16137" width="21.42578125" style="274" customWidth="1"/>
    <col min="16138" max="16139" width="17.28515625" style="274" customWidth="1"/>
    <col min="16140" max="16140" width="2.28515625" style="274" customWidth="1"/>
    <col min="16141" max="16384" width="9.140625" style="274"/>
  </cols>
  <sheetData>
    <row r="2" spans="2:11" ht="15">
      <c r="B2" s="594"/>
      <c r="C2" s="594"/>
      <c r="D2" s="594"/>
      <c r="E2" s="594"/>
      <c r="F2" s="594"/>
      <c r="H2" s="595"/>
      <c r="I2" s="595" t="s">
        <v>838</v>
      </c>
    </row>
    <row r="3" spans="2:11" ht="15" customHeight="1">
      <c r="B3" s="594" t="s">
        <v>897</v>
      </c>
      <c r="H3" s="655"/>
    </row>
    <row r="4" spans="2:11" ht="15" customHeight="1">
      <c r="D4" s="517" t="s">
        <v>895</v>
      </c>
      <c r="J4" s="638"/>
      <c r="K4" s="638"/>
    </row>
    <row r="5" spans="2:11" ht="53.25" customHeight="1">
      <c r="B5" s="1034" t="s">
        <v>866</v>
      </c>
      <c r="C5" s="1034"/>
      <c r="D5" s="1034"/>
      <c r="E5" s="1034"/>
      <c r="F5" s="1034"/>
      <c r="G5" s="1034"/>
      <c r="H5" s="1034"/>
      <c r="I5" s="1034"/>
      <c r="J5" s="615"/>
      <c r="K5" s="615"/>
    </row>
    <row r="6" spans="2:11">
      <c r="B6" s="292" t="s">
        <v>591</v>
      </c>
      <c r="C6" s="283"/>
      <c r="D6" s="283"/>
      <c r="E6" s="283"/>
      <c r="F6" s="283"/>
      <c r="G6" s="283"/>
      <c r="H6" s="283"/>
      <c r="I6" s="283"/>
    </row>
    <row r="7" spans="2:11" ht="16.5" customHeight="1">
      <c r="B7" s="512" t="s">
        <v>839</v>
      </c>
      <c r="C7" s="517"/>
    </row>
    <row r="8" spans="2:11">
      <c r="B8" s="283"/>
      <c r="C8" s="292"/>
      <c r="D8" s="283"/>
      <c r="E8" s="283"/>
      <c r="F8" s="283"/>
      <c r="G8" s="283"/>
      <c r="H8" s="283"/>
      <c r="I8" s="283"/>
      <c r="J8" s="283"/>
    </row>
    <row r="9" spans="2:11" ht="16.5" customHeight="1">
      <c r="B9" s="626"/>
      <c r="C9" s="703"/>
      <c r="D9" s="703"/>
      <c r="E9" s="703"/>
      <c r="F9" s="703"/>
      <c r="G9" s="703"/>
      <c r="H9" s="703"/>
      <c r="I9" s="704" t="s">
        <v>60</v>
      </c>
      <c r="J9" s="283"/>
    </row>
    <row r="10" spans="2:11" ht="68.25" customHeight="1">
      <c r="B10" s="626"/>
      <c r="C10" s="696" t="s">
        <v>833</v>
      </c>
      <c r="D10" s="696" t="s">
        <v>834</v>
      </c>
      <c r="E10" s="696" t="s">
        <v>835</v>
      </c>
      <c r="F10" s="696" t="s">
        <v>824</v>
      </c>
      <c r="G10" s="696" t="s">
        <v>840</v>
      </c>
      <c r="H10" s="696" t="s">
        <v>837</v>
      </c>
      <c r="I10" s="696" t="s">
        <v>864</v>
      </c>
      <c r="J10" s="283"/>
    </row>
    <row r="11" spans="2:11" ht="24.95" customHeight="1">
      <c r="B11" s="626"/>
      <c r="C11" s="626" t="s">
        <v>426</v>
      </c>
      <c r="D11" s="626"/>
      <c r="E11" s="626"/>
      <c r="F11" s="626"/>
      <c r="G11" s="626"/>
      <c r="H11" s="626"/>
      <c r="I11" s="626"/>
      <c r="J11" s="283"/>
    </row>
    <row r="12" spans="2:11" ht="24.95" customHeight="1">
      <c r="B12" s="626"/>
      <c r="C12" s="626" t="s">
        <v>427</v>
      </c>
      <c r="D12" s="1292" t="s">
        <v>215</v>
      </c>
      <c r="E12" s="1293"/>
      <c r="F12" s="1293"/>
      <c r="G12" s="1293"/>
      <c r="H12" s="1293"/>
      <c r="I12" s="1294"/>
      <c r="J12" s="283"/>
    </row>
    <row r="13" spans="2:11" ht="24.95" customHeight="1">
      <c r="B13" s="626"/>
      <c r="C13" s="626" t="s">
        <v>428</v>
      </c>
      <c r="D13" s="626"/>
      <c r="E13" s="626"/>
      <c r="F13" s="626"/>
      <c r="G13" s="626"/>
      <c r="H13" s="626"/>
      <c r="I13" s="626"/>
      <c r="J13" s="283"/>
    </row>
    <row r="14" spans="2:11" s="707" customFormat="1" ht="24.95" customHeight="1">
      <c r="B14" s="698"/>
      <c r="C14" s="698"/>
      <c r="D14" s="698" t="s">
        <v>89</v>
      </c>
      <c r="E14" s="698"/>
      <c r="F14" s="698"/>
      <c r="G14" s="698"/>
      <c r="H14" s="698">
        <f>SUM(H11:H13)</f>
        <v>0</v>
      </c>
      <c r="I14" s="698"/>
      <c r="J14" s="706"/>
    </row>
    <row r="16" spans="2:11">
      <c r="B16" s="626"/>
      <c r="C16" s="703"/>
      <c r="D16" s="703"/>
      <c r="E16" s="703"/>
      <c r="F16" s="703"/>
      <c r="G16" s="703"/>
      <c r="H16" s="703"/>
      <c r="I16" s="704" t="s">
        <v>60</v>
      </c>
    </row>
    <row r="17" spans="2:9" ht="38.25">
      <c r="B17" s="626"/>
      <c r="C17" s="696" t="s">
        <v>833</v>
      </c>
      <c r="D17" s="696" t="s">
        <v>834</v>
      </c>
      <c r="E17" s="696" t="s">
        <v>835</v>
      </c>
      <c r="F17" s="696" t="s">
        <v>824</v>
      </c>
      <c r="G17" s="696" t="s">
        <v>840</v>
      </c>
      <c r="H17" s="696" t="s">
        <v>837</v>
      </c>
      <c r="I17" s="696" t="s">
        <v>865</v>
      </c>
    </row>
    <row r="18" spans="2:9" ht="28.5" customHeight="1">
      <c r="B18" s="626"/>
      <c r="C18" s="626" t="s">
        <v>426</v>
      </c>
      <c r="D18" s="626"/>
      <c r="E18" s="626"/>
      <c r="F18" s="626"/>
      <c r="G18" s="626"/>
      <c r="H18" s="626"/>
      <c r="I18" s="626"/>
    </row>
    <row r="19" spans="2:9" ht="23.25" customHeight="1">
      <c r="B19" s="626"/>
      <c r="C19" s="626" t="s">
        <v>427</v>
      </c>
      <c r="D19" s="1292" t="s">
        <v>215</v>
      </c>
      <c r="E19" s="1293"/>
      <c r="F19" s="1293"/>
      <c r="G19" s="1293"/>
      <c r="H19" s="1293"/>
      <c r="I19" s="1294"/>
    </row>
    <row r="20" spans="2:9" ht="24" customHeight="1">
      <c r="B20" s="626"/>
      <c r="C20" s="626" t="s">
        <v>428</v>
      </c>
      <c r="D20" s="626"/>
      <c r="E20" s="626"/>
      <c r="F20" s="626"/>
      <c r="G20" s="626"/>
      <c r="H20" s="626"/>
      <c r="I20" s="626"/>
    </row>
    <row r="21" spans="2:9" ht="22.5" customHeight="1">
      <c r="B21" s="698"/>
      <c r="C21" s="698"/>
      <c r="D21" s="698" t="s">
        <v>89</v>
      </c>
      <c r="E21" s="698"/>
      <c r="F21" s="698"/>
      <c r="G21" s="698"/>
      <c r="H21" s="698">
        <f>SUM(H18:H20)</f>
        <v>0</v>
      </c>
      <c r="I21" s="698"/>
    </row>
  </sheetData>
  <mergeCells count="3">
    <mergeCell ref="B5:I5"/>
    <mergeCell ref="D12:I12"/>
    <mergeCell ref="D19:I19"/>
  </mergeCells>
  <pageMargins left="0.15748031496062992" right="0.15748031496062992" top="0.47244094488188981" bottom="0.27559055118110237" header="0.23622047244094491" footer="0.15748031496062992"/>
  <pageSetup paperSize="5" scale="86" orientation="portrait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>
  <sheetPr>
    <tabColor indexed="20"/>
    <pageSetUpPr fitToPage="1"/>
  </sheetPr>
  <dimension ref="B2:K21"/>
  <sheetViews>
    <sheetView view="pageBreakPreview" zoomScale="60" workbookViewId="0">
      <selection activeCell="H2" sqref="H2"/>
    </sheetView>
  </sheetViews>
  <sheetFormatPr defaultRowHeight="12.75"/>
  <cols>
    <col min="1" max="1" width="6.85546875" style="274" customWidth="1"/>
    <col min="2" max="2" width="5.7109375" style="274" customWidth="1"/>
    <col min="3" max="3" width="6.140625" style="274" customWidth="1"/>
    <col min="4" max="4" width="14.85546875" style="274" customWidth="1"/>
    <col min="5" max="5" width="18" style="274" customWidth="1"/>
    <col min="6" max="6" width="18.42578125" style="274" customWidth="1"/>
    <col min="7" max="7" width="19.140625" style="274" customWidth="1"/>
    <col min="8" max="8" width="15.5703125" style="274" customWidth="1"/>
    <col min="9" max="9" width="18.5703125" style="274" customWidth="1"/>
    <col min="10" max="11" width="17.28515625" style="274" customWidth="1"/>
    <col min="12" max="12" width="2.28515625" style="274" customWidth="1"/>
    <col min="13" max="256" width="9.140625" style="274"/>
    <col min="257" max="257" width="6.85546875" style="274" customWidth="1"/>
    <col min="258" max="258" width="5.7109375" style="274" customWidth="1"/>
    <col min="259" max="259" width="6.140625" style="274" customWidth="1"/>
    <col min="260" max="260" width="21.85546875" style="274" customWidth="1"/>
    <col min="261" max="261" width="18" style="274" customWidth="1"/>
    <col min="262" max="262" width="23.28515625" style="274" customWidth="1"/>
    <col min="263" max="263" width="19.140625" style="274" customWidth="1"/>
    <col min="264" max="264" width="18.42578125" style="274" customWidth="1"/>
    <col min="265" max="265" width="22.85546875" style="274" customWidth="1"/>
    <col min="266" max="267" width="17.28515625" style="274" customWidth="1"/>
    <col min="268" max="268" width="2.28515625" style="274" customWidth="1"/>
    <col min="269" max="512" width="9.140625" style="274"/>
    <col min="513" max="513" width="6.85546875" style="274" customWidth="1"/>
    <col min="514" max="514" width="5.7109375" style="274" customWidth="1"/>
    <col min="515" max="515" width="6.140625" style="274" customWidth="1"/>
    <col min="516" max="516" width="21.85546875" style="274" customWidth="1"/>
    <col min="517" max="517" width="18" style="274" customWidth="1"/>
    <col min="518" max="518" width="23.28515625" style="274" customWidth="1"/>
    <col min="519" max="519" width="19.140625" style="274" customWidth="1"/>
    <col min="520" max="520" width="18.42578125" style="274" customWidth="1"/>
    <col min="521" max="521" width="22.85546875" style="274" customWidth="1"/>
    <col min="522" max="523" width="17.28515625" style="274" customWidth="1"/>
    <col min="524" max="524" width="2.28515625" style="274" customWidth="1"/>
    <col min="525" max="768" width="9.140625" style="274"/>
    <col min="769" max="769" width="6.85546875" style="274" customWidth="1"/>
    <col min="770" max="770" width="5.7109375" style="274" customWidth="1"/>
    <col min="771" max="771" width="6.140625" style="274" customWidth="1"/>
    <col min="772" max="772" width="21.85546875" style="274" customWidth="1"/>
    <col min="773" max="773" width="18" style="274" customWidth="1"/>
    <col min="774" max="774" width="23.28515625" style="274" customWidth="1"/>
    <col min="775" max="775" width="19.140625" style="274" customWidth="1"/>
    <col min="776" max="776" width="18.42578125" style="274" customWidth="1"/>
    <col min="777" max="777" width="22.85546875" style="274" customWidth="1"/>
    <col min="778" max="779" width="17.28515625" style="274" customWidth="1"/>
    <col min="780" max="780" width="2.28515625" style="274" customWidth="1"/>
    <col min="781" max="1024" width="9.140625" style="274"/>
    <col min="1025" max="1025" width="6.85546875" style="274" customWidth="1"/>
    <col min="1026" max="1026" width="5.7109375" style="274" customWidth="1"/>
    <col min="1027" max="1027" width="6.140625" style="274" customWidth="1"/>
    <col min="1028" max="1028" width="21.85546875" style="274" customWidth="1"/>
    <col min="1029" max="1029" width="18" style="274" customWidth="1"/>
    <col min="1030" max="1030" width="23.28515625" style="274" customWidth="1"/>
    <col min="1031" max="1031" width="19.140625" style="274" customWidth="1"/>
    <col min="1032" max="1032" width="18.42578125" style="274" customWidth="1"/>
    <col min="1033" max="1033" width="22.85546875" style="274" customWidth="1"/>
    <col min="1034" max="1035" width="17.28515625" style="274" customWidth="1"/>
    <col min="1036" max="1036" width="2.28515625" style="274" customWidth="1"/>
    <col min="1037" max="1280" width="9.140625" style="274"/>
    <col min="1281" max="1281" width="6.85546875" style="274" customWidth="1"/>
    <col min="1282" max="1282" width="5.7109375" style="274" customWidth="1"/>
    <col min="1283" max="1283" width="6.140625" style="274" customWidth="1"/>
    <col min="1284" max="1284" width="21.85546875" style="274" customWidth="1"/>
    <col min="1285" max="1285" width="18" style="274" customWidth="1"/>
    <col min="1286" max="1286" width="23.28515625" style="274" customWidth="1"/>
    <col min="1287" max="1287" width="19.140625" style="274" customWidth="1"/>
    <col min="1288" max="1288" width="18.42578125" style="274" customWidth="1"/>
    <col min="1289" max="1289" width="22.85546875" style="274" customWidth="1"/>
    <col min="1290" max="1291" width="17.28515625" style="274" customWidth="1"/>
    <col min="1292" max="1292" width="2.28515625" style="274" customWidth="1"/>
    <col min="1293" max="1536" width="9.140625" style="274"/>
    <col min="1537" max="1537" width="6.85546875" style="274" customWidth="1"/>
    <col min="1538" max="1538" width="5.7109375" style="274" customWidth="1"/>
    <col min="1539" max="1539" width="6.140625" style="274" customWidth="1"/>
    <col min="1540" max="1540" width="21.85546875" style="274" customWidth="1"/>
    <col min="1541" max="1541" width="18" style="274" customWidth="1"/>
    <col min="1542" max="1542" width="23.28515625" style="274" customWidth="1"/>
    <col min="1543" max="1543" width="19.140625" style="274" customWidth="1"/>
    <col min="1544" max="1544" width="18.42578125" style="274" customWidth="1"/>
    <col min="1545" max="1545" width="22.85546875" style="274" customWidth="1"/>
    <col min="1546" max="1547" width="17.28515625" style="274" customWidth="1"/>
    <col min="1548" max="1548" width="2.28515625" style="274" customWidth="1"/>
    <col min="1549" max="1792" width="9.140625" style="274"/>
    <col min="1793" max="1793" width="6.85546875" style="274" customWidth="1"/>
    <col min="1794" max="1794" width="5.7109375" style="274" customWidth="1"/>
    <col min="1795" max="1795" width="6.140625" style="274" customWidth="1"/>
    <col min="1796" max="1796" width="21.85546875" style="274" customWidth="1"/>
    <col min="1797" max="1797" width="18" style="274" customWidth="1"/>
    <col min="1798" max="1798" width="23.28515625" style="274" customWidth="1"/>
    <col min="1799" max="1799" width="19.140625" style="274" customWidth="1"/>
    <col min="1800" max="1800" width="18.42578125" style="274" customWidth="1"/>
    <col min="1801" max="1801" width="22.85546875" style="274" customWidth="1"/>
    <col min="1802" max="1803" width="17.28515625" style="274" customWidth="1"/>
    <col min="1804" max="1804" width="2.28515625" style="274" customWidth="1"/>
    <col min="1805" max="2048" width="9.140625" style="274"/>
    <col min="2049" max="2049" width="6.85546875" style="274" customWidth="1"/>
    <col min="2050" max="2050" width="5.7109375" style="274" customWidth="1"/>
    <col min="2051" max="2051" width="6.140625" style="274" customWidth="1"/>
    <col min="2052" max="2052" width="21.85546875" style="274" customWidth="1"/>
    <col min="2053" max="2053" width="18" style="274" customWidth="1"/>
    <col min="2054" max="2054" width="23.28515625" style="274" customWidth="1"/>
    <col min="2055" max="2055" width="19.140625" style="274" customWidth="1"/>
    <col min="2056" max="2056" width="18.42578125" style="274" customWidth="1"/>
    <col min="2057" max="2057" width="22.85546875" style="274" customWidth="1"/>
    <col min="2058" max="2059" width="17.28515625" style="274" customWidth="1"/>
    <col min="2060" max="2060" width="2.28515625" style="274" customWidth="1"/>
    <col min="2061" max="2304" width="9.140625" style="274"/>
    <col min="2305" max="2305" width="6.85546875" style="274" customWidth="1"/>
    <col min="2306" max="2306" width="5.7109375" style="274" customWidth="1"/>
    <col min="2307" max="2307" width="6.140625" style="274" customWidth="1"/>
    <col min="2308" max="2308" width="21.85546875" style="274" customWidth="1"/>
    <col min="2309" max="2309" width="18" style="274" customWidth="1"/>
    <col min="2310" max="2310" width="23.28515625" style="274" customWidth="1"/>
    <col min="2311" max="2311" width="19.140625" style="274" customWidth="1"/>
    <col min="2312" max="2312" width="18.42578125" style="274" customWidth="1"/>
    <col min="2313" max="2313" width="22.85546875" style="274" customWidth="1"/>
    <col min="2314" max="2315" width="17.28515625" style="274" customWidth="1"/>
    <col min="2316" max="2316" width="2.28515625" style="274" customWidth="1"/>
    <col min="2317" max="2560" width="9.140625" style="274"/>
    <col min="2561" max="2561" width="6.85546875" style="274" customWidth="1"/>
    <col min="2562" max="2562" width="5.7109375" style="274" customWidth="1"/>
    <col min="2563" max="2563" width="6.140625" style="274" customWidth="1"/>
    <col min="2564" max="2564" width="21.85546875" style="274" customWidth="1"/>
    <col min="2565" max="2565" width="18" style="274" customWidth="1"/>
    <col min="2566" max="2566" width="23.28515625" style="274" customWidth="1"/>
    <col min="2567" max="2567" width="19.140625" style="274" customWidth="1"/>
    <col min="2568" max="2568" width="18.42578125" style="274" customWidth="1"/>
    <col min="2569" max="2569" width="22.85546875" style="274" customWidth="1"/>
    <col min="2570" max="2571" width="17.28515625" style="274" customWidth="1"/>
    <col min="2572" max="2572" width="2.28515625" style="274" customWidth="1"/>
    <col min="2573" max="2816" width="9.140625" style="274"/>
    <col min="2817" max="2817" width="6.85546875" style="274" customWidth="1"/>
    <col min="2818" max="2818" width="5.7109375" style="274" customWidth="1"/>
    <col min="2819" max="2819" width="6.140625" style="274" customWidth="1"/>
    <col min="2820" max="2820" width="21.85546875" style="274" customWidth="1"/>
    <col min="2821" max="2821" width="18" style="274" customWidth="1"/>
    <col min="2822" max="2822" width="23.28515625" style="274" customWidth="1"/>
    <col min="2823" max="2823" width="19.140625" style="274" customWidth="1"/>
    <col min="2824" max="2824" width="18.42578125" style="274" customWidth="1"/>
    <col min="2825" max="2825" width="22.85546875" style="274" customWidth="1"/>
    <col min="2826" max="2827" width="17.28515625" style="274" customWidth="1"/>
    <col min="2828" max="2828" width="2.28515625" style="274" customWidth="1"/>
    <col min="2829" max="3072" width="9.140625" style="274"/>
    <col min="3073" max="3073" width="6.85546875" style="274" customWidth="1"/>
    <col min="3074" max="3074" width="5.7109375" style="274" customWidth="1"/>
    <col min="3075" max="3075" width="6.140625" style="274" customWidth="1"/>
    <col min="3076" max="3076" width="21.85546875" style="274" customWidth="1"/>
    <col min="3077" max="3077" width="18" style="274" customWidth="1"/>
    <col min="3078" max="3078" width="23.28515625" style="274" customWidth="1"/>
    <col min="3079" max="3079" width="19.140625" style="274" customWidth="1"/>
    <col min="3080" max="3080" width="18.42578125" style="274" customWidth="1"/>
    <col min="3081" max="3081" width="22.85546875" style="274" customWidth="1"/>
    <col min="3082" max="3083" width="17.28515625" style="274" customWidth="1"/>
    <col min="3084" max="3084" width="2.28515625" style="274" customWidth="1"/>
    <col min="3085" max="3328" width="9.140625" style="274"/>
    <col min="3329" max="3329" width="6.85546875" style="274" customWidth="1"/>
    <col min="3330" max="3330" width="5.7109375" style="274" customWidth="1"/>
    <col min="3331" max="3331" width="6.140625" style="274" customWidth="1"/>
    <col min="3332" max="3332" width="21.85546875" style="274" customWidth="1"/>
    <col min="3333" max="3333" width="18" style="274" customWidth="1"/>
    <col min="3334" max="3334" width="23.28515625" style="274" customWidth="1"/>
    <col min="3335" max="3335" width="19.140625" style="274" customWidth="1"/>
    <col min="3336" max="3336" width="18.42578125" style="274" customWidth="1"/>
    <col min="3337" max="3337" width="22.85546875" style="274" customWidth="1"/>
    <col min="3338" max="3339" width="17.28515625" style="274" customWidth="1"/>
    <col min="3340" max="3340" width="2.28515625" style="274" customWidth="1"/>
    <col min="3341" max="3584" width="9.140625" style="274"/>
    <col min="3585" max="3585" width="6.85546875" style="274" customWidth="1"/>
    <col min="3586" max="3586" width="5.7109375" style="274" customWidth="1"/>
    <col min="3587" max="3587" width="6.140625" style="274" customWidth="1"/>
    <col min="3588" max="3588" width="21.85546875" style="274" customWidth="1"/>
    <col min="3589" max="3589" width="18" style="274" customWidth="1"/>
    <col min="3590" max="3590" width="23.28515625" style="274" customWidth="1"/>
    <col min="3591" max="3591" width="19.140625" style="274" customWidth="1"/>
    <col min="3592" max="3592" width="18.42578125" style="274" customWidth="1"/>
    <col min="3593" max="3593" width="22.85546875" style="274" customWidth="1"/>
    <col min="3594" max="3595" width="17.28515625" style="274" customWidth="1"/>
    <col min="3596" max="3596" width="2.28515625" style="274" customWidth="1"/>
    <col min="3597" max="3840" width="9.140625" style="274"/>
    <col min="3841" max="3841" width="6.85546875" style="274" customWidth="1"/>
    <col min="3842" max="3842" width="5.7109375" style="274" customWidth="1"/>
    <col min="3843" max="3843" width="6.140625" style="274" customWidth="1"/>
    <col min="3844" max="3844" width="21.85546875" style="274" customWidth="1"/>
    <col min="3845" max="3845" width="18" style="274" customWidth="1"/>
    <col min="3846" max="3846" width="23.28515625" style="274" customWidth="1"/>
    <col min="3847" max="3847" width="19.140625" style="274" customWidth="1"/>
    <col min="3848" max="3848" width="18.42578125" style="274" customWidth="1"/>
    <col min="3849" max="3849" width="22.85546875" style="274" customWidth="1"/>
    <col min="3850" max="3851" width="17.28515625" style="274" customWidth="1"/>
    <col min="3852" max="3852" width="2.28515625" style="274" customWidth="1"/>
    <col min="3853" max="4096" width="9.140625" style="274"/>
    <col min="4097" max="4097" width="6.85546875" style="274" customWidth="1"/>
    <col min="4098" max="4098" width="5.7109375" style="274" customWidth="1"/>
    <col min="4099" max="4099" width="6.140625" style="274" customWidth="1"/>
    <col min="4100" max="4100" width="21.85546875" style="274" customWidth="1"/>
    <col min="4101" max="4101" width="18" style="274" customWidth="1"/>
    <col min="4102" max="4102" width="23.28515625" style="274" customWidth="1"/>
    <col min="4103" max="4103" width="19.140625" style="274" customWidth="1"/>
    <col min="4104" max="4104" width="18.42578125" style="274" customWidth="1"/>
    <col min="4105" max="4105" width="22.85546875" style="274" customWidth="1"/>
    <col min="4106" max="4107" width="17.28515625" style="274" customWidth="1"/>
    <col min="4108" max="4108" width="2.28515625" style="274" customWidth="1"/>
    <col min="4109" max="4352" width="9.140625" style="274"/>
    <col min="4353" max="4353" width="6.85546875" style="274" customWidth="1"/>
    <col min="4354" max="4354" width="5.7109375" style="274" customWidth="1"/>
    <col min="4355" max="4355" width="6.140625" style="274" customWidth="1"/>
    <col min="4356" max="4356" width="21.85546875" style="274" customWidth="1"/>
    <col min="4357" max="4357" width="18" style="274" customWidth="1"/>
    <col min="4358" max="4358" width="23.28515625" style="274" customWidth="1"/>
    <col min="4359" max="4359" width="19.140625" style="274" customWidth="1"/>
    <col min="4360" max="4360" width="18.42578125" style="274" customWidth="1"/>
    <col min="4361" max="4361" width="22.85546875" style="274" customWidth="1"/>
    <col min="4362" max="4363" width="17.28515625" style="274" customWidth="1"/>
    <col min="4364" max="4364" width="2.28515625" style="274" customWidth="1"/>
    <col min="4365" max="4608" width="9.140625" style="274"/>
    <col min="4609" max="4609" width="6.85546875" style="274" customWidth="1"/>
    <col min="4610" max="4610" width="5.7109375" style="274" customWidth="1"/>
    <col min="4611" max="4611" width="6.140625" style="274" customWidth="1"/>
    <col min="4612" max="4612" width="21.85546875" style="274" customWidth="1"/>
    <col min="4613" max="4613" width="18" style="274" customWidth="1"/>
    <col min="4614" max="4614" width="23.28515625" style="274" customWidth="1"/>
    <col min="4615" max="4615" width="19.140625" style="274" customWidth="1"/>
    <col min="4616" max="4616" width="18.42578125" style="274" customWidth="1"/>
    <col min="4617" max="4617" width="22.85546875" style="274" customWidth="1"/>
    <col min="4618" max="4619" width="17.28515625" style="274" customWidth="1"/>
    <col min="4620" max="4620" width="2.28515625" style="274" customWidth="1"/>
    <col min="4621" max="4864" width="9.140625" style="274"/>
    <col min="4865" max="4865" width="6.85546875" style="274" customWidth="1"/>
    <col min="4866" max="4866" width="5.7109375" style="274" customWidth="1"/>
    <col min="4867" max="4867" width="6.140625" style="274" customWidth="1"/>
    <col min="4868" max="4868" width="21.85546875" style="274" customWidth="1"/>
    <col min="4869" max="4869" width="18" style="274" customWidth="1"/>
    <col min="4870" max="4870" width="23.28515625" style="274" customWidth="1"/>
    <col min="4871" max="4871" width="19.140625" style="274" customWidth="1"/>
    <col min="4872" max="4872" width="18.42578125" style="274" customWidth="1"/>
    <col min="4873" max="4873" width="22.85546875" style="274" customWidth="1"/>
    <col min="4874" max="4875" width="17.28515625" style="274" customWidth="1"/>
    <col min="4876" max="4876" width="2.28515625" style="274" customWidth="1"/>
    <col min="4877" max="5120" width="9.140625" style="274"/>
    <col min="5121" max="5121" width="6.85546875" style="274" customWidth="1"/>
    <col min="5122" max="5122" width="5.7109375" style="274" customWidth="1"/>
    <col min="5123" max="5123" width="6.140625" style="274" customWidth="1"/>
    <col min="5124" max="5124" width="21.85546875" style="274" customWidth="1"/>
    <col min="5125" max="5125" width="18" style="274" customWidth="1"/>
    <col min="5126" max="5126" width="23.28515625" style="274" customWidth="1"/>
    <col min="5127" max="5127" width="19.140625" style="274" customWidth="1"/>
    <col min="5128" max="5128" width="18.42578125" style="274" customWidth="1"/>
    <col min="5129" max="5129" width="22.85546875" style="274" customWidth="1"/>
    <col min="5130" max="5131" width="17.28515625" style="274" customWidth="1"/>
    <col min="5132" max="5132" width="2.28515625" style="274" customWidth="1"/>
    <col min="5133" max="5376" width="9.140625" style="274"/>
    <col min="5377" max="5377" width="6.85546875" style="274" customWidth="1"/>
    <col min="5378" max="5378" width="5.7109375" style="274" customWidth="1"/>
    <col min="5379" max="5379" width="6.140625" style="274" customWidth="1"/>
    <col min="5380" max="5380" width="21.85546875" style="274" customWidth="1"/>
    <col min="5381" max="5381" width="18" style="274" customWidth="1"/>
    <col min="5382" max="5382" width="23.28515625" style="274" customWidth="1"/>
    <col min="5383" max="5383" width="19.140625" style="274" customWidth="1"/>
    <col min="5384" max="5384" width="18.42578125" style="274" customWidth="1"/>
    <col min="5385" max="5385" width="22.85546875" style="274" customWidth="1"/>
    <col min="5386" max="5387" width="17.28515625" style="274" customWidth="1"/>
    <col min="5388" max="5388" width="2.28515625" style="274" customWidth="1"/>
    <col min="5389" max="5632" width="9.140625" style="274"/>
    <col min="5633" max="5633" width="6.85546875" style="274" customWidth="1"/>
    <col min="5634" max="5634" width="5.7109375" style="274" customWidth="1"/>
    <col min="5635" max="5635" width="6.140625" style="274" customWidth="1"/>
    <col min="5636" max="5636" width="21.85546875" style="274" customWidth="1"/>
    <col min="5637" max="5637" width="18" style="274" customWidth="1"/>
    <col min="5638" max="5638" width="23.28515625" style="274" customWidth="1"/>
    <col min="5639" max="5639" width="19.140625" style="274" customWidth="1"/>
    <col min="5640" max="5640" width="18.42578125" style="274" customWidth="1"/>
    <col min="5641" max="5641" width="22.85546875" style="274" customWidth="1"/>
    <col min="5642" max="5643" width="17.28515625" style="274" customWidth="1"/>
    <col min="5644" max="5644" width="2.28515625" style="274" customWidth="1"/>
    <col min="5645" max="5888" width="9.140625" style="274"/>
    <col min="5889" max="5889" width="6.85546875" style="274" customWidth="1"/>
    <col min="5890" max="5890" width="5.7109375" style="274" customWidth="1"/>
    <col min="5891" max="5891" width="6.140625" style="274" customWidth="1"/>
    <col min="5892" max="5892" width="21.85546875" style="274" customWidth="1"/>
    <col min="5893" max="5893" width="18" style="274" customWidth="1"/>
    <col min="5894" max="5894" width="23.28515625" style="274" customWidth="1"/>
    <col min="5895" max="5895" width="19.140625" style="274" customWidth="1"/>
    <col min="5896" max="5896" width="18.42578125" style="274" customWidth="1"/>
    <col min="5897" max="5897" width="22.85546875" style="274" customWidth="1"/>
    <col min="5898" max="5899" width="17.28515625" style="274" customWidth="1"/>
    <col min="5900" max="5900" width="2.28515625" style="274" customWidth="1"/>
    <col min="5901" max="6144" width="9.140625" style="274"/>
    <col min="6145" max="6145" width="6.85546875" style="274" customWidth="1"/>
    <col min="6146" max="6146" width="5.7109375" style="274" customWidth="1"/>
    <col min="6147" max="6147" width="6.140625" style="274" customWidth="1"/>
    <col min="6148" max="6148" width="21.85546875" style="274" customWidth="1"/>
    <col min="6149" max="6149" width="18" style="274" customWidth="1"/>
    <col min="6150" max="6150" width="23.28515625" style="274" customWidth="1"/>
    <col min="6151" max="6151" width="19.140625" style="274" customWidth="1"/>
    <col min="6152" max="6152" width="18.42578125" style="274" customWidth="1"/>
    <col min="6153" max="6153" width="22.85546875" style="274" customWidth="1"/>
    <col min="6154" max="6155" width="17.28515625" style="274" customWidth="1"/>
    <col min="6156" max="6156" width="2.28515625" style="274" customWidth="1"/>
    <col min="6157" max="6400" width="9.140625" style="274"/>
    <col min="6401" max="6401" width="6.85546875" style="274" customWidth="1"/>
    <col min="6402" max="6402" width="5.7109375" style="274" customWidth="1"/>
    <col min="6403" max="6403" width="6.140625" style="274" customWidth="1"/>
    <col min="6404" max="6404" width="21.85546875" style="274" customWidth="1"/>
    <col min="6405" max="6405" width="18" style="274" customWidth="1"/>
    <col min="6406" max="6406" width="23.28515625" style="274" customWidth="1"/>
    <col min="6407" max="6407" width="19.140625" style="274" customWidth="1"/>
    <col min="6408" max="6408" width="18.42578125" style="274" customWidth="1"/>
    <col min="6409" max="6409" width="22.85546875" style="274" customWidth="1"/>
    <col min="6410" max="6411" width="17.28515625" style="274" customWidth="1"/>
    <col min="6412" max="6412" width="2.28515625" style="274" customWidth="1"/>
    <col min="6413" max="6656" width="9.140625" style="274"/>
    <col min="6657" max="6657" width="6.85546875" style="274" customWidth="1"/>
    <col min="6658" max="6658" width="5.7109375" style="274" customWidth="1"/>
    <col min="6659" max="6659" width="6.140625" style="274" customWidth="1"/>
    <col min="6660" max="6660" width="21.85546875" style="274" customWidth="1"/>
    <col min="6661" max="6661" width="18" style="274" customWidth="1"/>
    <col min="6662" max="6662" width="23.28515625" style="274" customWidth="1"/>
    <col min="6663" max="6663" width="19.140625" style="274" customWidth="1"/>
    <col min="6664" max="6664" width="18.42578125" style="274" customWidth="1"/>
    <col min="6665" max="6665" width="22.85546875" style="274" customWidth="1"/>
    <col min="6666" max="6667" width="17.28515625" style="274" customWidth="1"/>
    <col min="6668" max="6668" width="2.28515625" style="274" customWidth="1"/>
    <col min="6669" max="6912" width="9.140625" style="274"/>
    <col min="6913" max="6913" width="6.85546875" style="274" customWidth="1"/>
    <col min="6914" max="6914" width="5.7109375" style="274" customWidth="1"/>
    <col min="6915" max="6915" width="6.140625" style="274" customWidth="1"/>
    <col min="6916" max="6916" width="21.85546875" style="274" customWidth="1"/>
    <col min="6917" max="6917" width="18" style="274" customWidth="1"/>
    <col min="6918" max="6918" width="23.28515625" style="274" customWidth="1"/>
    <col min="6919" max="6919" width="19.140625" style="274" customWidth="1"/>
    <col min="6920" max="6920" width="18.42578125" style="274" customWidth="1"/>
    <col min="6921" max="6921" width="22.85546875" style="274" customWidth="1"/>
    <col min="6922" max="6923" width="17.28515625" style="274" customWidth="1"/>
    <col min="6924" max="6924" width="2.28515625" style="274" customWidth="1"/>
    <col min="6925" max="7168" width="9.140625" style="274"/>
    <col min="7169" max="7169" width="6.85546875" style="274" customWidth="1"/>
    <col min="7170" max="7170" width="5.7109375" style="274" customWidth="1"/>
    <col min="7171" max="7171" width="6.140625" style="274" customWidth="1"/>
    <col min="7172" max="7172" width="21.85546875" style="274" customWidth="1"/>
    <col min="7173" max="7173" width="18" style="274" customWidth="1"/>
    <col min="7174" max="7174" width="23.28515625" style="274" customWidth="1"/>
    <col min="7175" max="7175" width="19.140625" style="274" customWidth="1"/>
    <col min="7176" max="7176" width="18.42578125" style="274" customWidth="1"/>
    <col min="7177" max="7177" width="22.85546875" style="274" customWidth="1"/>
    <col min="7178" max="7179" width="17.28515625" style="274" customWidth="1"/>
    <col min="7180" max="7180" width="2.28515625" style="274" customWidth="1"/>
    <col min="7181" max="7424" width="9.140625" style="274"/>
    <col min="7425" max="7425" width="6.85546875" style="274" customWidth="1"/>
    <col min="7426" max="7426" width="5.7109375" style="274" customWidth="1"/>
    <col min="7427" max="7427" width="6.140625" style="274" customWidth="1"/>
    <col min="7428" max="7428" width="21.85546875" style="274" customWidth="1"/>
    <col min="7429" max="7429" width="18" style="274" customWidth="1"/>
    <col min="7430" max="7430" width="23.28515625" style="274" customWidth="1"/>
    <col min="7431" max="7431" width="19.140625" style="274" customWidth="1"/>
    <col min="7432" max="7432" width="18.42578125" style="274" customWidth="1"/>
    <col min="7433" max="7433" width="22.85546875" style="274" customWidth="1"/>
    <col min="7434" max="7435" width="17.28515625" style="274" customWidth="1"/>
    <col min="7436" max="7436" width="2.28515625" style="274" customWidth="1"/>
    <col min="7437" max="7680" width="9.140625" style="274"/>
    <col min="7681" max="7681" width="6.85546875" style="274" customWidth="1"/>
    <col min="7682" max="7682" width="5.7109375" style="274" customWidth="1"/>
    <col min="7683" max="7683" width="6.140625" style="274" customWidth="1"/>
    <col min="7684" max="7684" width="21.85546875" style="274" customWidth="1"/>
    <col min="7685" max="7685" width="18" style="274" customWidth="1"/>
    <col min="7686" max="7686" width="23.28515625" style="274" customWidth="1"/>
    <col min="7687" max="7687" width="19.140625" style="274" customWidth="1"/>
    <col min="7688" max="7688" width="18.42578125" style="274" customWidth="1"/>
    <col min="7689" max="7689" width="22.85546875" style="274" customWidth="1"/>
    <col min="7690" max="7691" width="17.28515625" style="274" customWidth="1"/>
    <col min="7692" max="7692" width="2.28515625" style="274" customWidth="1"/>
    <col min="7693" max="7936" width="9.140625" style="274"/>
    <col min="7937" max="7937" width="6.85546875" style="274" customWidth="1"/>
    <col min="7938" max="7938" width="5.7109375" style="274" customWidth="1"/>
    <col min="7939" max="7939" width="6.140625" style="274" customWidth="1"/>
    <col min="7940" max="7940" width="21.85546875" style="274" customWidth="1"/>
    <col min="7941" max="7941" width="18" style="274" customWidth="1"/>
    <col min="7942" max="7942" width="23.28515625" style="274" customWidth="1"/>
    <col min="7943" max="7943" width="19.140625" style="274" customWidth="1"/>
    <col min="7944" max="7944" width="18.42578125" style="274" customWidth="1"/>
    <col min="7945" max="7945" width="22.85546875" style="274" customWidth="1"/>
    <col min="7946" max="7947" width="17.28515625" style="274" customWidth="1"/>
    <col min="7948" max="7948" width="2.28515625" style="274" customWidth="1"/>
    <col min="7949" max="8192" width="9.140625" style="274"/>
    <col min="8193" max="8193" width="6.85546875" style="274" customWidth="1"/>
    <col min="8194" max="8194" width="5.7109375" style="274" customWidth="1"/>
    <col min="8195" max="8195" width="6.140625" style="274" customWidth="1"/>
    <col min="8196" max="8196" width="21.85546875" style="274" customWidth="1"/>
    <col min="8197" max="8197" width="18" style="274" customWidth="1"/>
    <col min="8198" max="8198" width="23.28515625" style="274" customWidth="1"/>
    <col min="8199" max="8199" width="19.140625" style="274" customWidth="1"/>
    <col min="8200" max="8200" width="18.42578125" style="274" customWidth="1"/>
    <col min="8201" max="8201" width="22.85546875" style="274" customWidth="1"/>
    <col min="8202" max="8203" width="17.28515625" style="274" customWidth="1"/>
    <col min="8204" max="8204" width="2.28515625" style="274" customWidth="1"/>
    <col min="8205" max="8448" width="9.140625" style="274"/>
    <col min="8449" max="8449" width="6.85546875" style="274" customWidth="1"/>
    <col min="8450" max="8450" width="5.7109375" style="274" customWidth="1"/>
    <col min="8451" max="8451" width="6.140625" style="274" customWidth="1"/>
    <col min="8452" max="8452" width="21.85546875" style="274" customWidth="1"/>
    <col min="8453" max="8453" width="18" style="274" customWidth="1"/>
    <col min="8454" max="8454" width="23.28515625" style="274" customWidth="1"/>
    <col min="8455" max="8455" width="19.140625" style="274" customWidth="1"/>
    <col min="8456" max="8456" width="18.42578125" style="274" customWidth="1"/>
    <col min="8457" max="8457" width="22.85546875" style="274" customWidth="1"/>
    <col min="8458" max="8459" width="17.28515625" style="274" customWidth="1"/>
    <col min="8460" max="8460" width="2.28515625" style="274" customWidth="1"/>
    <col min="8461" max="8704" width="9.140625" style="274"/>
    <col min="8705" max="8705" width="6.85546875" style="274" customWidth="1"/>
    <col min="8706" max="8706" width="5.7109375" style="274" customWidth="1"/>
    <col min="8707" max="8707" width="6.140625" style="274" customWidth="1"/>
    <col min="8708" max="8708" width="21.85546875" style="274" customWidth="1"/>
    <col min="8709" max="8709" width="18" style="274" customWidth="1"/>
    <col min="8710" max="8710" width="23.28515625" style="274" customWidth="1"/>
    <col min="8711" max="8711" width="19.140625" style="274" customWidth="1"/>
    <col min="8712" max="8712" width="18.42578125" style="274" customWidth="1"/>
    <col min="8713" max="8713" width="22.85546875" style="274" customWidth="1"/>
    <col min="8714" max="8715" width="17.28515625" style="274" customWidth="1"/>
    <col min="8716" max="8716" width="2.28515625" style="274" customWidth="1"/>
    <col min="8717" max="8960" width="9.140625" style="274"/>
    <col min="8961" max="8961" width="6.85546875" style="274" customWidth="1"/>
    <col min="8962" max="8962" width="5.7109375" style="274" customWidth="1"/>
    <col min="8963" max="8963" width="6.140625" style="274" customWidth="1"/>
    <col min="8964" max="8964" width="21.85546875" style="274" customWidth="1"/>
    <col min="8965" max="8965" width="18" style="274" customWidth="1"/>
    <col min="8966" max="8966" width="23.28515625" style="274" customWidth="1"/>
    <col min="8967" max="8967" width="19.140625" style="274" customWidth="1"/>
    <col min="8968" max="8968" width="18.42578125" style="274" customWidth="1"/>
    <col min="8969" max="8969" width="22.85546875" style="274" customWidth="1"/>
    <col min="8970" max="8971" width="17.28515625" style="274" customWidth="1"/>
    <col min="8972" max="8972" width="2.28515625" style="274" customWidth="1"/>
    <col min="8973" max="9216" width="9.140625" style="274"/>
    <col min="9217" max="9217" width="6.85546875" style="274" customWidth="1"/>
    <col min="9218" max="9218" width="5.7109375" style="274" customWidth="1"/>
    <col min="9219" max="9219" width="6.140625" style="274" customWidth="1"/>
    <col min="9220" max="9220" width="21.85546875" style="274" customWidth="1"/>
    <col min="9221" max="9221" width="18" style="274" customWidth="1"/>
    <col min="9222" max="9222" width="23.28515625" style="274" customWidth="1"/>
    <col min="9223" max="9223" width="19.140625" style="274" customWidth="1"/>
    <col min="9224" max="9224" width="18.42578125" style="274" customWidth="1"/>
    <col min="9225" max="9225" width="22.85546875" style="274" customWidth="1"/>
    <col min="9226" max="9227" width="17.28515625" style="274" customWidth="1"/>
    <col min="9228" max="9228" width="2.28515625" style="274" customWidth="1"/>
    <col min="9229" max="9472" width="9.140625" style="274"/>
    <col min="9473" max="9473" width="6.85546875" style="274" customWidth="1"/>
    <col min="9474" max="9474" width="5.7109375" style="274" customWidth="1"/>
    <col min="9475" max="9475" width="6.140625" style="274" customWidth="1"/>
    <col min="9476" max="9476" width="21.85546875" style="274" customWidth="1"/>
    <col min="9477" max="9477" width="18" style="274" customWidth="1"/>
    <col min="9478" max="9478" width="23.28515625" style="274" customWidth="1"/>
    <col min="9479" max="9479" width="19.140625" style="274" customWidth="1"/>
    <col min="9480" max="9480" width="18.42578125" style="274" customWidth="1"/>
    <col min="9481" max="9481" width="22.85546875" style="274" customWidth="1"/>
    <col min="9482" max="9483" width="17.28515625" style="274" customWidth="1"/>
    <col min="9484" max="9484" width="2.28515625" style="274" customWidth="1"/>
    <col min="9485" max="9728" width="9.140625" style="274"/>
    <col min="9729" max="9729" width="6.85546875" style="274" customWidth="1"/>
    <col min="9730" max="9730" width="5.7109375" style="274" customWidth="1"/>
    <col min="9731" max="9731" width="6.140625" style="274" customWidth="1"/>
    <col min="9732" max="9732" width="21.85546875" style="274" customWidth="1"/>
    <col min="9733" max="9733" width="18" style="274" customWidth="1"/>
    <col min="9734" max="9734" width="23.28515625" style="274" customWidth="1"/>
    <col min="9735" max="9735" width="19.140625" style="274" customWidth="1"/>
    <col min="9736" max="9736" width="18.42578125" style="274" customWidth="1"/>
    <col min="9737" max="9737" width="22.85546875" style="274" customWidth="1"/>
    <col min="9738" max="9739" width="17.28515625" style="274" customWidth="1"/>
    <col min="9740" max="9740" width="2.28515625" style="274" customWidth="1"/>
    <col min="9741" max="9984" width="9.140625" style="274"/>
    <col min="9985" max="9985" width="6.85546875" style="274" customWidth="1"/>
    <col min="9986" max="9986" width="5.7109375" style="274" customWidth="1"/>
    <col min="9987" max="9987" width="6.140625" style="274" customWidth="1"/>
    <col min="9988" max="9988" width="21.85546875" style="274" customWidth="1"/>
    <col min="9989" max="9989" width="18" style="274" customWidth="1"/>
    <col min="9990" max="9990" width="23.28515625" style="274" customWidth="1"/>
    <col min="9991" max="9991" width="19.140625" style="274" customWidth="1"/>
    <col min="9992" max="9992" width="18.42578125" style="274" customWidth="1"/>
    <col min="9993" max="9993" width="22.85546875" style="274" customWidth="1"/>
    <col min="9994" max="9995" width="17.28515625" style="274" customWidth="1"/>
    <col min="9996" max="9996" width="2.28515625" style="274" customWidth="1"/>
    <col min="9997" max="10240" width="9.140625" style="274"/>
    <col min="10241" max="10241" width="6.85546875" style="274" customWidth="1"/>
    <col min="10242" max="10242" width="5.7109375" style="274" customWidth="1"/>
    <col min="10243" max="10243" width="6.140625" style="274" customWidth="1"/>
    <col min="10244" max="10244" width="21.85546875" style="274" customWidth="1"/>
    <col min="10245" max="10245" width="18" style="274" customWidth="1"/>
    <col min="10246" max="10246" width="23.28515625" style="274" customWidth="1"/>
    <col min="10247" max="10247" width="19.140625" style="274" customWidth="1"/>
    <col min="10248" max="10248" width="18.42578125" style="274" customWidth="1"/>
    <col min="10249" max="10249" width="22.85546875" style="274" customWidth="1"/>
    <col min="10250" max="10251" width="17.28515625" style="274" customWidth="1"/>
    <col min="10252" max="10252" width="2.28515625" style="274" customWidth="1"/>
    <col min="10253" max="10496" width="9.140625" style="274"/>
    <col min="10497" max="10497" width="6.85546875" style="274" customWidth="1"/>
    <col min="10498" max="10498" width="5.7109375" style="274" customWidth="1"/>
    <col min="10499" max="10499" width="6.140625" style="274" customWidth="1"/>
    <col min="10500" max="10500" width="21.85546875" style="274" customWidth="1"/>
    <col min="10501" max="10501" width="18" style="274" customWidth="1"/>
    <col min="10502" max="10502" width="23.28515625" style="274" customWidth="1"/>
    <col min="10503" max="10503" width="19.140625" style="274" customWidth="1"/>
    <col min="10504" max="10504" width="18.42578125" style="274" customWidth="1"/>
    <col min="10505" max="10505" width="22.85546875" style="274" customWidth="1"/>
    <col min="10506" max="10507" width="17.28515625" style="274" customWidth="1"/>
    <col min="10508" max="10508" width="2.28515625" style="274" customWidth="1"/>
    <col min="10509" max="10752" width="9.140625" style="274"/>
    <col min="10753" max="10753" width="6.85546875" style="274" customWidth="1"/>
    <col min="10754" max="10754" width="5.7109375" style="274" customWidth="1"/>
    <col min="10755" max="10755" width="6.140625" style="274" customWidth="1"/>
    <col min="10756" max="10756" width="21.85546875" style="274" customWidth="1"/>
    <col min="10757" max="10757" width="18" style="274" customWidth="1"/>
    <col min="10758" max="10758" width="23.28515625" style="274" customWidth="1"/>
    <col min="10759" max="10759" width="19.140625" style="274" customWidth="1"/>
    <col min="10760" max="10760" width="18.42578125" style="274" customWidth="1"/>
    <col min="10761" max="10761" width="22.85546875" style="274" customWidth="1"/>
    <col min="10762" max="10763" width="17.28515625" style="274" customWidth="1"/>
    <col min="10764" max="10764" width="2.28515625" style="274" customWidth="1"/>
    <col min="10765" max="11008" width="9.140625" style="274"/>
    <col min="11009" max="11009" width="6.85546875" style="274" customWidth="1"/>
    <col min="11010" max="11010" width="5.7109375" style="274" customWidth="1"/>
    <col min="11011" max="11011" width="6.140625" style="274" customWidth="1"/>
    <col min="11012" max="11012" width="21.85546875" style="274" customWidth="1"/>
    <col min="11013" max="11013" width="18" style="274" customWidth="1"/>
    <col min="11014" max="11014" width="23.28515625" style="274" customWidth="1"/>
    <col min="11015" max="11015" width="19.140625" style="274" customWidth="1"/>
    <col min="11016" max="11016" width="18.42578125" style="274" customWidth="1"/>
    <col min="11017" max="11017" width="22.85546875" style="274" customWidth="1"/>
    <col min="11018" max="11019" width="17.28515625" style="274" customWidth="1"/>
    <col min="11020" max="11020" width="2.28515625" style="274" customWidth="1"/>
    <col min="11021" max="11264" width="9.140625" style="274"/>
    <col min="11265" max="11265" width="6.85546875" style="274" customWidth="1"/>
    <col min="11266" max="11266" width="5.7109375" style="274" customWidth="1"/>
    <col min="11267" max="11267" width="6.140625" style="274" customWidth="1"/>
    <col min="11268" max="11268" width="21.85546875" style="274" customWidth="1"/>
    <col min="11269" max="11269" width="18" style="274" customWidth="1"/>
    <col min="11270" max="11270" width="23.28515625" style="274" customWidth="1"/>
    <col min="11271" max="11271" width="19.140625" style="274" customWidth="1"/>
    <col min="11272" max="11272" width="18.42578125" style="274" customWidth="1"/>
    <col min="11273" max="11273" width="22.85546875" style="274" customWidth="1"/>
    <col min="11274" max="11275" width="17.28515625" style="274" customWidth="1"/>
    <col min="11276" max="11276" width="2.28515625" style="274" customWidth="1"/>
    <col min="11277" max="11520" width="9.140625" style="274"/>
    <col min="11521" max="11521" width="6.85546875" style="274" customWidth="1"/>
    <col min="11522" max="11522" width="5.7109375" style="274" customWidth="1"/>
    <col min="11523" max="11523" width="6.140625" style="274" customWidth="1"/>
    <col min="11524" max="11524" width="21.85546875" style="274" customWidth="1"/>
    <col min="11525" max="11525" width="18" style="274" customWidth="1"/>
    <col min="11526" max="11526" width="23.28515625" style="274" customWidth="1"/>
    <col min="11527" max="11527" width="19.140625" style="274" customWidth="1"/>
    <col min="11528" max="11528" width="18.42578125" style="274" customWidth="1"/>
    <col min="11529" max="11529" width="22.85546875" style="274" customWidth="1"/>
    <col min="11530" max="11531" width="17.28515625" style="274" customWidth="1"/>
    <col min="11532" max="11532" width="2.28515625" style="274" customWidth="1"/>
    <col min="11533" max="11776" width="9.140625" style="274"/>
    <col min="11777" max="11777" width="6.85546875" style="274" customWidth="1"/>
    <col min="11778" max="11778" width="5.7109375" style="274" customWidth="1"/>
    <col min="11779" max="11779" width="6.140625" style="274" customWidth="1"/>
    <col min="11780" max="11780" width="21.85546875" style="274" customWidth="1"/>
    <col min="11781" max="11781" width="18" style="274" customWidth="1"/>
    <col min="11782" max="11782" width="23.28515625" style="274" customWidth="1"/>
    <col min="11783" max="11783" width="19.140625" style="274" customWidth="1"/>
    <col min="11784" max="11784" width="18.42578125" style="274" customWidth="1"/>
    <col min="11785" max="11785" width="22.85546875" style="274" customWidth="1"/>
    <col min="11786" max="11787" width="17.28515625" style="274" customWidth="1"/>
    <col min="11788" max="11788" width="2.28515625" style="274" customWidth="1"/>
    <col min="11789" max="12032" width="9.140625" style="274"/>
    <col min="12033" max="12033" width="6.85546875" style="274" customWidth="1"/>
    <col min="12034" max="12034" width="5.7109375" style="274" customWidth="1"/>
    <col min="12035" max="12035" width="6.140625" style="274" customWidth="1"/>
    <col min="12036" max="12036" width="21.85546875" style="274" customWidth="1"/>
    <col min="12037" max="12037" width="18" style="274" customWidth="1"/>
    <col min="12038" max="12038" width="23.28515625" style="274" customWidth="1"/>
    <col min="12039" max="12039" width="19.140625" style="274" customWidth="1"/>
    <col min="12040" max="12040" width="18.42578125" style="274" customWidth="1"/>
    <col min="12041" max="12041" width="22.85546875" style="274" customWidth="1"/>
    <col min="12042" max="12043" width="17.28515625" style="274" customWidth="1"/>
    <col min="12044" max="12044" width="2.28515625" style="274" customWidth="1"/>
    <col min="12045" max="12288" width="9.140625" style="274"/>
    <col min="12289" max="12289" width="6.85546875" style="274" customWidth="1"/>
    <col min="12290" max="12290" width="5.7109375" style="274" customWidth="1"/>
    <col min="12291" max="12291" width="6.140625" style="274" customWidth="1"/>
    <col min="12292" max="12292" width="21.85546875" style="274" customWidth="1"/>
    <col min="12293" max="12293" width="18" style="274" customWidth="1"/>
    <col min="12294" max="12294" width="23.28515625" style="274" customWidth="1"/>
    <col min="12295" max="12295" width="19.140625" style="274" customWidth="1"/>
    <col min="12296" max="12296" width="18.42578125" style="274" customWidth="1"/>
    <col min="12297" max="12297" width="22.85546875" style="274" customWidth="1"/>
    <col min="12298" max="12299" width="17.28515625" style="274" customWidth="1"/>
    <col min="12300" max="12300" width="2.28515625" style="274" customWidth="1"/>
    <col min="12301" max="12544" width="9.140625" style="274"/>
    <col min="12545" max="12545" width="6.85546875" style="274" customWidth="1"/>
    <col min="12546" max="12546" width="5.7109375" style="274" customWidth="1"/>
    <col min="12547" max="12547" width="6.140625" style="274" customWidth="1"/>
    <col min="12548" max="12548" width="21.85546875" style="274" customWidth="1"/>
    <col min="12549" max="12549" width="18" style="274" customWidth="1"/>
    <col min="12550" max="12550" width="23.28515625" style="274" customWidth="1"/>
    <col min="12551" max="12551" width="19.140625" style="274" customWidth="1"/>
    <col min="12552" max="12552" width="18.42578125" style="274" customWidth="1"/>
    <col min="12553" max="12553" width="22.85546875" style="274" customWidth="1"/>
    <col min="12554" max="12555" width="17.28515625" style="274" customWidth="1"/>
    <col min="12556" max="12556" width="2.28515625" style="274" customWidth="1"/>
    <col min="12557" max="12800" width="9.140625" style="274"/>
    <col min="12801" max="12801" width="6.85546875" style="274" customWidth="1"/>
    <col min="12802" max="12802" width="5.7109375" style="274" customWidth="1"/>
    <col min="12803" max="12803" width="6.140625" style="274" customWidth="1"/>
    <col min="12804" max="12804" width="21.85546875" style="274" customWidth="1"/>
    <col min="12805" max="12805" width="18" style="274" customWidth="1"/>
    <col min="12806" max="12806" width="23.28515625" style="274" customWidth="1"/>
    <col min="12807" max="12807" width="19.140625" style="274" customWidth="1"/>
    <col min="12808" max="12808" width="18.42578125" style="274" customWidth="1"/>
    <col min="12809" max="12809" width="22.85546875" style="274" customWidth="1"/>
    <col min="12810" max="12811" width="17.28515625" style="274" customWidth="1"/>
    <col min="12812" max="12812" width="2.28515625" style="274" customWidth="1"/>
    <col min="12813" max="13056" width="9.140625" style="274"/>
    <col min="13057" max="13057" width="6.85546875" style="274" customWidth="1"/>
    <col min="13058" max="13058" width="5.7109375" style="274" customWidth="1"/>
    <col min="13059" max="13059" width="6.140625" style="274" customWidth="1"/>
    <col min="13060" max="13060" width="21.85546875" style="274" customWidth="1"/>
    <col min="13061" max="13061" width="18" style="274" customWidth="1"/>
    <col min="13062" max="13062" width="23.28515625" style="274" customWidth="1"/>
    <col min="13063" max="13063" width="19.140625" style="274" customWidth="1"/>
    <col min="13064" max="13064" width="18.42578125" style="274" customWidth="1"/>
    <col min="13065" max="13065" width="22.85546875" style="274" customWidth="1"/>
    <col min="13066" max="13067" width="17.28515625" style="274" customWidth="1"/>
    <col min="13068" max="13068" width="2.28515625" style="274" customWidth="1"/>
    <col min="13069" max="13312" width="9.140625" style="274"/>
    <col min="13313" max="13313" width="6.85546875" style="274" customWidth="1"/>
    <col min="13314" max="13314" width="5.7109375" style="274" customWidth="1"/>
    <col min="13315" max="13315" width="6.140625" style="274" customWidth="1"/>
    <col min="13316" max="13316" width="21.85546875" style="274" customWidth="1"/>
    <col min="13317" max="13317" width="18" style="274" customWidth="1"/>
    <col min="13318" max="13318" width="23.28515625" style="274" customWidth="1"/>
    <col min="13319" max="13319" width="19.140625" style="274" customWidth="1"/>
    <col min="13320" max="13320" width="18.42578125" style="274" customWidth="1"/>
    <col min="13321" max="13321" width="22.85546875" style="274" customWidth="1"/>
    <col min="13322" max="13323" width="17.28515625" style="274" customWidth="1"/>
    <col min="13324" max="13324" width="2.28515625" style="274" customWidth="1"/>
    <col min="13325" max="13568" width="9.140625" style="274"/>
    <col min="13569" max="13569" width="6.85546875" style="274" customWidth="1"/>
    <col min="13570" max="13570" width="5.7109375" style="274" customWidth="1"/>
    <col min="13571" max="13571" width="6.140625" style="274" customWidth="1"/>
    <col min="13572" max="13572" width="21.85546875" style="274" customWidth="1"/>
    <col min="13573" max="13573" width="18" style="274" customWidth="1"/>
    <col min="13574" max="13574" width="23.28515625" style="274" customWidth="1"/>
    <col min="13575" max="13575" width="19.140625" style="274" customWidth="1"/>
    <col min="13576" max="13576" width="18.42578125" style="274" customWidth="1"/>
    <col min="13577" max="13577" width="22.85546875" style="274" customWidth="1"/>
    <col min="13578" max="13579" width="17.28515625" style="274" customWidth="1"/>
    <col min="13580" max="13580" width="2.28515625" style="274" customWidth="1"/>
    <col min="13581" max="13824" width="9.140625" style="274"/>
    <col min="13825" max="13825" width="6.85546875" style="274" customWidth="1"/>
    <col min="13826" max="13826" width="5.7109375" style="274" customWidth="1"/>
    <col min="13827" max="13827" width="6.140625" style="274" customWidth="1"/>
    <col min="13828" max="13828" width="21.85546875" style="274" customWidth="1"/>
    <col min="13829" max="13829" width="18" style="274" customWidth="1"/>
    <col min="13830" max="13830" width="23.28515625" style="274" customWidth="1"/>
    <col min="13831" max="13831" width="19.140625" style="274" customWidth="1"/>
    <col min="13832" max="13832" width="18.42578125" style="274" customWidth="1"/>
    <col min="13833" max="13833" width="22.85546875" style="274" customWidth="1"/>
    <col min="13834" max="13835" width="17.28515625" style="274" customWidth="1"/>
    <col min="13836" max="13836" width="2.28515625" style="274" customWidth="1"/>
    <col min="13837" max="14080" width="9.140625" style="274"/>
    <col min="14081" max="14081" width="6.85546875" style="274" customWidth="1"/>
    <col min="14082" max="14082" width="5.7109375" style="274" customWidth="1"/>
    <col min="14083" max="14083" width="6.140625" style="274" customWidth="1"/>
    <col min="14084" max="14084" width="21.85546875" style="274" customWidth="1"/>
    <col min="14085" max="14085" width="18" style="274" customWidth="1"/>
    <col min="14086" max="14086" width="23.28515625" style="274" customWidth="1"/>
    <col min="14087" max="14087" width="19.140625" style="274" customWidth="1"/>
    <col min="14088" max="14088" width="18.42578125" style="274" customWidth="1"/>
    <col min="14089" max="14089" width="22.85546875" style="274" customWidth="1"/>
    <col min="14090" max="14091" width="17.28515625" style="274" customWidth="1"/>
    <col min="14092" max="14092" width="2.28515625" style="274" customWidth="1"/>
    <col min="14093" max="14336" width="9.140625" style="274"/>
    <col min="14337" max="14337" width="6.85546875" style="274" customWidth="1"/>
    <col min="14338" max="14338" width="5.7109375" style="274" customWidth="1"/>
    <col min="14339" max="14339" width="6.140625" style="274" customWidth="1"/>
    <col min="14340" max="14340" width="21.85546875" style="274" customWidth="1"/>
    <col min="14341" max="14341" width="18" style="274" customWidth="1"/>
    <col min="14342" max="14342" width="23.28515625" style="274" customWidth="1"/>
    <col min="14343" max="14343" width="19.140625" style="274" customWidth="1"/>
    <col min="14344" max="14344" width="18.42578125" style="274" customWidth="1"/>
    <col min="14345" max="14345" width="22.85546875" style="274" customWidth="1"/>
    <col min="14346" max="14347" width="17.28515625" style="274" customWidth="1"/>
    <col min="14348" max="14348" width="2.28515625" style="274" customWidth="1"/>
    <col min="14349" max="14592" width="9.140625" style="274"/>
    <col min="14593" max="14593" width="6.85546875" style="274" customWidth="1"/>
    <col min="14594" max="14594" width="5.7109375" style="274" customWidth="1"/>
    <col min="14595" max="14595" width="6.140625" style="274" customWidth="1"/>
    <col min="14596" max="14596" width="21.85546875" style="274" customWidth="1"/>
    <col min="14597" max="14597" width="18" style="274" customWidth="1"/>
    <col min="14598" max="14598" width="23.28515625" style="274" customWidth="1"/>
    <col min="14599" max="14599" width="19.140625" style="274" customWidth="1"/>
    <col min="14600" max="14600" width="18.42578125" style="274" customWidth="1"/>
    <col min="14601" max="14601" width="22.85546875" style="274" customWidth="1"/>
    <col min="14602" max="14603" width="17.28515625" style="274" customWidth="1"/>
    <col min="14604" max="14604" width="2.28515625" style="274" customWidth="1"/>
    <col min="14605" max="14848" width="9.140625" style="274"/>
    <col min="14849" max="14849" width="6.85546875" style="274" customWidth="1"/>
    <col min="14850" max="14850" width="5.7109375" style="274" customWidth="1"/>
    <col min="14851" max="14851" width="6.140625" style="274" customWidth="1"/>
    <col min="14852" max="14852" width="21.85546875" style="274" customWidth="1"/>
    <col min="14853" max="14853" width="18" style="274" customWidth="1"/>
    <col min="14854" max="14854" width="23.28515625" style="274" customWidth="1"/>
    <col min="14855" max="14855" width="19.140625" style="274" customWidth="1"/>
    <col min="14856" max="14856" width="18.42578125" style="274" customWidth="1"/>
    <col min="14857" max="14857" width="22.85546875" style="274" customWidth="1"/>
    <col min="14858" max="14859" width="17.28515625" style="274" customWidth="1"/>
    <col min="14860" max="14860" width="2.28515625" style="274" customWidth="1"/>
    <col min="14861" max="15104" width="9.140625" style="274"/>
    <col min="15105" max="15105" width="6.85546875" style="274" customWidth="1"/>
    <col min="15106" max="15106" width="5.7109375" style="274" customWidth="1"/>
    <col min="15107" max="15107" width="6.140625" style="274" customWidth="1"/>
    <col min="15108" max="15108" width="21.85546875" style="274" customWidth="1"/>
    <col min="15109" max="15109" width="18" style="274" customWidth="1"/>
    <col min="15110" max="15110" width="23.28515625" style="274" customWidth="1"/>
    <col min="15111" max="15111" width="19.140625" style="274" customWidth="1"/>
    <col min="15112" max="15112" width="18.42578125" style="274" customWidth="1"/>
    <col min="15113" max="15113" width="22.85546875" style="274" customWidth="1"/>
    <col min="15114" max="15115" width="17.28515625" style="274" customWidth="1"/>
    <col min="15116" max="15116" width="2.28515625" style="274" customWidth="1"/>
    <col min="15117" max="15360" width="9.140625" style="274"/>
    <col min="15361" max="15361" width="6.85546875" style="274" customWidth="1"/>
    <col min="15362" max="15362" width="5.7109375" style="274" customWidth="1"/>
    <col min="15363" max="15363" width="6.140625" style="274" customWidth="1"/>
    <col min="15364" max="15364" width="21.85546875" style="274" customWidth="1"/>
    <col min="15365" max="15365" width="18" style="274" customWidth="1"/>
    <col min="15366" max="15366" width="23.28515625" style="274" customWidth="1"/>
    <col min="15367" max="15367" width="19.140625" style="274" customWidth="1"/>
    <col min="15368" max="15368" width="18.42578125" style="274" customWidth="1"/>
    <col min="15369" max="15369" width="22.85546875" style="274" customWidth="1"/>
    <col min="15370" max="15371" width="17.28515625" style="274" customWidth="1"/>
    <col min="15372" max="15372" width="2.28515625" style="274" customWidth="1"/>
    <col min="15373" max="15616" width="9.140625" style="274"/>
    <col min="15617" max="15617" width="6.85546875" style="274" customWidth="1"/>
    <col min="15618" max="15618" width="5.7109375" style="274" customWidth="1"/>
    <col min="15619" max="15619" width="6.140625" style="274" customWidth="1"/>
    <col min="15620" max="15620" width="21.85546875" style="274" customWidth="1"/>
    <col min="15621" max="15621" width="18" style="274" customWidth="1"/>
    <col min="15622" max="15622" width="23.28515625" style="274" customWidth="1"/>
    <col min="15623" max="15623" width="19.140625" style="274" customWidth="1"/>
    <col min="15624" max="15624" width="18.42578125" style="274" customWidth="1"/>
    <col min="15625" max="15625" width="22.85546875" style="274" customWidth="1"/>
    <col min="15626" max="15627" width="17.28515625" style="274" customWidth="1"/>
    <col min="15628" max="15628" width="2.28515625" style="274" customWidth="1"/>
    <col min="15629" max="15872" width="9.140625" style="274"/>
    <col min="15873" max="15873" width="6.85546875" style="274" customWidth="1"/>
    <col min="15874" max="15874" width="5.7109375" style="274" customWidth="1"/>
    <col min="15875" max="15875" width="6.140625" style="274" customWidth="1"/>
    <col min="15876" max="15876" width="21.85546875" style="274" customWidth="1"/>
    <col min="15877" max="15877" width="18" style="274" customWidth="1"/>
    <col min="15878" max="15878" width="23.28515625" style="274" customWidth="1"/>
    <col min="15879" max="15879" width="19.140625" style="274" customWidth="1"/>
    <col min="15880" max="15880" width="18.42578125" style="274" customWidth="1"/>
    <col min="15881" max="15881" width="22.85546875" style="274" customWidth="1"/>
    <col min="15882" max="15883" width="17.28515625" style="274" customWidth="1"/>
    <col min="15884" max="15884" width="2.28515625" style="274" customWidth="1"/>
    <col min="15885" max="16128" width="9.140625" style="274"/>
    <col min="16129" max="16129" width="6.85546875" style="274" customWidth="1"/>
    <col min="16130" max="16130" width="5.7109375" style="274" customWidth="1"/>
    <col min="16131" max="16131" width="6.140625" style="274" customWidth="1"/>
    <col min="16132" max="16132" width="21.85546875" style="274" customWidth="1"/>
    <col min="16133" max="16133" width="18" style="274" customWidth="1"/>
    <col min="16134" max="16134" width="23.28515625" style="274" customWidth="1"/>
    <col min="16135" max="16135" width="19.140625" style="274" customWidth="1"/>
    <col min="16136" max="16136" width="18.42578125" style="274" customWidth="1"/>
    <col min="16137" max="16137" width="22.85546875" style="274" customWidth="1"/>
    <col min="16138" max="16139" width="17.28515625" style="274" customWidth="1"/>
    <col min="16140" max="16140" width="2.28515625" style="274" customWidth="1"/>
    <col min="16141" max="16384" width="9.140625" style="274"/>
  </cols>
  <sheetData>
    <row r="2" spans="2:11" ht="15">
      <c r="B2" s="594" t="s">
        <v>907</v>
      </c>
      <c r="C2" s="594"/>
      <c r="D2" s="594"/>
      <c r="E2" s="594"/>
      <c r="F2" s="594"/>
      <c r="H2" s="594" t="s">
        <v>841</v>
      </c>
    </row>
    <row r="3" spans="2:11" ht="15" customHeight="1">
      <c r="C3" s="1237" t="s">
        <v>895</v>
      </c>
      <c r="D3" s="1237"/>
      <c r="E3" s="1237"/>
      <c r="F3" s="1237"/>
      <c r="G3" s="1237"/>
      <c r="H3" s="1237"/>
      <c r="I3" s="1237"/>
    </row>
    <row r="4" spans="2:11" ht="15" customHeight="1">
      <c r="J4" s="638"/>
      <c r="K4" s="638"/>
    </row>
    <row r="5" spans="2:11" ht="44.25" customHeight="1">
      <c r="B5" s="1176" t="s">
        <v>867</v>
      </c>
      <c r="C5" s="1176"/>
      <c r="D5" s="1176"/>
      <c r="E5" s="1176"/>
      <c r="F5" s="1176"/>
      <c r="G5" s="1176"/>
      <c r="H5" s="1176"/>
      <c r="I5" s="1176"/>
      <c r="J5" s="615"/>
      <c r="K5" s="615"/>
    </row>
    <row r="6" spans="2:11">
      <c r="B6" s="292" t="s">
        <v>591</v>
      </c>
      <c r="C6" s="283"/>
      <c r="D6" s="283"/>
      <c r="E6" s="283"/>
      <c r="F6" s="283"/>
      <c r="G6" s="283"/>
      <c r="H6" s="283"/>
      <c r="I6" s="283"/>
    </row>
    <row r="7" spans="2:11">
      <c r="B7" s="1295" t="s">
        <v>832</v>
      </c>
      <c r="C7" s="1295"/>
      <c r="D7" s="1295"/>
      <c r="E7" s="1295"/>
      <c r="F7" s="1295"/>
      <c r="G7" s="1295"/>
      <c r="H7" s="1295"/>
      <c r="I7" s="1295"/>
    </row>
    <row r="8" spans="2:11">
      <c r="B8" s="283"/>
      <c r="C8" s="292"/>
      <c r="D8" s="283"/>
      <c r="E8" s="283"/>
      <c r="F8" s="283"/>
      <c r="G8" s="283"/>
      <c r="H8" s="283"/>
      <c r="I8" s="283"/>
      <c r="J8" s="283"/>
    </row>
    <row r="9" spans="2:11" ht="16.5" customHeight="1">
      <c r="B9" s="626"/>
      <c r="C9" s="703"/>
      <c r="D9" s="703"/>
      <c r="E9" s="703"/>
      <c r="F9" s="703"/>
      <c r="G9" s="703"/>
      <c r="H9" s="703"/>
      <c r="I9" s="704" t="s">
        <v>60</v>
      </c>
      <c r="J9" s="283"/>
    </row>
    <row r="10" spans="2:11" s="517" customFormat="1" ht="84" customHeight="1">
      <c r="B10" s="708"/>
      <c r="C10" s="709" t="s">
        <v>833</v>
      </c>
      <c r="D10" s="709" t="s">
        <v>842</v>
      </c>
      <c r="E10" s="709" t="s">
        <v>835</v>
      </c>
      <c r="F10" s="709" t="s">
        <v>824</v>
      </c>
      <c r="G10" s="709" t="s">
        <v>840</v>
      </c>
      <c r="H10" s="709" t="s">
        <v>837</v>
      </c>
      <c r="I10" s="709" t="s">
        <v>864</v>
      </c>
      <c r="J10" s="292"/>
    </row>
    <row r="11" spans="2:11" ht="24.95" customHeight="1">
      <c r="B11" s="626"/>
      <c r="C11" s="626" t="s">
        <v>426</v>
      </c>
      <c r="D11" s="626"/>
      <c r="E11" s="626"/>
      <c r="F11" s="626"/>
      <c r="G11" s="626"/>
      <c r="H11" s="626"/>
      <c r="I11" s="626"/>
      <c r="J11" s="283"/>
    </row>
    <row r="12" spans="2:11" ht="24.95" customHeight="1">
      <c r="B12" s="626"/>
      <c r="C12" s="626" t="s">
        <v>427</v>
      </c>
      <c r="D12" s="1289" t="s">
        <v>215</v>
      </c>
      <c r="E12" s="1289"/>
      <c r="F12" s="1289"/>
      <c r="G12" s="1289"/>
      <c r="H12" s="1289"/>
      <c r="I12" s="1289"/>
      <c r="J12" s="283"/>
    </row>
    <row r="13" spans="2:11" ht="24.95" customHeight="1">
      <c r="B13" s="626"/>
      <c r="C13" s="626" t="s">
        <v>428</v>
      </c>
      <c r="D13" s="626"/>
      <c r="E13" s="626"/>
      <c r="F13" s="626"/>
      <c r="G13" s="626"/>
      <c r="H13" s="626"/>
      <c r="I13" s="626"/>
      <c r="J13" s="283"/>
    </row>
    <row r="14" spans="2:11" s="707" customFormat="1" ht="24.95" customHeight="1">
      <c r="B14" s="698"/>
      <c r="C14" s="698"/>
      <c r="D14" s="698" t="s">
        <v>89</v>
      </c>
      <c r="E14" s="698"/>
      <c r="F14" s="698"/>
      <c r="G14" s="698"/>
      <c r="H14" s="698">
        <f>SUM(H11:H13)</f>
        <v>0</v>
      </c>
      <c r="I14" s="698"/>
      <c r="J14" s="706"/>
    </row>
    <row r="16" spans="2:11">
      <c r="B16" s="626"/>
      <c r="C16" s="703"/>
      <c r="D16" s="703"/>
      <c r="E16" s="703"/>
      <c r="F16" s="703"/>
      <c r="G16" s="703"/>
      <c r="H16" s="703"/>
      <c r="I16" s="704" t="s">
        <v>60</v>
      </c>
    </row>
    <row r="17" spans="2:9" ht="51">
      <c r="B17" s="708"/>
      <c r="C17" s="709" t="s">
        <v>833</v>
      </c>
      <c r="D17" s="709" t="s">
        <v>842</v>
      </c>
      <c r="E17" s="709" t="s">
        <v>835</v>
      </c>
      <c r="F17" s="709" t="s">
        <v>824</v>
      </c>
      <c r="G17" s="709" t="s">
        <v>840</v>
      </c>
      <c r="H17" s="709" t="s">
        <v>837</v>
      </c>
      <c r="I17" s="709" t="s">
        <v>865</v>
      </c>
    </row>
    <row r="18" spans="2:9" ht="19.5" customHeight="1">
      <c r="B18" s="626"/>
      <c r="C18" s="626" t="s">
        <v>426</v>
      </c>
      <c r="D18" s="626"/>
      <c r="E18" s="626"/>
      <c r="F18" s="626"/>
      <c r="G18" s="626"/>
      <c r="H18" s="626"/>
      <c r="I18" s="626"/>
    </row>
    <row r="19" spans="2:9" ht="22.5" customHeight="1">
      <c r="B19" s="626"/>
      <c r="C19" s="626" t="s">
        <v>427</v>
      </c>
      <c r="D19" s="1289" t="s">
        <v>215</v>
      </c>
      <c r="E19" s="1289"/>
      <c r="F19" s="1289"/>
      <c r="G19" s="1289"/>
      <c r="H19" s="1289"/>
      <c r="I19" s="1289"/>
    </row>
    <row r="20" spans="2:9" ht="20.25" customHeight="1">
      <c r="B20" s="626"/>
      <c r="C20" s="626" t="s">
        <v>428</v>
      </c>
      <c r="D20" s="626"/>
      <c r="E20" s="626"/>
      <c r="F20" s="626"/>
      <c r="G20" s="626"/>
      <c r="H20" s="626"/>
      <c r="I20" s="626"/>
    </row>
    <row r="21" spans="2:9" ht="21.75" customHeight="1">
      <c r="B21" s="698"/>
      <c r="C21" s="698"/>
      <c r="D21" s="698" t="s">
        <v>89</v>
      </c>
      <c r="E21" s="698"/>
      <c r="F21" s="698"/>
      <c r="G21" s="698"/>
      <c r="H21" s="698">
        <f>SUM(H18:H20)</f>
        <v>0</v>
      </c>
      <c r="I21" s="698"/>
    </row>
  </sheetData>
  <mergeCells count="5">
    <mergeCell ref="B5:I5"/>
    <mergeCell ref="B7:I7"/>
    <mergeCell ref="D12:I12"/>
    <mergeCell ref="D19:I19"/>
    <mergeCell ref="C3:I3"/>
  </mergeCells>
  <pageMargins left="0.70866141732283472" right="0.70866141732283472" top="0.74803149606299213" bottom="0.74803149606299213" header="0.31496062992125984" footer="0.31496062992125984"/>
  <pageSetup paperSize="5" scale="77" orientation="portrait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>
  <dimension ref="B1:G45"/>
  <sheetViews>
    <sheetView showGridLines="0" topLeftCell="A29" zoomScaleSheetLayoutView="100" workbookViewId="0">
      <selection activeCell="F42" sqref="F42"/>
    </sheetView>
  </sheetViews>
  <sheetFormatPr defaultRowHeight="13.5"/>
  <cols>
    <col min="1" max="1" width="3.140625" style="1" customWidth="1"/>
    <col min="2" max="2" width="3" style="1" customWidth="1"/>
    <col min="3" max="3" width="3.5703125" style="1" customWidth="1"/>
    <col min="4" max="4" width="2.42578125" style="1" customWidth="1"/>
    <col min="5" max="5" width="31.85546875" style="1" customWidth="1"/>
    <col min="6" max="6" width="13.42578125" style="1" customWidth="1"/>
    <col min="7" max="7" width="13.140625" style="1" customWidth="1"/>
    <col min="8" max="224" width="9.140625" style="1"/>
    <col min="225" max="225" width="3.140625" style="1" customWidth="1"/>
    <col min="226" max="226" width="3" style="1" customWidth="1"/>
    <col min="227" max="227" width="3.5703125" style="1" customWidth="1"/>
    <col min="228" max="228" width="2.42578125" style="1" customWidth="1"/>
    <col min="229" max="229" width="43.85546875" style="1" customWidth="1"/>
    <col min="230" max="230" width="21.28515625" style="1" customWidth="1"/>
    <col min="231" max="231" width="20.42578125" style="1" customWidth="1"/>
    <col min="232" max="232" width="11.28515625" style="1" bestFit="1" customWidth="1"/>
    <col min="233" max="233" width="11.5703125" style="1" bestFit="1" customWidth="1"/>
    <col min="234" max="480" width="9.140625" style="1"/>
    <col min="481" max="481" width="3.140625" style="1" customWidth="1"/>
    <col min="482" max="482" width="3" style="1" customWidth="1"/>
    <col min="483" max="483" width="3.5703125" style="1" customWidth="1"/>
    <col min="484" max="484" width="2.42578125" style="1" customWidth="1"/>
    <col min="485" max="485" width="43.85546875" style="1" customWidth="1"/>
    <col min="486" max="486" width="21.28515625" style="1" customWidth="1"/>
    <col min="487" max="487" width="20.42578125" style="1" customWidth="1"/>
    <col min="488" max="488" width="11.28515625" style="1" bestFit="1" customWidth="1"/>
    <col min="489" max="489" width="11.5703125" style="1" bestFit="1" customWidth="1"/>
    <col min="490" max="736" width="9.140625" style="1"/>
    <col min="737" max="737" width="3.140625" style="1" customWidth="1"/>
    <col min="738" max="738" width="3" style="1" customWidth="1"/>
    <col min="739" max="739" width="3.5703125" style="1" customWidth="1"/>
    <col min="740" max="740" width="2.42578125" style="1" customWidth="1"/>
    <col min="741" max="741" width="43.85546875" style="1" customWidth="1"/>
    <col min="742" max="742" width="21.28515625" style="1" customWidth="1"/>
    <col min="743" max="743" width="20.42578125" style="1" customWidth="1"/>
    <col min="744" max="744" width="11.28515625" style="1" bestFit="1" customWidth="1"/>
    <col min="745" max="745" width="11.5703125" style="1" bestFit="1" customWidth="1"/>
    <col min="746" max="992" width="9.140625" style="1"/>
    <col min="993" max="993" width="3.140625" style="1" customWidth="1"/>
    <col min="994" max="994" width="3" style="1" customWidth="1"/>
    <col min="995" max="995" width="3.5703125" style="1" customWidth="1"/>
    <col min="996" max="996" width="2.42578125" style="1" customWidth="1"/>
    <col min="997" max="997" width="43.85546875" style="1" customWidth="1"/>
    <col min="998" max="998" width="21.28515625" style="1" customWidth="1"/>
    <col min="999" max="999" width="20.42578125" style="1" customWidth="1"/>
    <col min="1000" max="1000" width="11.28515625" style="1" bestFit="1" customWidth="1"/>
    <col min="1001" max="1001" width="11.5703125" style="1" bestFit="1" customWidth="1"/>
    <col min="1002" max="1248" width="9.140625" style="1"/>
    <col min="1249" max="1249" width="3.140625" style="1" customWidth="1"/>
    <col min="1250" max="1250" width="3" style="1" customWidth="1"/>
    <col min="1251" max="1251" width="3.5703125" style="1" customWidth="1"/>
    <col min="1252" max="1252" width="2.42578125" style="1" customWidth="1"/>
    <col min="1253" max="1253" width="43.85546875" style="1" customWidth="1"/>
    <col min="1254" max="1254" width="21.28515625" style="1" customWidth="1"/>
    <col min="1255" max="1255" width="20.42578125" style="1" customWidth="1"/>
    <col min="1256" max="1256" width="11.28515625" style="1" bestFit="1" customWidth="1"/>
    <col min="1257" max="1257" width="11.5703125" style="1" bestFit="1" customWidth="1"/>
    <col min="1258" max="1504" width="9.140625" style="1"/>
    <col min="1505" max="1505" width="3.140625" style="1" customWidth="1"/>
    <col min="1506" max="1506" width="3" style="1" customWidth="1"/>
    <col min="1507" max="1507" width="3.5703125" style="1" customWidth="1"/>
    <col min="1508" max="1508" width="2.42578125" style="1" customWidth="1"/>
    <col min="1509" max="1509" width="43.85546875" style="1" customWidth="1"/>
    <col min="1510" max="1510" width="21.28515625" style="1" customWidth="1"/>
    <col min="1511" max="1511" width="20.42578125" style="1" customWidth="1"/>
    <col min="1512" max="1512" width="11.28515625" style="1" bestFit="1" customWidth="1"/>
    <col min="1513" max="1513" width="11.5703125" style="1" bestFit="1" customWidth="1"/>
    <col min="1514" max="1760" width="9.140625" style="1"/>
    <col min="1761" max="1761" width="3.140625" style="1" customWidth="1"/>
    <col min="1762" max="1762" width="3" style="1" customWidth="1"/>
    <col min="1763" max="1763" width="3.5703125" style="1" customWidth="1"/>
    <col min="1764" max="1764" width="2.42578125" style="1" customWidth="1"/>
    <col min="1765" max="1765" width="43.85546875" style="1" customWidth="1"/>
    <col min="1766" max="1766" width="21.28515625" style="1" customWidth="1"/>
    <col min="1767" max="1767" width="20.42578125" style="1" customWidth="1"/>
    <col min="1768" max="1768" width="11.28515625" style="1" bestFit="1" customWidth="1"/>
    <col min="1769" max="1769" width="11.5703125" style="1" bestFit="1" customWidth="1"/>
    <col min="1770" max="2016" width="9.140625" style="1"/>
    <col min="2017" max="2017" width="3.140625" style="1" customWidth="1"/>
    <col min="2018" max="2018" width="3" style="1" customWidth="1"/>
    <col min="2019" max="2019" width="3.5703125" style="1" customWidth="1"/>
    <col min="2020" max="2020" width="2.42578125" style="1" customWidth="1"/>
    <col min="2021" max="2021" width="43.85546875" style="1" customWidth="1"/>
    <col min="2022" max="2022" width="21.28515625" style="1" customWidth="1"/>
    <col min="2023" max="2023" width="20.42578125" style="1" customWidth="1"/>
    <col min="2024" max="2024" width="11.28515625" style="1" bestFit="1" customWidth="1"/>
    <col min="2025" max="2025" width="11.5703125" style="1" bestFit="1" customWidth="1"/>
    <col min="2026" max="2272" width="9.140625" style="1"/>
    <col min="2273" max="2273" width="3.140625" style="1" customWidth="1"/>
    <col min="2274" max="2274" width="3" style="1" customWidth="1"/>
    <col min="2275" max="2275" width="3.5703125" style="1" customWidth="1"/>
    <col min="2276" max="2276" width="2.42578125" style="1" customWidth="1"/>
    <col min="2277" max="2277" width="43.85546875" style="1" customWidth="1"/>
    <col min="2278" max="2278" width="21.28515625" style="1" customWidth="1"/>
    <col min="2279" max="2279" width="20.42578125" style="1" customWidth="1"/>
    <col min="2280" max="2280" width="11.28515625" style="1" bestFit="1" customWidth="1"/>
    <col min="2281" max="2281" width="11.5703125" style="1" bestFit="1" customWidth="1"/>
    <col min="2282" max="2528" width="9.140625" style="1"/>
    <col min="2529" max="2529" width="3.140625" style="1" customWidth="1"/>
    <col min="2530" max="2530" width="3" style="1" customWidth="1"/>
    <col min="2531" max="2531" width="3.5703125" style="1" customWidth="1"/>
    <col min="2532" max="2532" width="2.42578125" style="1" customWidth="1"/>
    <col min="2533" max="2533" width="43.85546875" style="1" customWidth="1"/>
    <col min="2534" max="2534" width="21.28515625" style="1" customWidth="1"/>
    <col min="2535" max="2535" width="20.42578125" style="1" customWidth="1"/>
    <col min="2536" max="2536" width="11.28515625" style="1" bestFit="1" customWidth="1"/>
    <col min="2537" max="2537" width="11.5703125" style="1" bestFit="1" customWidth="1"/>
    <col min="2538" max="2784" width="9.140625" style="1"/>
    <col min="2785" max="2785" width="3.140625" style="1" customWidth="1"/>
    <col min="2786" max="2786" width="3" style="1" customWidth="1"/>
    <col min="2787" max="2787" width="3.5703125" style="1" customWidth="1"/>
    <col min="2788" max="2788" width="2.42578125" style="1" customWidth="1"/>
    <col min="2789" max="2789" width="43.85546875" style="1" customWidth="1"/>
    <col min="2790" max="2790" width="21.28515625" style="1" customWidth="1"/>
    <col min="2791" max="2791" width="20.42578125" style="1" customWidth="1"/>
    <col min="2792" max="2792" width="11.28515625" style="1" bestFit="1" customWidth="1"/>
    <col min="2793" max="2793" width="11.5703125" style="1" bestFit="1" customWidth="1"/>
    <col min="2794" max="3040" width="9.140625" style="1"/>
    <col min="3041" max="3041" width="3.140625" style="1" customWidth="1"/>
    <col min="3042" max="3042" width="3" style="1" customWidth="1"/>
    <col min="3043" max="3043" width="3.5703125" style="1" customWidth="1"/>
    <col min="3044" max="3044" width="2.42578125" style="1" customWidth="1"/>
    <col min="3045" max="3045" width="43.85546875" style="1" customWidth="1"/>
    <col min="3046" max="3046" width="21.28515625" style="1" customWidth="1"/>
    <col min="3047" max="3047" width="20.42578125" style="1" customWidth="1"/>
    <col min="3048" max="3048" width="11.28515625" style="1" bestFit="1" customWidth="1"/>
    <col min="3049" max="3049" width="11.5703125" style="1" bestFit="1" customWidth="1"/>
    <col min="3050" max="3296" width="9.140625" style="1"/>
    <col min="3297" max="3297" width="3.140625" style="1" customWidth="1"/>
    <col min="3298" max="3298" width="3" style="1" customWidth="1"/>
    <col min="3299" max="3299" width="3.5703125" style="1" customWidth="1"/>
    <col min="3300" max="3300" width="2.42578125" style="1" customWidth="1"/>
    <col min="3301" max="3301" width="43.85546875" style="1" customWidth="1"/>
    <col min="3302" max="3302" width="21.28515625" style="1" customWidth="1"/>
    <col min="3303" max="3303" width="20.42578125" style="1" customWidth="1"/>
    <col min="3304" max="3304" width="11.28515625" style="1" bestFit="1" customWidth="1"/>
    <col min="3305" max="3305" width="11.5703125" style="1" bestFit="1" customWidth="1"/>
    <col min="3306" max="3552" width="9.140625" style="1"/>
    <col min="3553" max="3553" width="3.140625" style="1" customWidth="1"/>
    <col min="3554" max="3554" width="3" style="1" customWidth="1"/>
    <col min="3555" max="3555" width="3.5703125" style="1" customWidth="1"/>
    <col min="3556" max="3556" width="2.42578125" style="1" customWidth="1"/>
    <col min="3557" max="3557" width="43.85546875" style="1" customWidth="1"/>
    <col min="3558" max="3558" width="21.28515625" style="1" customWidth="1"/>
    <col min="3559" max="3559" width="20.42578125" style="1" customWidth="1"/>
    <col min="3560" max="3560" width="11.28515625" style="1" bestFit="1" customWidth="1"/>
    <col min="3561" max="3561" width="11.5703125" style="1" bestFit="1" customWidth="1"/>
    <col min="3562" max="3808" width="9.140625" style="1"/>
    <col min="3809" max="3809" width="3.140625" style="1" customWidth="1"/>
    <col min="3810" max="3810" width="3" style="1" customWidth="1"/>
    <col min="3811" max="3811" width="3.5703125" style="1" customWidth="1"/>
    <col min="3812" max="3812" width="2.42578125" style="1" customWidth="1"/>
    <col min="3813" max="3813" width="43.85546875" style="1" customWidth="1"/>
    <col min="3814" max="3814" width="21.28515625" style="1" customWidth="1"/>
    <col min="3815" max="3815" width="20.42578125" style="1" customWidth="1"/>
    <col min="3816" max="3816" width="11.28515625" style="1" bestFit="1" customWidth="1"/>
    <col min="3817" max="3817" width="11.5703125" style="1" bestFit="1" customWidth="1"/>
    <col min="3818" max="4064" width="9.140625" style="1"/>
    <col min="4065" max="4065" width="3.140625" style="1" customWidth="1"/>
    <col min="4066" max="4066" width="3" style="1" customWidth="1"/>
    <col min="4067" max="4067" width="3.5703125" style="1" customWidth="1"/>
    <col min="4068" max="4068" width="2.42578125" style="1" customWidth="1"/>
    <col min="4069" max="4069" width="43.85546875" style="1" customWidth="1"/>
    <col min="4070" max="4070" width="21.28515625" style="1" customWidth="1"/>
    <col min="4071" max="4071" width="20.42578125" style="1" customWidth="1"/>
    <col min="4072" max="4072" width="11.28515625" style="1" bestFit="1" customWidth="1"/>
    <col min="4073" max="4073" width="11.5703125" style="1" bestFit="1" customWidth="1"/>
    <col min="4074" max="4320" width="9.140625" style="1"/>
    <col min="4321" max="4321" width="3.140625" style="1" customWidth="1"/>
    <col min="4322" max="4322" width="3" style="1" customWidth="1"/>
    <col min="4323" max="4323" width="3.5703125" style="1" customWidth="1"/>
    <col min="4324" max="4324" width="2.42578125" style="1" customWidth="1"/>
    <col min="4325" max="4325" width="43.85546875" style="1" customWidth="1"/>
    <col min="4326" max="4326" width="21.28515625" style="1" customWidth="1"/>
    <col min="4327" max="4327" width="20.42578125" style="1" customWidth="1"/>
    <col min="4328" max="4328" width="11.28515625" style="1" bestFit="1" customWidth="1"/>
    <col min="4329" max="4329" width="11.5703125" style="1" bestFit="1" customWidth="1"/>
    <col min="4330" max="4576" width="9.140625" style="1"/>
    <col min="4577" max="4577" width="3.140625" style="1" customWidth="1"/>
    <col min="4578" max="4578" width="3" style="1" customWidth="1"/>
    <col min="4579" max="4579" width="3.5703125" style="1" customWidth="1"/>
    <col min="4580" max="4580" width="2.42578125" style="1" customWidth="1"/>
    <col min="4581" max="4581" width="43.85546875" style="1" customWidth="1"/>
    <col min="4582" max="4582" width="21.28515625" style="1" customWidth="1"/>
    <col min="4583" max="4583" width="20.42578125" style="1" customWidth="1"/>
    <col min="4584" max="4584" width="11.28515625" style="1" bestFit="1" customWidth="1"/>
    <col min="4585" max="4585" width="11.5703125" style="1" bestFit="1" customWidth="1"/>
    <col min="4586" max="4832" width="9.140625" style="1"/>
    <col min="4833" max="4833" width="3.140625" style="1" customWidth="1"/>
    <col min="4834" max="4834" width="3" style="1" customWidth="1"/>
    <col min="4835" max="4835" width="3.5703125" style="1" customWidth="1"/>
    <col min="4836" max="4836" width="2.42578125" style="1" customWidth="1"/>
    <col min="4837" max="4837" width="43.85546875" style="1" customWidth="1"/>
    <col min="4838" max="4838" width="21.28515625" style="1" customWidth="1"/>
    <col min="4839" max="4839" width="20.42578125" style="1" customWidth="1"/>
    <col min="4840" max="4840" width="11.28515625" style="1" bestFit="1" customWidth="1"/>
    <col min="4841" max="4841" width="11.5703125" style="1" bestFit="1" customWidth="1"/>
    <col min="4842" max="5088" width="9.140625" style="1"/>
    <col min="5089" max="5089" width="3.140625" style="1" customWidth="1"/>
    <col min="5090" max="5090" width="3" style="1" customWidth="1"/>
    <col min="5091" max="5091" width="3.5703125" style="1" customWidth="1"/>
    <col min="5092" max="5092" width="2.42578125" style="1" customWidth="1"/>
    <col min="5093" max="5093" width="43.85546875" style="1" customWidth="1"/>
    <col min="5094" max="5094" width="21.28515625" style="1" customWidth="1"/>
    <col min="5095" max="5095" width="20.42578125" style="1" customWidth="1"/>
    <col min="5096" max="5096" width="11.28515625" style="1" bestFit="1" customWidth="1"/>
    <col min="5097" max="5097" width="11.5703125" style="1" bestFit="1" customWidth="1"/>
    <col min="5098" max="5344" width="9.140625" style="1"/>
    <col min="5345" max="5345" width="3.140625" style="1" customWidth="1"/>
    <col min="5346" max="5346" width="3" style="1" customWidth="1"/>
    <col min="5347" max="5347" width="3.5703125" style="1" customWidth="1"/>
    <col min="5348" max="5348" width="2.42578125" style="1" customWidth="1"/>
    <col min="5349" max="5349" width="43.85546875" style="1" customWidth="1"/>
    <col min="5350" max="5350" width="21.28515625" style="1" customWidth="1"/>
    <col min="5351" max="5351" width="20.42578125" style="1" customWidth="1"/>
    <col min="5352" max="5352" width="11.28515625" style="1" bestFit="1" customWidth="1"/>
    <col min="5353" max="5353" width="11.5703125" style="1" bestFit="1" customWidth="1"/>
    <col min="5354" max="5600" width="9.140625" style="1"/>
    <col min="5601" max="5601" width="3.140625" style="1" customWidth="1"/>
    <col min="5602" max="5602" width="3" style="1" customWidth="1"/>
    <col min="5603" max="5603" width="3.5703125" style="1" customWidth="1"/>
    <col min="5604" max="5604" width="2.42578125" style="1" customWidth="1"/>
    <col min="5605" max="5605" width="43.85546875" style="1" customWidth="1"/>
    <col min="5606" max="5606" width="21.28515625" style="1" customWidth="1"/>
    <col min="5607" max="5607" width="20.42578125" style="1" customWidth="1"/>
    <col min="5608" max="5608" width="11.28515625" style="1" bestFit="1" customWidth="1"/>
    <col min="5609" max="5609" width="11.5703125" style="1" bestFit="1" customWidth="1"/>
    <col min="5610" max="5856" width="9.140625" style="1"/>
    <col min="5857" max="5857" width="3.140625" style="1" customWidth="1"/>
    <col min="5858" max="5858" width="3" style="1" customWidth="1"/>
    <col min="5859" max="5859" width="3.5703125" style="1" customWidth="1"/>
    <col min="5860" max="5860" width="2.42578125" style="1" customWidth="1"/>
    <col min="5861" max="5861" width="43.85546875" style="1" customWidth="1"/>
    <col min="5862" max="5862" width="21.28515625" style="1" customWidth="1"/>
    <col min="5863" max="5863" width="20.42578125" style="1" customWidth="1"/>
    <col min="5864" max="5864" width="11.28515625" style="1" bestFit="1" customWidth="1"/>
    <col min="5865" max="5865" width="11.5703125" style="1" bestFit="1" customWidth="1"/>
    <col min="5866" max="6112" width="9.140625" style="1"/>
    <col min="6113" max="6113" width="3.140625" style="1" customWidth="1"/>
    <col min="6114" max="6114" width="3" style="1" customWidth="1"/>
    <col min="6115" max="6115" width="3.5703125" style="1" customWidth="1"/>
    <col min="6116" max="6116" width="2.42578125" style="1" customWidth="1"/>
    <col min="6117" max="6117" width="43.85546875" style="1" customWidth="1"/>
    <col min="6118" max="6118" width="21.28515625" style="1" customWidth="1"/>
    <col min="6119" max="6119" width="20.42578125" style="1" customWidth="1"/>
    <col min="6120" max="6120" width="11.28515625" style="1" bestFit="1" customWidth="1"/>
    <col min="6121" max="6121" width="11.5703125" style="1" bestFit="1" customWidth="1"/>
    <col min="6122" max="6368" width="9.140625" style="1"/>
    <col min="6369" max="6369" width="3.140625" style="1" customWidth="1"/>
    <col min="6370" max="6370" width="3" style="1" customWidth="1"/>
    <col min="6371" max="6371" width="3.5703125" style="1" customWidth="1"/>
    <col min="6372" max="6372" width="2.42578125" style="1" customWidth="1"/>
    <col min="6373" max="6373" width="43.85546875" style="1" customWidth="1"/>
    <col min="6374" max="6374" width="21.28515625" style="1" customWidth="1"/>
    <col min="6375" max="6375" width="20.42578125" style="1" customWidth="1"/>
    <col min="6376" max="6376" width="11.28515625" style="1" bestFit="1" customWidth="1"/>
    <col min="6377" max="6377" width="11.5703125" style="1" bestFit="1" customWidth="1"/>
    <col min="6378" max="6624" width="9.140625" style="1"/>
    <col min="6625" max="6625" width="3.140625" style="1" customWidth="1"/>
    <col min="6626" max="6626" width="3" style="1" customWidth="1"/>
    <col min="6627" max="6627" width="3.5703125" style="1" customWidth="1"/>
    <col min="6628" max="6628" width="2.42578125" style="1" customWidth="1"/>
    <col min="6629" max="6629" width="43.85546875" style="1" customWidth="1"/>
    <col min="6630" max="6630" width="21.28515625" style="1" customWidth="1"/>
    <col min="6631" max="6631" width="20.42578125" style="1" customWidth="1"/>
    <col min="6632" max="6632" width="11.28515625" style="1" bestFit="1" customWidth="1"/>
    <col min="6633" max="6633" width="11.5703125" style="1" bestFit="1" customWidth="1"/>
    <col min="6634" max="6880" width="9.140625" style="1"/>
    <col min="6881" max="6881" width="3.140625" style="1" customWidth="1"/>
    <col min="6882" max="6882" width="3" style="1" customWidth="1"/>
    <col min="6883" max="6883" width="3.5703125" style="1" customWidth="1"/>
    <col min="6884" max="6884" width="2.42578125" style="1" customWidth="1"/>
    <col min="6885" max="6885" width="43.85546875" style="1" customWidth="1"/>
    <col min="6886" max="6886" width="21.28515625" style="1" customWidth="1"/>
    <col min="6887" max="6887" width="20.42578125" style="1" customWidth="1"/>
    <col min="6888" max="6888" width="11.28515625" style="1" bestFit="1" customWidth="1"/>
    <col min="6889" max="6889" width="11.5703125" style="1" bestFit="1" customWidth="1"/>
    <col min="6890" max="7136" width="9.140625" style="1"/>
    <col min="7137" max="7137" width="3.140625" style="1" customWidth="1"/>
    <col min="7138" max="7138" width="3" style="1" customWidth="1"/>
    <col min="7139" max="7139" width="3.5703125" style="1" customWidth="1"/>
    <col min="7140" max="7140" width="2.42578125" style="1" customWidth="1"/>
    <col min="7141" max="7141" width="43.85546875" style="1" customWidth="1"/>
    <col min="7142" max="7142" width="21.28515625" style="1" customWidth="1"/>
    <col min="7143" max="7143" width="20.42578125" style="1" customWidth="1"/>
    <col min="7144" max="7144" width="11.28515625" style="1" bestFit="1" customWidth="1"/>
    <col min="7145" max="7145" width="11.5703125" style="1" bestFit="1" customWidth="1"/>
    <col min="7146" max="7392" width="9.140625" style="1"/>
    <col min="7393" max="7393" width="3.140625" style="1" customWidth="1"/>
    <col min="7394" max="7394" width="3" style="1" customWidth="1"/>
    <col min="7395" max="7395" width="3.5703125" style="1" customWidth="1"/>
    <col min="7396" max="7396" width="2.42578125" style="1" customWidth="1"/>
    <col min="7397" max="7397" width="43.85546875" style="1" customWidth="1"/>
    <col min="7398" max="7398" width="21.28515625" style="1" customWidth="1"/>
    <col min="7399" max="7399" width="20.42578125" style="1" customWidth="1"/>
    <col min="7400" max="7400" width="11.28515625" style="1" bestFit="1" customWidth="1"/>
    <col min="7401" max="7401" width="11.5703125" style="1" bestFit="1" customWidth="1"/>
    <col min="7402" max="7648" width="9.140625" style="1"/>
    <col min="7649" max="7649" width="3.140625" style="1" customWidth="1"/>
    <col min="7650" max="7650" width="3" style="1" customWidth="1"/>
    <col min="7651" max="7651" width="3.5703125" style="1" customWidth="1"/>
    <col min="7652" max="7652" width="2.42578125" style="1" customWidth="1"/>
    <col min="7653" max="7653" width="43.85546875" style="1" customWidth="1"/>
    <col min="7654" max="7654" width="21.28515625" style="1" customWidth="1"/>
    <col min="7655" max="7655" width="20.42578125" style="1" customWidth="1"/>
    <col min="7656" max="7656" width="11.28515625" style="1" bestFit="1" customWidth="1"/>
    <col min="7657" max="7657" width="11.5703125" style="1" bestFit="1" customWidth="1"/>
    <col min="7658" max="7904" width="9.140625" style="1"/>
    <col min="7905" max="7905" width="3.140625" style="1" customWidth="1"/>
    <col min="7906" max="7906" width="3" style="1" customWidth="1"/>
    <col min="7907" max="7907" width="3.5703125" style="1" customWidth="1"/>
    <col min="7908" max="7908" width="2.42578125" style="1" customWidth="1"/>
    <col min="7909" max="7909" width="43.85546875" style="1" customWidth="1"/>
    <col min="7910" max="7910" width="21.28515625" style="1" customWidth="1"/>
    <col min="7911" max="7911" width="20.42578125" style="1" customWidth="1"/>
    <col min="7912" max="7912" width="11.28515625" style="1" bestFit="1" customWidth="1"/>
    <col min="7913" max="7913" width="11.5703125" style="1" bestFit="1" customWidth="1"/>
    <col min="7914" max="8160" width="9.140625" style="1"/>
    <col min="8161" max="8161" width="3.140625" style="1" customWidth="1"/>
    <col min="8162" max="8162" width="3" style="1" customWidth="1"/>
    <col min="8163" max="8163" width="3.5703125" style="1" customWidth="1"/>
    <col min="8164" max="8164" width="2.42578125" style="1" customWidth="1"/>
    <col min="8165" max="8165" width="43.85546875" style="1" customWidth="1"/>
    <col min="8166" max="8166" width="21.28515625" style="1" customWidth="1"/>
    <col min="8167" max="8167" width="20.42578125" style="1" customWidth="1"/>
    <col min="8168" max="8168" width="11.28515625" style="1" bestFit="1" customWidth="1"/>
    <col min="8169" max="8169" width="11.5703125" style="1" bestFit="1" customWidth="1"/>
    <col min="8170" max="8416" width="9.140625" style="1"/>
    <col min="8417" max="8417" width="3.140625" style="1" customWidth="1"/>
    <col min="8418" max="8418" width="3" style="1" customWidth="1"/>
    <col min="8419" max="8419" width="3.5703125" style="1" customWidth="1"/>
    <col min="8420" max="8420" width="2.42578125" style="1" customWidth="1"/>
    <col min="8421" max="8421" width="43.85546875" style="1" customWidth="1"/>
    <col min="8422" max="8422" width="21.28515625" style="1" customWidth="1"/>
    <col min="8423" max="8423" width="20.42578125" style="1" customWidth="1"/>
    <col min="8424" max="8424" width="11.28515625" style="1" bestFit="1" customWidth="1"/>
    <col min="8425" max="8425" width="11.5703125" style="1" bestFit="1" customWidth="1"/>
    <col min="8426" max="8672" width="9.140625" style="1"/>
    <col min="8673" max="8673" width="3.140625" style="1" customWidth="1"/>
    <col min="8674" max="8674" width="3" style="1" customWidth="1"/>
    <col min="8675" max="8675" width="3.5703125" style="1" customWidth="1"/>
    <col min="8676" max="8676" width="2.42578125" style="1" customWidth="1"/>
    <col min="8677" max="8677" width="43.85546875" style="1" customWidth="1"/>
    <col min="8678" max="8678" width="21.28515625" style="1" customWidth="1"/>
    <col min="8679" max="8679" width="20.42578125" style="1" customWidth="1"/>
    <col min="8680" max="8680" width="11.28515625" style="1" bestFit="1" customWidth="1"/>
    <col min="8681" max="8681" width="11.5703125" style="1" bestFit="1" customWidth="1"/>
    <col min="8682" max="8928" width="9.140625" style="1"/>
    <col min="8929" max="8929" width="3.140625" style="1" customWidth="1"/>
    <col min="8930" max="8930" width="3" style="1" customWidth="1"/>
    <col min="8931" max="8931" width="3.5703125" style="1" customWidth="1"/>
    <col min="8932" max="8932" width="2.42578125" style="1" customWidth="1"/>
    <col min="8933" max="8933" width="43.85546875" style="1" customWidth="1"/>
    <col min="8934" max="8934" width="21.28515625" style="1" customWidth="1"/>
    <col min="8935" max="8935" width="20.42578125" style="1" customWidth="1"/>
    <col min="8936" max="8936" width="11.28515625" style="1" bestFit="1" customWidth="1"/>
    <col min="8937" max="8937" width="11.5703125" style="1" bestFit="1" customWidth="1"/>
    <col min="8938" max="9184" width="9.140625" style="1"/>
    <col min="9185" max="9185" width="3.140625" style="1" customWidth="1"/>
    <col min="9186" max="9186" width="3" style="1" customWidth="1"/>
    <col min="9187" max="9187" width="3.5703125" style="1" customWidth="1"/>
    <col min="9188" max="9188" width="2.42578125" style="1" customWidth="1"/>
    <col min="9189" max="9189" width="43.85546875" style="1" customWidth="1"/>
    <col min="9190" max="9190" width="21.28515625" style="1" customWidth="1"/>
    <col min="9191" max="9191" width="20.42578125" style="1" customWidth="1"/>
    <col min="9192" max="9192" width="11.28515625" style="1" bestFit="1" customWidth="1"/>
    <col min="9193" max="9193" width="11.5703125" style="1" bestFit="1" customWidth="1"/>
    <col min="9194" max="9440" width="9.140625" style="1"/>
    <col min="9441" max="9441" width="3.140625" style="1" customWidth="1"/>
    <col min="9442" max="9442" width="3" style="1" customWidth="1"/>
    <col min="9443" max="9443" width="3.5703125" style="1" customWidth="1"/>
    <col min="9444" max="9444" width="2.42578125" style="1" customWidth="1"/>
    <col min="9445" max="9445" width="43.85546875" style="1" customWidth="1"/>
    <col min="9446" max="9446" width="21.28515625" style="1" customWidth="1"/>
    <col min="9447" max="9447" width="20.42578125" style="1" customWidth="1"/>
    <col min="9448" max="9448" width="11.28515625" style="1" bestFit="1" customWidth="1"/>
    <col min="9449" max="9449" width="11.5703125" style="1" bestFit="1" customWidth="1"/>
    <col min="9450" max="9696" width="9.140625" style="1"/>
    <col min="9697" max="9697" width="3.140625" style="1" customWidth="1"/>
    <col min="9698" max="9698" width="3" style="1" customWidth="1"/>
    <col min="9699" max="9699" width="3.5703125" style="1" customWidth="1"/>
    <col min="9700" max="9700" width="2.42578125" style="1" customWidth="1"/>
    <col min="9701" max="9701" width="43.85546875" style="1" customWidth="1"/>
    <col min="9702" max="9702" width="21.28515625" style="1" customWidth="1"/>
    <col min="9703" max="9703" width="20.42578125" style="1" customWidth="1"/>
    <col min="9704" max="9704" width="11.28515625" style="1" bestFit="1" customWidth="1"/>
    <col min="9705" max="9705" width="11.5703125" style="1" bestFit="1" customWidth="1"/>
    <col min="9706" max="9952" width="9.140625" style="1"/>
    <col min="9953" max="9953" width="3.140625" style="1" customWidth="1"/>
    <col min="9954" max="9954" width="3" style="1" customWidth="1"/>
    <col min="9955" max="9955" width="3.5703125" style="1" customWidth="1"/>
    <col min="9956" max="9956" width="2.42578125" style="1" customWidth="1"/>
    <col min="9957" max="9957" width="43.85546875" style="1" customWidth="1"/>
    <col min="9958" max="9958" width="21.28515625" style="1" customWidth="1"/>
    <col min="9959" max="9959" width="20.42578125" style="1" customWidth="1"/>
    <col min="9960" max="9960" width="11.28515625" style="1" bestFit="1" customWidth="1"/>
    <col min="9961" max="9961" width="11.5703125" style="1" bestFit="1" customWidth="1"/>
    <col min="9962" max="10208" width="9.140625" style="1"/>
    <col min="10209" max="10209" width="3.140625" style="1" customWidth="1"/>
    <col min="10210" max="10210" width="3" style="1" customWidth="1"/>
    <col min="10211" max="10211" width="3.5703125" style="1" customWidth="1"/>
    <col min="10212" max="10212" width="2.42578125" style="1" customWidth="1"/>
    <col min="10213" max="10213" width="43.85546875" style="1" customWidth="1"/>
    <col min="10214" max="10214" width="21.28515625" style="1" customWidth="1"/>
    <col min="10215" max="10215" width="20.42578125" style="1" customWidth="1"/>
    <col min="10216" max="10216" width="11.28515625" style="1" bestFit="1" customWidth="1"/>
    <col min="10217" max="10217" width="11.5703125" style="1" bestFit="1" customWidth="1"/>
    <col min="10218" max="10464" width="9.140625" style="1"/>
    <col min="10465" max="10465" width="3.140625" style="1" customWidth="1"/>
    <col min="10466" max="10466" width="3" style="1" customWidth="1"/>
    <col min="10467" max="10467" width="3.5703125" style="1" customWidth="1"/>
    <col min="10468" max="10468" width="2.42578125" style="1" customWidth="1"/>
    <col min="10469" max="10469" width="43.85546875" style="1" customWidth="1"/>
    <col min="10470" max="10470" width="21.28515625" style="1" customWidth="1"/>
    <col min="10471" max="10471" width="20.42578125" style="1" customWidth="1"/>
    <col min="10472" max="10472" width="11.28515625" style="1" bestFit="1" customWidth="1"/>
    <col min="10473" max="10473" width="11.5703125" style="1" bestFit="1" customWidth="1"/>
    <col min="10474" max="10720" width="9.140625" style="1"/>
    <col min="10721" max="10721" width="3.140625" style="1" customWidth="1"/>
    <col min="10722" max="10722" width="3" style="1" customWidth="1"/>
    <col min="10723" max="10723" width="3.5703125" style="1" customWidth="1"/>
    <col min="10724" max="10724" width="2.42578125" style="1" customWidth="1"/>
    <col min="10725" max="10725" width="43.85546875" style="1" customWidth="1"/>
    <col min="10726" max="10726" width="21.28515625" style="1" customWidth="1"/>
    <col min="10727" max="10727" width="20.42578125" style="1" customWidth="1"/>
    <col min="10728" max="10728" width="11.28515625" style="1" bestFit="1" customWidth="1"/>
    <col min="10729" max="10729" width="11.5703125" style="1" bestFit="1" customWidth="1"/>
    <col min="10730" max="10976" width="9.140625" style="1"/>
    <col min="10977" max="10977" width="3.140625" style="1" customWidth="1"/>
    <col min="10978" max="10978" width="3" style="1" customWidth="1"/>
    <col min="10979" max="10979" width="3.5703125" style="1" customWidth="1"/>
    <col min="10980" max="10980" width="2.42578125" style="1" customWidth="1"/>
    <col min="10981" max="10981" width="43.85546875" style="1" customWidth="1"/>
    <col min="10982" max="10982" width="21.28515625" style="1" customWidth="1"/>
    <col min="10983" max="10983" width="20.42578125" style="1" customWidth="1"/>
    <col min="10984" max="10984" width="11.28515625" style="1" bestFit="1" customWidth="1"/>
    <col min="10985" max="10985" width="11.5703125" style="1" bestFit="1" customWidth="1"/>
    <col min="10986" max="11232" width="9.140625" style="1"/>
    <col min="11233" max="11233" width="3.140625" style="1" customWidth="1"/>
    <col min="11234" max="11234" width="3" style="1" customWidth="1"/>
    <col min="11235" max="11235" width="3.5703125" style="1" customWidth="1"/>
    <col min="11236" max="11236" width="2.42578125" style="1" customWidth="1"/>
    <col min="11237" max="11237" width="43.85546875" style="1" customWidth="1"/>
    <col min="11238" max="11238" width="21.28515625" style="1" customWidth="1"/>
    <col min="11239" max="11239" width="20.42578125" style="1" customWidth="1"/>
    <col min="11240" max="11240" width="11.28515625" style="1" bestFit="1" customWidth="1"/>
    <col min="11241" max="11241" width="11.5703125" style="1" bestFit="1" customWidth="1"/>
    <col min="11242" max="11488" width="9.140625" style="1"/>
    <col min="11489" max="11489" width="3.140625" style="1" customWidth="1"/>
    <col min="11490" max="11490" width="3" style="1" customWidth="1"/>
    <col min="11491" max="11491" width="3.5703125" style="1" customWidth="1"/>
    <col min="11492" max="11492" width="2.42578125" style="1" customWidth="1"/>
    <col min="11493" max="11493" width="43.85546875" style="1" customWidth="1"/>
    <col min="11494" max="11494" width="21.28515625" style="1" customWidth="1"/>
    <col min="11495" max="11495" width="20.42578125" style="1" customWidth="1"/>
    <col min="11496" max="11496" width="11.28515625" style="1" bestFit="1" customWidth="1"/>
    <col min="11497" max="11497" width="11.5703125" style="1" bestFit="1" customWidth="1"/>
    <col min="11498" max="11744" width="9.140625" style="1"/>
    <col min="11745" max="11745" width="3.140625" style="1" customWidth="1"/>
    <col min="11746" max="11746" width="3" style="1" customWidth="1"/>
    <col min="11747" max="11747" width="3.5703125" style="1" customWidth="1"/>
    <col min="11748" max="11748" width="2.42578125" style="1" customWidth="1"/>
    <col min="11749" max="11749" width="43.85546875" style="1" customWidth="1"/>
    <col min="11750" max="11750" width="21.28515625" style="1" customWidth="1"/>
    <col min="11751" max="11751" width="20.42578125" style="1" customWidth="1"/>
    <col min="11752" max="11752" width="11.28515625" style="1" bestFit="1" customWidth="1"/>
    <col min="11753" max="11753" width="11.5703125" style="1" bestFit="1" customWidth="1"/>
    <col min="11754" max="12000" width="9.140625" style="1"/>
    <col min="12001" max="12001" width="3.140625" style="1" customWidth="1"/>
    <col min="12002" max="12002" width="3" style="1" customWidth="1"/>
    <col min="12003" max="12003" width="3.5703125" style="1" customWidth="1"/>
    <col min="12004" max="12004" width="2.42578125" style="1" customWidth="1"/>
    <col min="12005" max="12005" width="43.85546875" style="1" customWidth="1"/>
    <col min="12006" max="12006" width="21.28515625" style="1" customWidth="1"/>
    <col min="12007" max="12007" width="20.42578125" style="1" customWidth="1"/>
    <col min="12008" max="12008" width="11.28515625" style="1" bestFit="1" customWidth="1"/>
    <col min="12009" max="12009" width="11.5703125" style="1" bestFit="1" customWidth="1"/>
    <col min="12010" max="12256" width="9.140625" style="1"/>
    <col min="12257" max="12257" width="3.140625" style="1" customWidth="1"/>
    <col min="12258" max="12258" width="3" style="1" customWidth="1"/>
    <col min="12259" max="12259" width="3.5703125" style="1" customWidth="1"/>
    <col min="12260" max="12260" width="2.42578125" style="1" customWidth="1"/>
    <col min="12261" max="12261" width="43.85546875" style="1" customWidth="1"/>
    <col min="12262" max="12262" width="21.28515625" style="1" customWidth="1"/>
    <col min="12263" max="12263" width="20.42578125" style="1" customWidth="1"/>
    <col min="12264" max="12264" width="11.28515625" style="1" bestFit="1" customWidth="1"/>
    <col min="12265" max="12265" width="11.5703125" style="1" bestFit="1" customWidth="1"/>
    <col min="12266" max="12512" width="9.140625" style="1"/>
    <col min="12513" max="12513" width="3.140625" style="1" customWidth="1"/>
    <col min="12514" max="12514" width="3" style="1" customWidth="1"/>
    <col min="12515" max="12515" width="3.5703125" style="1" customWidth="1"/>
    <col min="12516" max="12516" width="2.42578125" style="1" customWidth="1"/>
    <col min="12517" max="12517" width="43.85546875" style="1" customWidth="1"/>
    <col min="12518" max="12518" width="21.28515625" style="1" customWidth="1"/>
    <col min="12519" max="12519" width="20.42578125" style="1" customWidth="1"/>
    <col min="12520" max="12520" width="11.28515625" style="1" bestFit="1" customWidth="1"/>
    <col min="12521" max="12521" width="11.5703125" style="1" bestFit="1" customWidth="1"/>
    <col min="12522" max="12768" width="9.140625" style="1"/>
    <col min="12769" max="12769" width="3.140625" style="1" customWidth="1"/>
    <col min="12770" max="12770" width="3" style="1" customWidth="1"/>
    <col min="12771" max="12771" width="3.5703125" style="1" customWidth="1"/>
    <col min="12772" max="12772" width="2.42578125" style="1" customWidth="1"/>
    <col min="12773" max="12773" width="43.85546875" style="1" customWidth="1"/>
    <col min="12774" max="12774" width="21.28515625" style="1" customWidth="1"/>
    <col min="12775" max="12775" width="20.42578125" style="1" customWidth="1"/>
    <col min="12776" max="12776" width="11.28515625" style="1" bestFit="1" customWidth="1"/>
    <col min="12777" max="12777" width="11.5703125" style="1" bestFit="1" customWidth="1"/>
    <col min="12778" max="13024" width="9.140625" style="1"/>
    <col min="13025" max="13025" width="3.140625" style="1" customWidth="1"/>
    <col min="13026" max="13026" width="3" style="1" customWidth="1"/>
    <col min="13027" max="13027" width="3.5703125" style="1" customWidth="1"/>
    <col min="13028" max="13028" width="2.42578125" style="1" customWidth="1"/>
    <col min="13029" max="13029" width="43.85546875" style="1" customWidth="1"/>
    <col min="13030" max="13030" width="21.28515625" style="1" customWidth="1"/>
    <col min="13031" max="13031" width="20.42578125" style="1" customWidth="1"/>
    <col min="13032" max="13032" width="11.28515625" style="1" bestFit="1" customWidth="1"/>
    <col min="13033" max="13033" width="11.5703125" style="1" bestFit="1" customWidth="1"/>
    <col min="13034" max="13280" width="9.140625" style="1"/>
    <col min="13281" max="13281" width="3.140625" style="1" customWidth="1"/>
    <col min="13282" max="13282" width="3" style="1" customWidth="1"/>
    <col min="13283" max="13283" width="3.5703125" style="1" customWidth="1"/>
    <col min="13284" max="13284" width="2.42578125" style="1" customWidth="1"/>
    <col min="13285" max="13285" width="43.85546875" style="1" customWidth="1"/>
    <col min="13286" max="13286" width="21.28515625" style="1" customWidth="1"/>
    <col min="13287" max="13287" width="20.42578125" style="1" customWidth="1"/>
    <col min="13288" max="13288" width="11.28515625" style="1" bestFit="1" customWidth="1"/>
    <col min="13289" max="13289" width="11.5703125" style="1" bestFit="1" customWidth="1"/>
    <col min="13290" max="13536" width="9.140625" style="1"/>
    <col min="13537" max="13537" width="3.140625" style="1" customWidth="1"/>
    <col min="13538" max="13538" width="3" style="1" customWidth="1"/>
    <col min="13539" max="13539" width="3.5703125" style="1" customWidth="1"/>
    <col min="13540" max="13540" width="2.42578125" style="1" customWidth="1"/>
    <col min="13541" max="13541" width="43.85546875" style="1" customWidth="1"/>
    <col min="13542" max="13542" width="21.28515625" style="1" customWidth="1"/>
    <col min="13543" max="13543" width="20.42578125" style="1" customWidth="1"/>
    <col min="13544" max="13544" width="11.28515625" style="1" bestFit="1" customWidth="1"/>
    <col min="13545" max="13545" width="11.5703125" style="1" bestFit="1" customWidth="1"/>
    <col min="13546" max="13792" width="9.140625" style="1"/>
    <col min="13793" max="13793" width="3.140625" style="1" customWidth="1"/>
    <col min="13794" max="13794" width="3" style="1" customWidth="1"/>
    <col min="13795" max="13795" width="3.5703125" style="1" customWidth="1"/>
    <col min="13796" max="13796" width="2.42578125" style="1" customWidth="1"/>
    <col min="13797" max="13797" width="43.85546875" style="1" customWidth="1"/>
    <col min="13798" max="13798" width="21.28515625" style="1" customWidth="1"/>
    <col min="13799" max="13799" width="20.42578125" style="1" customWidth="1"/>
    <col min="13800" max="13800" width="11.28515625" style="1" bestFit="1" customWidth="1"/>
    <col min="13801" max="13801" width="11.5703125" style="1" bestFit="1" customWidth="1"/>
    <col min="13802" max="14048" width="9.140625" style="1"/>
    <col min="14049" max="14049" width="3.140625" style="1" customWidth="1"/>
    <col min="14050" max="14050" width="3" style="1" customWidth="1"/>
    <col min="14051" max="14051" width="3.5703125" style="1" customWidth="1"/>
    <col min="14052" max="14052" width="2.42578125" style="1" customWidth="1"/>
    <col min="14053" max="14053" width="43.85546875" style="1" customWidth="1"/>
    <col min="14054" max="14054" width="21.28515625" style="1" customWidth="1"/>
    <col min="14055" max="14055" width="20.42578125" style="1" customWidth="1"/>
    <col min="14056" max="14056" width="11.28515625" style="1" bestFit="1" customWidth="1"/>
    <col min="14057" max="14057" width="11.5703125" style="1" bestFit="1" customWidth="1"/>
    <col min="14058" max="14304" width="9.140625" style="1"/>
    <col min="14305" max="14305" width="3.140625" style="1" customWidth="1"/>
    <col min="14306" max="14306" width="3" style="1" customWidth="1"/>
    <col min="14307" max="14307" width="3.5703125" style="1" customWidth="1"/>
    <col min="14308" max="14308" width="2.42578125" style="1" customWidth="1"/>
    <col min="14309" max="14309" width="43.85546875" style="1" customWidth="1"/>
    <col min="14310" max="14310" width="21.28515625" style="1" customWidth="1"/>
    <col min="14311" max="14311" width="20.42578125" style="1" customWidth="1"/>
    <col min="14312" max="14312" width="11.28515625" style="1" bestFit="1" customWidth="1"/>
    <col min="14313" max="14313" width="11.5703125" style="1" bestFit="1" customWidth="1"/>
    <col min="14314" max="14560" width="9.140625" style="1"/>
    <col min="14561" max="14561" width="3.140625" style="1" customWidth="1"/>
    <col min="14562" max="14562" width="3" style="1" customWidth="1"/>
    <col min="14563" max="14563" width="3.5703125" style="1" customWidth="1"/>
    <col min="14564" max="14564" width="2.42578125" style="1" customWidth="1"/>
    <col min="14565" max="14565" width="43.85546875" style="1" customWidth="1"/>
    <col min="14566" max="14566" width="21.28515625" style="1" customWidth="1"/>
    <col min="14567" max="14567" width="20.42578125" style="1" customWidth="1"/>
    <col min="14568" max="14568" width="11.28515625" style="1" bestFit="1" customWidth="1"/>
    <col min="14569" max="14569" width="11.5703125" style="1" bestFit="1" customWidth="1"/>
    <col min="14570" max="14816" width="9.140625" style="1"/>
    <col min="14817" max="14817" width="3.140625" style="1" customWidth="1"/>
    <col min="14818" max="14818" width="3" style="1" customWidth="1"/>
    <col min="14819" max="14819" width="3.5703125" style="1" customWidth="1"/>
    <col min="14820" max="14820" width="2.42578125" style="1" customWidth="1"/>
    <col min="14821" max="14821" width="43.85546875" style="1" customWidth="1"/>
    <col min="14822" max="14822" width="21.28515625" style="1" customWidth="1"/>
    <col min="14823" max="14823" width="20.42578125" style="1" customWidth="1"/>
    <col min="14824" max="14824" width="11.28515625" style="1" bestFit="1" customWidth="1"/>
    <col min="14825" max="14825" width="11.5703125" style="1" bestFit="1" customWidth="1"/>
    <col min="14826" max="15072" width="9.140625" style="1"/>
    <col min="15073" max="15073" width="3.140625" style="1" customWidth="1"/>
    <col min="15074" max="15074" width="3" style="1" customWidth="1"/>
    <col min="15075" max="15075" width="3.5703125" style="1" customWidth="1"/>
    <col min="15076" max="15076" width="2.42578125" style="1" customWidth="1"/>
    <col min="15077" max="15077" width="43.85546875" style="1" customWidth="1"/>
    <col min="15078" max="15078" width="21.28515625" style="1" customWidth="1"/>
    <col min="15079" max="15079" width="20.42578125" style="1" customWidth="1"/>
    <col min="15080" max="15080" width="11.28515625" style="1" bestFit="1" customWidth="1"/>
    <col min="15081" max="15081" width="11.5703125" style="1" bestFit="1" customWidth="1"/>
    <col min="15082" max="15328" width="9.140625" style="1"/>
    <col min="15329" max="15329" width="3.140625" style="1" customWidth="1"/>
    <col min="15330" max="15330" width="3" style="1" customWidth="1"/>
    <col min="15331" max="15331" width="3.5703125" style="1" customWidth="1"/>
    <col min="15332" max="15332" width="2.42578125" style="1" customWidth="1"/>
    <col min="15333" max="15333" width="43.85546875" style="1" customWidth="1"/>
    <col min="15334" max="15334" width="21.28515625" style="1" customWidth="1"/>
    <col min="15335" max="15335" width="20.42578125" style="1" customWidth="1"/>
    <col min="15336" max="15336" width="11.28515625" style="1" bestFit="1" customWidth="1"/>
    <col min="15337" max="15337" width="11.5703125" style="1" bestFit="1" customWidth="1"/>
    <col min="15338" max="15584" width="9.140625" style="1"/>
    <col min="15585" max="15585" width="3.140625" style="1" customWidth="1"/>
    <col min="15586" max="15586" width="3" style="1" customWidth="1"/>
    <col min="15587" max="15587" width="3.5703125" style="1" customWidth="1"/>
    <col min="15588" max="15588" width="2.42578125" style="1" customWidth="1"/>
    <col min="15589" max="15589" width="43.85546875" style="1" customWidth="1"/>
    <col min="15590" max="15590" width="21.28515625" style="1" customWidth="1"/>
    <col min="15591" max="15591" width="20.42578125" style="1" customWidth="1"/>
    <col min="15592" max="15592" width="11.28515625" style="1" bestFit="1" customWidth="1"/>
    <col min="15593" max="15593" width="11.5703125" style="1" bestFit="1" customWidth="1"/>
    <col min="15594" max="15840" width="9.140625" style="1"/>
    <col min="15841" max="15841" width="3.140625" style="1" customWidth="1"/>
    <col min="15842" max="15842" width="3" style="1" customWidth="1"/>
    <col min="15843" max="15843" width="3.5703125" style="1" customWidth="1"/>
    <col min="15844" max="15844" width="2.42578125" style="1" customWidth="1"/>
    <col min="15845" max="15845" width="43.85546875" style="1" customWidth="1"/>
    <col min="15846" max="15846" width="21.28515625" style="1" customWidth="1"/>
    <col min="15847" max="15847" width="20.42578125" style="1" customWidth="1"/>
    <col min="15848" max="15848" width="11.28515625" style="1" bestFit="1" customWidth="1"/>
    <col min="15849" max="15849" width="11.5703125" style="1" bestFit="1" customWidth="1"/>
    <col min="15850" max="16096" width="9.140625" style="1"/>
    <col min="16097" max="16097" width="3.140625" style="1" customWidth="1"/>
    <col min="16098" max="16098" width="3" style="1" customWidth="1"/>
    <col min="16099" max="16099" width="3.5703125" style="1" customWidth="1"/>
    <col min="16100" max="16100" width="2.42578125" style="1" customWidth="1"/>
    <col min="16101" max="16101" width="43.85546875" style="1" customWidth="1"/>
    <col min="16102" max="16102" width="21.28515625" style="1" customWidth="1"/>
    <col min="16103" max="16103" width="20.42578125" style="1" customWidth="1"/>
    <col min="16104" max="16104" width="11.28515625" style="1" bestFit="1" customWidth="1"/>
    <col min="16105" max="16105" width="11.5703125" style="1" bestFit="1" customWidth="1"/>
    <col min="16106" max="16384" width="9.140625" style="1"/>
  </cols>
  <sheetData>
    <row r="1" spans="2:7" ht="14.25" thickBot="1"/>
    <row r="2" spans="2:7" ht="15" thickTop="1">
      <c r="B2" s="36" t="s">
        <v>899</v>
      </c>
      <c r="C2" s="2"/>
      <c r="D2" s="2"/>
      <c r="E2" s="2"/>
      <c r="F2" s="2"/>
      <c r="G2" s="743"/>
    </row>
    <row r="3" spans="2:7" ht="14.25">
      <c r="B3" s="771"/>
      <c r="C3" s="772"/>
      <c r="D3" s="772"/>
      <c r="E3" s="772"/>
      <c r="F3" s="772"/>
      <c r="G3" s="871" t="s">
        <v>879</v>
      </c>
    </row>
    <row r="4" spans="2:7" ht="33" customHeight="1">
      <c r="B4" s="948" t="s">
        <v>898</v>
      </c>
      <c r="C4" s="1296"/>
      <c r="D4" s="1296"/>
      <c r="E4" s="1296"/>
      <c r="F4" s="1296"/>
      <c r="G4" s="1297"/>
    </row>
    <row r="5" spans="2:7" ht="14.25">
      <c r="B5" s="951" t="s">
        <v>2</v>
      </c>
      <c r="C5" s="952"/>
      <c r="D5" s="952"/>
      <c r="E5" s="952"/>
      <c r="F5" s="955" t="s">
        <v>885</v>
      </c>
      <c r="G5" s="956"/>
    </row>
    <row r="6" spans="2:7" ht="75.75" customHeight="1">
      <c r="B6" s="951"/>
      <c r="C6" s="952"/>
      <c r="D6" s="952"/>
      <c r="E6" s="952"/>
      <c r="F6" s="116" t="s">
        <v>4</v>
      </c>
      <c r="G6" s="744" t="s">
        <v>5</v>
      </c>
    </row>
    <row r="7" spans="2:7" ht="14.25">
      <c r="B7" s="5" t="s">
        <v>6</v>
      </c>
      <c r="C7" s="6"/>
      <c r="D7" s="7"/>
      <c r="E7" s="8"/>
      <c r="F7" s="9"/>
      <c r="G7" s="745"/>
    </row>
    <row r="8" spans="2:7" ht="14.25">
      <c r="B8" s="10"/>
      <c r="C8" s="6" t="s">
        <v>7</v>
      </c>
      <c r="D8" s="11"/>
      <c r="E8" s="8"/>
      <c r="F8" s="9">
        <v>1132356825</v>
      </c>
      <c r="G8" s="745">
        <v>1335340600</v>
      </c>
    </row>
    <row r="9" spans="2:7">
      <c r="B9" s="10"/>
      <c r="C9" s="12"/>
      <c r="D9" s="11"/>
      <c r="E9" s="8" t="s">
        <v>8</v>
      </c>
      <c r="F9" s="9">
        <v>0</v>
      </c>
      <c r="G9" s="745">
        <v>0</v>
      </c>
    </row>
    <row r="10" spans="2:7" ht="28.5">
      <c r="B10" s="10"/>
      <c r="C10" s="12"/>
      <c r="D10" s="11"/>
      <c r="E10" s="40" t="s">
        <v>9</v>
      </c>
      <c r="F10" s="739">
        <v>1132356825</v>
      </c>
      <c r="G10" s="746">
        <v>1335340600</v>
      </c>
    </row>
    <row r="11" spans="2:7">
      <c r="B11" s="10"/>
      <c r="C11" s="12"/>
      <c r="D11" s="11"/>
      <c r="E11" s="8" t="s">
        <v>10</v>
      </c>
      <c r="F11" s="739">
        <v>0</v>
      </c>
      <c r="G11" s="746">
        <v>0</v>
      </c>
    </row>
    <row r="12" spans="2:7" ht="14.25">
      <c r="B12" s="10"/>
      <c r="C12" s="6" t="s">
        <v>11</v>
      </c>
      <c r="D12" s="7"/>
      <c r="E12" s="8"/>
      <c r="F12" s="13"/>
      <c r="G12" s="747"/>
    </row>
    <row r="13" spans="2:7" ht="14.25">
      <c r="B13" s="10"/>
      <c r="C13" s="6"/>
      <c r="D13" s="11" t="s">
        <v>12</v>
      </c>
      <c r="E13" s="8"/>
      <c r="F13" s="9">
        <v>226691779.82000002</v>
      </c>
      <c r="G13" s="745">
        <v>264590932.12999997</v>
      </c>
    </row>
    <row r="14" spans="2:7">
      <c r="B14" s="10"/>
      <c r="C14" s="12"/>
      <c r="D14" s="14" t="s">
        <v>13</v>
      </c>
      <c r="E14" s="8"/>
      <c r="F14" s="9">
        <v>0</v>
      </c>
      <c r="G14" s="745">
        <v>0</v>
      </c>
    </row>
    <row r="15" spans="2:7">
      <c r="B15" s="10"/>
      <c r="C15" s="12"/>
      <c r="D15" s="14" t="s">
        <v>14</v>
      </c>
      <c r="E15" s="8"/>
      <c r="F15" s="9">
        <v>0</v>
      </c>
      <c r="G15" s="745">
        <v>0</v>
      </c>
    </row>
    <row r="16" spans="2:7">
      <c r="B16" s="10"/>
      <c r="C16" s="12"/>
      <c r="D16" s="8" t="s">
        <v>15</v>
      </c>
      <c r="E16" s="8"/>
      <c r="F16" s="9">
        <v>29693262</v>
      </c>
      <c r="G16" s="745">
        <v>32480235</v>
      </c>
    </row>
    <row r="17" spans="2:7">
      <c r="B17" s="10"/>
      <c r="C17" s="12"/>
      <c r="D17" s="8" t="s">
        <v>16</v>
      </c>
      <c r="E17" s="8"/>
      <c r="F17" s="9">
        <v>32609</v>
      </c>
      <c r="G17" s="745">
        <v>845281</v>
      </c>
    </row>
    <row r="18" spans="2:7">
      <c r="B18" s="10"/>
      <c r="C18" s="12"/>
      <c r="D18" s="8" t="s">
        <v>17</v>
      </c>
      <c r="E18" s="8"/>
      <c r="F18" s="9">
        <v>0</v>
      </c>
      <c r="G18" s="745">
        <v>0</v>
      </c>
    </row>
    <row r="19" spans="2:7">
      <c r="B19" s="10"/>
      <c r="C19" s="12"/>
      <c r="D19" s="8" t="s">
        <v>18</v>
      </c>
      <c r="E19" s="8"/>
      <c r="F19" s="9">
        <v>31138051.869999997</v>
      </c>
      <c r="G19" s="745">
        <v>1891964.06</v>
      </c>
    </row>
    <row r="20" spans="2:7">
      <c r="B20" s="10"/>
      <c r="C20" s="12"/>
      <c r="D20" s="8" t="s">
        <v>19</v>
      </c>
      <c r="E20" s="8"/>
      <c r="F20" s="13"/>
      <c r="G20" s="747"/>
    </row>
    <row r="21" spans="2:7">
      <c r="B21" s="10"/>
      <c r="C21" s="12"/>
      <c r="D21" s="11"/>
      <c r="E21" s="8" t="s">
        <v>20</v>
      </c>
      <c r="F21" s="9">
        <v>11828454.92</v>
      </c>
      <c r="G21" s="745">
        <v>14880580.069999998</v>
      </c>
    </row>
    <row r="22" spans="2:7">
      <c r="B22" s="10"/>
      <c r="C22" s="12"/>
      <c r="D22" s="11"/>
      <c r="E22" s="8" t="s">
        <v>21</v>
      </c>
      <c r="F22" s="9">
        <v>135589556.03</v>
      </c>
      <c r="G22" s="745">
        <v>145587732.24000001</v>
      </c>
    </row>
    <row r="23" spans="2:7" ht="14.25">
      <c r="B23" s="10"/>
      <c r="C23" s="6" t="s">
        <v>22</v>
      </c>
      <c r="D23" s="11"/>
      <c r="E23" s="8"/>
      <c r="F23" s="13"/>
      <c r="G23" s="747"/>
    </row>
    <row r="24" spans="2:7" ht="14.25">
      <c r="B24" s="10"/>
      <c r="C24" s="6" t="s">
        <v>23</v>
      </c>
      <c r="D24" s="11"/>
      <c r="E24" s="8"/>
      <c r="F24" s="13"/>
      <c r="G24" s="747"/>
    </row>
    <row r="25" spans="2:7" ht="15" thickBot="1">
      <c r="B25" s="5" t="s">
        <v>24</v>
      </c>
      <c r="C25" s="12"/>
      <c r="D25" s="11"/>
      <c r="E25" s="8"/>
      <c r="F25" s="15">
        <f t="shared" ref="F25:G25" si="0">+SUM(F10:F24)</f>
        <v>1567330538.6399999</v>
      </c>
      <c r="G25" s="748">
        <f t="shared" si="0"/>
        <v>1795617324.4999998</v>
      </c>
    </row>
    <row r="26" spans="2:7" ht="14.25" thickTop="1">
      <c r="B26" s="16"/>
      <c r="C26" s="12"/>
      <c r="D26" s="11"/>
      <c r="E26" s="8"/>
      <c r="F26" s="13"/>
      <c r="G26" s="747"/>
    </row>
    <row r="27" spans="2:7" ht="14.25">
      <c r="B27" s="17" t="s">
        <v>25</v>
      </c>
      <c r="C27" s="18"/>
      <c r="D27" s="11"/>
      <c r="E27" s="8"/>
      <c r="F27" s="13"/>
      <c r="G27" s="747"/>
    </row>
    <row r="28" spans="2:7" ht="14.25">
      <c r="B28" s="17"/>
      <c r="C28" s="18" t="s">
        <v>26</v>
      </c>
      <c r="D28" s="19"/>
      <c r="E28" s="8"/>
      <c r="F28" s="41"/>
      <c r="G28" s="749"/>
    </row>
    <row r="29" spans="2:7" ht="14.25">
      <c r="B29" s="17"/>
      <c r="C29" s="19"/>
      <c r="D29" s="20" t="s">
        <v>27</v>
      </c>
      <c r="E29" s="21"/>
      <c r="F29" s="9">
        <v>241498762</v>
      </c>
      <c r="G29" s="745">
        <v>213010978</v>
      </c>
    </row>
    <row r="30" spans="2:7" ht="14.25">
      <c r="B30" s="17"/>
      <c r="C30" s="19"/>
      <c r="D30" s="21"/>
      <c r="E30" s="21" t="s">
        <v>28</v>
      </c>
      <c r="F30" s="13"/>
      <c r="G30" s="747"/>
    </row>
    <row r="31" spans="2:7" ht="14.25">
      <c r="B31" s="17"/>
      <c r="C31" s="19"/>
      <c r="D31" s="20" t="s">
        <v>29</v>
      </c>
      <c r="E31" s="21"/>
      <c r="F31" s="9">
        <v>78210975</v>
      </c>
      <c r="G31" s="745">
        <v>90924931</v>
      </c>
    </row>
    <row r="32" spans="2:7" ht="14.25">
      <c r="B32" s="17"/>
      <c r="C32" s="19"/>
      <c r="D32" s="21"/>
      <c r="E32" s="21" t="s">
        <v>28</v>
      </c>
      <c r="F32" s="13"/>
      <c r="G32" s="747"/>
    </row>
    <row r="33" spans="2:7" ht="14.25">
      <c r="B33" s="17"/>
      <c r="C33" s="19"/>
      <c r="D33" s="20" t="s">
        <v>30</v>
      </c>
      <c r="E33" s="21"/>
      <c r="F33" s="9">
        <v>121199093</v>
      </c>
      <c r="G33" s="745">
        <v>147603759</v>
      </c>
    </row>
    <row r="34" spans="2:7" ht="14.25">
      <c r="B34" s="17"/>
      <c r="C34" s="19"/>
      <c r="D34" s="21"/>
      <c r="E34" s="21" t="s">
        <v>28</v>
      </c>
      <c r="F34" s="13"/>
      <c r="G34" s="747"/>
    </row>
    <row r="35" spans="2:7" ht="14.25">
      <c r="B35" s="10"/>
      <c r="C35" s="22"/>
      <c r="D35" s="21"/>
      <c r="E35" s="21"/>
      <c r="F35" s="13"/>
      <c r="G35" s="747"/>
    </row>
    <row r="36" spans="2:7" ht="14.25">
      <c r="B36" s="10"/>
      <c r="C36" s="6" t="s">
        <v>31</v>
      </c>
      <c r="D36" s="8"/>
      <c r="E36" s="8"/>
      <c r="F36" s="9">
        <v>889002534.41000009</v>
      </c>
      <c r="G36" s="745">
        <v>910587330.50000012</v>
      </c>
    </row>
    <row r="37" spans="2:7" ht="14.25">
      <c r="B37" s="10"/>
      <c r="C37" s="23" t="s">
        <v>32</v>
      </c>
      <c r="D37" s="8"/>
      <c r="E37" s="8"/>
      <c r="F37" s="9">
        <v>30890897</v>
      </c>
      <c r="G37" s="745">
        <v>32521821</v>
      </c>
    </row>
    <row r="38" spans="2:7" ht="14.25">
      <c r="B38" s="10"/>
      <c r="C38" s="23" t="s">
        <v>33</v>
      </c>
      <c r="D38" s="22"/>
      <c r="E38" s="8"/>
      <c r="F38" s="9">
        <v>100069386.00000001</v>
      </c>
      <c r="G38" s="745">
        <v>101897388.00000001</v>
      </c>
    </row>
    <row r="39" spans="2:7" ht="15" thickBot="1">
      <c r="B39" s="10"/>
      <c r="C39" s="23" t="s">
        <v>34</v>
      </c>
      <c r="D39" s="22"/>
      <c r="E39" s="8"/>
      <c r="F39" s="740">
        <v>0</v>
      </c>
      <c r="G39" s="750">
        <v>0</v>
      </c>
    </row>
    <row r="40" spans="2:7" ht="15.75" thickTop="1" thickBot="1">
      <c r="B40" s="24" t="s">
        <v>35</v>
      </c>
      <c r="C40" s="25"/>
      <c r="D40" s="26"/>
      <c r="E40" s="27"/>
      <c r="F40" s="28">
        <f t="shared" ref="F40:G40" si="1">+SUM(F27:F39)</f>
        <v>1460871647.4100001</v>
      </c>
      <c r="G40" s="751">
        <f t="shared" si="1"/>
        <v>1496546207.5</v>
      </c>
    </row>
    <row r="41" spans="2:7" ht="15" thickTop="1">
      <c r="B41" s="10"/>
      <c r="C41" s="23" t="s">
        <v>36</v>
      </c>
      <c r="D41" s="19"/>
      <c r="E41" s="8"/>
      <c r="F41" s="741">
        <f t="shared" ref="F41:G41" si="2">+F25-F40</f>
        <v>106458891.22999978</v>
      </c>
      <c r="G41" s="752">
        <f t="shared" si="2"/>
        <v>299071116.99999976</v>
      </c>
    </row>
    <row r="42" spans="2:7" ht="15" thickBot="1">
      <c r="B42" s="17" t="s">
        <v>37</v>
      </c>
      <c r="C42" s="29"/>
      <c r="D42" s="8"/>
      <c r="E42" s="30"/>
      <c r="F42" s="742">
        <v>2249</v>
      </c>
      <c r="G42" s="753">
        <v>2500</v>
      </c>
    </row>
    <row r="43" spans="2:7" ht="15.75" thickTop="1" thickBot="1">
      <c r="B43" s="31" t="s">
        <v>38</v>
      </c>
      <c r="C43" s="32"/>
      <c r="D43" s="33"/>
      <c r="E43" s="34"/>
      <c r="F43" s="35">
        <f>F40/F42</f>
        <v>649564.98328590486</v>
      </c>
      <c r="G43" s="754">
        <f>G40/G42</f>
        <v>598618.48300000001</v>
      </c>
    </row>
    <row r="44" spans="2:7" ht="15" thickTop="1">
      <c r="C44" s="3"/>
      <c r="D44" s="19"/>
    </row>
    <row r="45" spans="2:7" ht="14.25">
      <c r="C45" s="3"/>
      <c r="D45" s="19"/>
    </row>
  </sheetData>
  <mergeCells count="3">
    <mergeCell ref="B5:E6"/>
    <mergeCell ref="F5:G5"/>
    <mergeCell ref="B4:G4"/>
  </mergeCells>
  <printOptions horizontalCentered="1"/>
  <pageMargins left="0.15748031496062992" right="0.15748031496062992" top="0.62" bottom="7.874015748031496E-2" header="0.15748031496062992" footer="0.15748031496062992"/>
  <pageSetup paperSize="5" orientation="portrait" r:id="rId1"/>
</worksheet>
</file>

<file path=xl/worksheets/sheet28.xml><?xml version="1.0" encoding="utf-8"?>
<worksheet xmlns="http://schemas.openxmlformats.org/spreadsheetml/2006/main" xmlns:r="http://schemas.openxmlformats.org/officeDocument/2006/relationships">
  <dimension ref="A1:H59"/>
  <sheetViews>
    <sheetView view="pageBreakPreview" topLeftCell="A29" zoomScale="60" workbookViewId="0">
      <selection activeCell="F56" sqref="F56"/>
    </sheetView>
  </sheetViews>
  <sheetFormatPr defaultRowHeight="15"/>
  <cols>
    <col min="2" max="2" width="5.5703125" customWidth="1"/>
    <col min="3" max="3" width="4" customWidth="1"/>
    <col min="4" max="4" width="3.85546875" customWidth="1"/>
    <col min="5" max="5" width="36" customWidth="1"/>
    <col min="6" max="6" width="15.5703125" customWidth="1"/>
    <col min="7" max="7" width="15.28515625" customWidth="1"/>
    <col min="8" max="8" width="13.42578125" bestFit="1" customWidth="1"/>
  </cols>
  <sheetData>
    <row r="1" spans="1:7" ht="15.75">
      <c r="B1" s="1305" t="s">
        <v>641</v>
      </c>
      <c r="C1" s="1306"/>
      <c r="D1" s="1306"/>
      <c r="E1" s="1306"/>
      <c r="F1" s="1306"/>
      <c r="G1" s="1306"/>
    </row>
    <row r="2" spans="1:7" ht="15.75">
      <c r="B2" s="418"/>
      <c r="C2" s="419"/>
      <c r="D2" s="419"/>
      <c r="E2" s="419"/>
      <c r="F2" s="1306" t="s">
        <v>908</v>
      </c>
      <c r="G2" s="1306"/>
    </row>
    <row r="3" spans="1:7" ht="18.75" customHeight="1">
      <c r="A3" s="210"/>
      <c r="B3" s="1304" t="s">
        <v>882</v>
      </c>
      <c r="C3" s="1304"/>
      <c r="D3" s="1304"/>
      <c r="E3" s="1304"/>
      <c r="F3" s="1304"/>
      <c r="G3" s="1304"/>
    </row>
    <row r="4" spans="1:7" ht="18.75">
      <c r="B4" s="1304" t="s">
        <v>642</v>
      </c>
      <c r="C4" s="1304"/>
      <c r="D4" s="1304"/>
      <c r="E4" s="1304"/>
      <c r="F4" s="1304"/>
      <c r="G4" s="1304"/>
    </row>
    <row r="5" spans="1:7" ht="15.75" thickBot="1">
      <c r="F5" s="1307" t="s">
        <v>885</v>
      </c>
      <c r="G5" s="1307"/>
    </row>
    <row r="6" spans="1:7" ht="24.75" customHeight="1" thickTop="1">
      <c r="B6" s="1300" t="s">
        <v>2</v>
      </c>
      <c r="C6" s="1301"/>
      <c r="D6" s="1301"/>
      <c r="E6" s="1301"/>
      <c r="F6" s="1298" t="s">
        <v>880</v>
      </c>
      <c r="G6" s="1298" t="s">
        <v>881</v>
      </c>
    </row>
    <row r="7" spans="1:7" ht="15.75" thickBot="1">
      <c r="B7" s="1302"/>
      <c r="C7" s="1303"/>
      <c r="D7" s="1303"/>
      <c r="E7" s="1303"/>
      <c r="F7" s="1299"/>
      <c r="G7" s="1299"/>
    </row>
    <row r="8" spans="1:7" ht="15.75" thickTop="1">
      <c r="B8" s="425" t="s">
        <v>644</v>
      </c>
      <c r="C8" s="426"/>
      <c r="D8" s="427"/>
      <c r="E8" s="423"/>
      <c r="F8" s="428"/>
      <c r="G8" s="428"/>
    </row>
    <row r="9" spans="1:7">
      <c r="B9" s="429"/>
      <c r="C9" s="426" t="s">
        <v>645</v>
      </c>
      <c r="D9" s="427"/>
      <c r="E9" s="423"/>
      <c r="F9" s="430">
        <f t="shared" ref="F9:G9" si="0">SUM(F10:F12)</f>
        <v>869347.18133727834</v>
      </c>
      <c r="G9" s="430">
        <f t="shared" si="0"/>
        <v>-2071173.8186627217</v>
      </c>
    </row>
    <row r="10" spans="1:7">
      <c r="B10" s="431"/>
      <c r="C10" s="423"/>
      <c r="D10" s="422" t="s">
        <v>646</v>
      </c>
      <c r="E10" s="423"/>
      <c r="F10" s="428">
        <v>0</v>
      </c>
      <c r="G10" s="428">
        <v>0</v>
      </c>
    </row>
    <row r="11" spans="1:7">
      <c r="B11" s="431"/>
      <c r="C11" s="423"/>
      <c r="D11" s="422" t="s">
        <v>647</v>
      </c>
      <c r="E11" s="423"/>
      <c r="F11" s="428">
        <v>0</v>
      </c>
      <c r="G11" s="428">
        <v>0</v>
      </c>
    </row>
    <row r="12" spans="1:7">
      <c r="B12" s="431"/>
      <c r="C12" s="423"/>
      <c r="D12" s="422" t="s">
        <v>648</v>
      </c>
      <c r="E12" s="423"/>
      <c r="F12" s="428">
        <v>869347.18133727834</v>
      </c>
      <c r="G12" s="428">
        <v>-2071173.8186627217</v>
      </c>
    </row>
    <row r="13" spans="1:7">
      <c r="B13" s="431"/>
      <c r="C13" s="423"/>
      <c r="D13" s="422" t="s">
        <v>649</v>
      </c>
      <c r="E13" s="423"/>
      <c r="F13" s="428"/>
      <c r="G13" s="428"/>
    </row>
    <row r="14" spans="1:7">
      <c r="B14" s="431"/>
      <c r="C14" s="421"/>
      <c r="D14" s="427"/>
      <c r="E14" s="423"/>
      <c r="F14" s="428"/>
      <c r="G14" s="428"/>
    </row>
    <row r="15" spans="1:7">
      <c r="B15" s="431"/>
      <c r="C15" s="426" t="s">
        <v>650</v>
      </c>
      <c r="D15" s="427"/>
      <c r="E15" s="423"/>
      <c r="F15" s="428"/>
      <c r="G15" s="428"/>
    </row>
    <row r="16" spans="1:7">
      <c r="B16" s="429"/>
      <c r="C16" s="426"/>
      <c r="D16" s="427" t="s">
        <v>651</v>
      </c>
      <c r="E16" s="423"/>
      <c r="F16" s="430">
        <f t="shared" ref="F16:G16" si="1">F17+F21</f>
        <v>0</v>
      </c>
      <c r="G16" s="430">
        <f t="shared" si="1"/>
        <v>0</v>
      </c>
    </row>
    <row r="17" spans="2:7">
      <c r="B17" s="429"/>
      <c r="C17" s="421"/>
      <c r="D17" s="423"/>
      <c r="E17" s="423" t="s">
        <v>652</v>
      </c>
      <c r="F17" s="430">
        <f t="shared" ref="F17:G17" si="2">F18+F19</f>
        <v>0</v>
      </c>
      <c r="G17" s="430">
        <f t="shared" si="2"/>
        <v>0</v>
      </c>
    </row>
    <row r="18" spans="2:7">
      <c r="B18" s="429"/>
      <c r="C18" s="421"/>
      <c r="D18" s="423"/>
      <c r="E18" s="423" t="s">
        <v>610</v>
      </c>
      <c r="F18" s="428">
        <v>0</v>
      </c>
      <c r="G18" s="428">
        <v>0</v>
      </c>
    </row>
    <row r="19" spans="2:7">
      <c r="B19" s="429"/>
      <c r="C19" s="421"/>
      <c r="D19" s="423"/>
      <c r="E19" s="423" t="s">
        <v>611</v>
      </c>
      <c r="F19" s="428">
        <v>0</v>
      </c>
      <c r="G19" s="428">
        <v>0</v>
      </c>
    </row>
    <row r="20" spans="2:7">
      <c r="B20" s="429"/>
      <c r="C20" s="421"/>
      <c r="D20" s="423"/>
      <c r="E20" s="423" t="s">
        <v>653</v>
      </c>
      <c r="F20" s="428">
        <v>0</v>
      </c>
      <c r="G20" s="428"/>
    </row>
    <row r="21" spans="2:7">
      <c r="B21" s="429"/>
      <c r="C21" s="421"/>
      <c r="D21" s="422"/>
      <c r="E21" s="423" t="s">
        <v>654</v>
      </c>
      <c r="F21" s="428">
        <v>0</v>
      </c>
      <c r="G21" s="428">
        <v>0</v>
      </c>
    </row>
    <row r="22" spans="2:7">
      <c r="B22" s="429"/>
      <c r="C22" s="421"/>
      <c r="D22" s="422" t="s">
        <v>655</v>
      </c>
      <c r="E22" s="423"/>
      <c r="F22" s="428"/>
      <c r="G22" s="428"/>
    </row>
    <row r="23" spans="2:7">
      <c r="B23" s="429"/>
      <c r="C23" s="426" t="s">
        <v>656</v>
      </c>
      <c r="D23" s="422"/>
      <c r="E23" s="423"/>
      <c r="F23" s="430">
        <f t="shared" ref="F23:G23" si="3">SUM(F24:F33)</f>
        <v>2711201</v>
      </c>
      <c r="G23" s="430">
        <f t="shared" si="3"/>
        <v>2711201</v>
      </c>
    </row>
    <row r="24" spans="2:7">
      <c r="B24" s="431"/>
      <c r="C24" s="426"/>
      <c r="D24" s="422" t="s">
        <v>657</v>
      </c>
      <c r="E24" s="423"/>
      <c r="F24" s="428">
        <v>0</v>
      </c>
      <c r="G24" s="428">
        <v>0</v>
      </c>
    </row>
    <row r="25" spans="2:7">
      <c r="B25" s="429"/>
      <c r="C25" s="426"/>
      <c r="D25" s="422" t="s">
        <v>622</v>
      </c>
      <c r="E25" s="423"/>
      <c r="F25" s="428">
        <v>0</v>
      </c>
      <c r="G25" s="428">
        <v>0</v>
      </c>
    </row>
    <row r="26" spans="2:7">
      <c r="B26" s="429"/>
      <c r="C26" s="421"/>
      <c r="D26" s="422" t="s">
        <v>658</v>
      </c>
      <c r="E26" s="423"/>
      <c r="F26" s="428">
        <v>0</v>
      </c>
      <c r="G26" s="428"/>
    </row>
    <row r="27" spans="2:7">
      <c r="B27" s="429"/>
      <c r="C27" s="421"/>
      <c r="D27" s="422" t="s">
        <v>615</v>
      </c>
      <c r="E27" s="423"/>
      <c r="F27" s="428">
        <v>0</v>
      </c>
      <c r="G27" s="428">
        <v>0</v>
      </c>
    </row>
    <row r="28" spans="2:7">
      <c r="B28" s="429"/>
      <c r="C28" s="421"/>
      <c r="D28" s="422" t="s">
        <v>659</v>
      </c>
      <c r="E28" s="423"/>
      <c r="F28" s="428">
        <v>0</v>
      </c>
      <c r="G28" s="428">
        <v>0</v>
      </c>
    </row>
    <row r="29" spans="2:7">
      <c r="B29" s="429"/>
      <c r="C29" s="421"/>
      <c r="D29" s="422"/>
      <c r="E29" s="423"/>
      <c r="F29" s="428"/>
      <c r="G29" s="428"/>
    </row>
    <row r="30" spans="2:7">
      <c r="B30" s="429"/>
      <c r="C30" s="421"/>
      <c r="D30" s="422" t="s">
        <v>660</v>
      </c>
      <c r="E30" s="423"/>
      <c r="F30" s="428"/>
      <c r="G30" s="428"/>
    </row>
    <row r="31" spans="2:7">
      <c r="B31" s="429"/>
      <c r="C31" s="421"/>
      <c r="D31" s="422"/>
      <c r="E31" s="423" t="s">
        <v>661</v>
      </c>
      <c r="F31" s="428">
        <v>2711201</v>
      </c>
      <c r="G31" s="428">
        <v>2711201</v>
      </c>
    </row>
    <row r="32" spans="2:7">
      <c r="B32" s="429"/>
      <c r="C32" s="421"/>
      <c r="D32" s="422"/>
      <c r="E32" s="423" t="s">
        <v>621</v>
      </c>
      <c r="F32" s="428">
        <v>0</v>
      </c>
      <c r="G32" s="428">
        <v>0</v>
      </c>
    </row>
    <row r="33" spans="2:8">
      <c r="B33" s="429"/>
      <c r="C33" s="421"/>
      <c r="D33" s="422"/>
      <c r="E33" s="423" t="s">
        <v>623</v>
      </c>
      <c r="F33" s="428"/>
      <c r="G33" s="428">
        <v>0</v>
      </c>
    </row>
    <row r="34" spans="2:8">
      <c r="B34" s="429"/>
      <c r="C34" s="421"/>
      <c r="D34" s="422" t="s">
        <v>662</v>
      </c>
      <c r="E34" s="423"/>
      <c r="F34" s="428">
        <v>0</v>
      </c>
      <c r="G34" s="428">
        <v>0</v>
      </c>
    </row>
    <row r="35" spans="2:8">
      <c r="B35" s="429"/>
      <c r="C35" s="421"/>
      <c r="D35" s="422" t="s">
        <v>663</v>
      </c>
      <c r="E35" s="423"/>
      <c r="F35" s="428">
        <f>F57-F23-F16-F9</f>
        <v>76802607.780835509</v>
      </c>
      <c r="G35" s="428">
        <f>G57-G23-G16-G9</f>
        <v>74467075.599498227</v>
      </c>
    </row>
    <row r="36" spans="2:8" ht="15.75" thickBot="1">
      <c r="B36" s="425" t="s">
        <v>664</v>
      </c>
      <c r="C36" s="421"/>
      <c r="D36" s="422"/>
      <c r="E36" s="423"/>
      <c r="F36" s="432">
        <f t="shared" ref="F36:G36" si="4">F23+F16+F9+F34+F35</f>
        <v>80383155.962172791</v>
      </c>
      <c r="G36" s="432">
        <f t="shared" si="4"/>
        <v>75107102.780835509</v>
      </c>
    </row>
    <row r="37" spans="2:8" ht="16.5" thickTop="1" thickBot="1">
      <c r="B37" s="420"/>
      <c r="C37" s="421"/>
      <c r="D37" s="422"/>
      <c r="E37" s="423"/>
      <c r="F37" s="757"/>
      <c r="G37" s="758"/>
    </row>
    <row r="38" spans="2:8" ht="15.75" thickTop="1">
      <c r="B38" s="434" t="s">
        <v>665</v>
      </c>
      <c r="C38" s="435"/>
      <c r="D38" s="436"/>
      <c r="E38" s="433"/>
      <c r="F38" s="424" t="s">
        <v>643</v>
      </c>
      <c r="G38" s="437" t="s">
        <v>643</v>
      </c>
    </row>
    <row r="39" spans="2:8">
      <c r="B39" s="438"/>
      <c r="C39" s="439" t="s">
        <v>666</v>
      </c>
      <c r="D39" s="440"/>
      <c r="E39" s="440"/>
      <c r="F39" s="428"/>
      <c r="G39" s="441"/>
    </row>
    <row r="40" spans="2:8">
      <c r="B40" s="442"/>
      <c r="C40" s="443"/>
      <c r="D40" s="444" t="s">
        <v>667</v>
      </c>
      <c r="E40" s="423"/>
      <c r="F40" s="428"/>
      <c r="G40" s="441"/>
    </row>
    <row r="41" spans="2:8">
      <c r="B41" s="442"/>
      <c r="C41" s="445"/>
      <c r="D41" s="446"/>
      <c r="E41" s="423" t="s">
        <v>668</v>
      </c>
      <c r="F41" s="430">
        <v>18418742.962172788</v>
      </c>
      <c r="G41" s="447">
        <v>18784679.780835509</v>
      </c>
      <c r="H41" s="220"/>
    </row>
    <row r="42" spans="2:8">
      <c r="B42" s="442"/>
      <c r="C42" s="423"/>
      <c r="D42" s="423"/>
      <c r="E42" s="423"/>
      <c r="F42" s="428"/>
      <c r="G42" s="441"/>
      <c r="H42" s="220"/>
    </row>
    <row r="43" spans="2:8">
      <c r="B43" s="442"/>
      <c r="C43" s="448"/>
      <c r="D43" s="423" t="s">
        <v>669</v>
      </c>
      <c r="E43" s="423"/>
      <c r="F43" s="430">
        <v>0</v>
      </c>
      <c r="G43" s="441">
        <v>0</v>
      </c>
    </row>
    <row r="44" spans="2:8">
      <c r="B44" s="442"/>
      <c r="C44" s="423"/>
      <c r="D44" s="423" t="s">
        <v>670</v>
      </c>
      <c r="E44" s="423"/>
      <c r="F44" s="430">
        <v>0</v>
      </c>
      <c r="G44" s="441"/>
    </row>
    <row r="45" spans="2:8">
      <c r="B45" s="442"/>
      <c r="C45" s="423"/>
      <c r="D45" s="423" t="s">
        <v>629</v>
      </c>
      <c r="E45" s="423"/>
      <c r="F45" s="430">
        <v>0</v>
      </c>
      <c r="G45" s="441">
        <v>0</v>
      </c>
    </row>
    <row r="46" spans="2:8">
      <c r="B46" s="442"/>
      <c r="C46" s="423"/>
      <c r="D46" s="423" t="s">
        <v>671</v>
      </c>
      <c r="E46" s="423"/>
      <c r="F46" s="428">
        <v>0</v>
      </c>
      <c r="G46" s="441">
        <v>0</v>
      </c>
    </row>
    <row r="47" spans="2:8">
      <c r="B47" s="431"/>
      <c r="C47" s="443" t="s">
        <v>672</v>
      </c>
      <c r="D47" s="423"/>
      <c r="E47" s="423"/>
      <c r="F47" s="430">
        <f t="shared" ref="F47:G47" si="5">SUM(F48:F54)</f>
        <v>61964413</v>
      </c>
      <c r="G47" s="447">
        <f t="shared" si="5"/>
        <v>56322423</v>
      </c>
    </row>
    <row r="48" spans="2:8">
      <c r="B48" s="431"/>
      <c r="C48" s="444"/>
      <c r="D48" s="423" t="s">
        <v>630</v>
      </c>
      <c r="E48" s="423"/>
      <c r="F48" s="428">
        <v>61964413</v>
      </c>
      <c r="G48" s="441">
        <v>56322423</v>
      </c>
      <c r="H48" s="449"/>
    </row>
    <row r="49" spans="2:8">
      <c r="B49" s="431"/>
      <c r="C49" s="423"/>
      <c r="D49" s="423" t="s">
        <v>673</v>
      </c>
      <c r="E49" s="423"/>
      <c r="F49" s="428"/>
      <c r="G49" s="441"/>
      <c r="H49" s="220"/>
    </row>
    <row r="50" spans="2:8">
      <c r="B50" s="431"/>
      <c r="C50" s="423"/>
      <c r="D50" s="423" t="s">
        <v>632</v>
      </c>
      <c r="E50" s="423"/>
      <c r="F50" s="428">
        <v>0</v>
      </c>
      <c r="G50" s="441">
        <v>0</v>
      </c>
    </row>
    <row r="51" spans="2:8">
      <c r="B51" s="431"/>
      <c r="C51" s="423"/>
      <c r="D51" s="423" t="s">
        <v>674</v>
      </c>
      <c r="E51" s="423"/>
      <c r="F51" s="428">
        <v>0</v>
      </c>
      <c r="G51" s="441">
        <v>0</v>
      </c>
    </row>
    <row r="52" spans="2:8">
      <c r="B52" s="431"/>
      <c r="C52" s="423"/>
      <c r="D52" s="423" t="s">
        <v>675</v>
      </c>
      <c r="E52" s="423"/>
      <c r="F52" s="428">
        <v>0</v>
      </c>
      <c r="G52" s="441">
        <v>0</v>
      </c>
    </row>
    <row r="53" spans="2:8">
      <c r="B53" s="431"/>
      <c r="C53" s="448"/>
      <c r="D53" s="423" t="s">
        <v>636</v>
      </c>
      <c r="E53" s="423"/>
      <c r="F53" s="428">
        <v>0</v>
      </c>
      <c r="G53" s="441">
        <v>0</v>
      </c>
    </row>
    <row r="54" spans="2:8">
      <c r="B54" s="431"/>
      <c r="C54" s="448"/>
      <c r="D54" s="423" t="s">
        <v>634</v>
      </c>
      <c r="E54" s="423"/>
      <c r="F54" s="428">
        <v>0</v>
      </c>
      <c r="G54" s="441">
        <v>0</v>
      </c>
    </row>
    <row r="55" spans="2:8">
      <c r="B55" s="431"/>
      <c r="C55" s="448"/>
      <c r="D55" s="423" t="s">
        <v>676</v>
      </c>
      <c r="E55" s="423"/>
      <c r="F55" s="428">
        <v>0</v>
      </c>
      <c r="G55" s="441">
        <v>0</v>
      </c>
    </row>
    <row r="56" spans="2:8">
      <c r="B56" s="431"/>
      <c r="C56" s="448"/>
      <c r="D56" s="423" t="s">
        <v>677</v>
      </c>
      <c r="E56" s="423"/>
      <c r="F56" s="428">
        <v>0</v>
      </c>
      <c r="G56" s="441">
        <v>0</v>
      </c>
    </row>
    <row r="57" spans="2:8">
      <c r="B57" s="450" t="s">
        <v>678</v>
      </c>
      <c r="C57" s="448"/>
      <c r="D57" s="423"/>
      <c r="E57" s="423"/>
      <c r="F57" s="452">
        <f t="shared" ref="F57:G57" si="6">F47+F45+F43+F41+F55+F56+F44</f>
        <v>80383155.962172791</v>
      </c>
      <c r="G57" s="451">
        <f t="shared" si="6"/>
        <v>75107102.780835509</v>
      </c>
    </row>
    <row r="58" spans="2:8" ht="15.75" thickBot="1">
      <c r="B58" s="453"/>
      <c r="C58" s="454"/>
      <c r="D58" s="455"/>
      <c r="E58" s="456"/>
      <c r="F58" s="756">
        <f>F57-F36</f>
        <v>0</v>
      </c>
      <c r="G58" s="755">
        <f>G57-G36</f>
        <v>0</v>
      </c>
    </row>
    <row r="59" spans="2:8" ht="15.75" thickTop="1"/>
  </sheetData>
  <mergeCells count="8">
    <mergeCell ref="F6:F7"/>
    <mergeCell ref="G6:G7"/>
    <mergeCell ref="B6:E7"/>
    <mergeCell ref="B3:G3"/>
    <mergeCell ref="B1:G1"/>
    <mergeCell ref="B4:G4"/>
    <mergeCell ref="F5:G5"/>
    <mergeCell ref="F2:G2"/>
  </mergeCells>
  <pageMargins left="1.03" right="0.19685039370078741" top="0.35433070866141736" bottom="0.74803149606299213" header="0.31496062992125984" footer="0.31496062992125984"/>
  <pageSetup paperSize="5" orientation="portrait" copies="2" r:id="rId1"/>
</worksheet>
</file>

<file path=xl/worksheets/sheet29.xml><?xml version="1.0" encoding="utf-8"?>
<worksheet xmlns="http://schemas.openxmlformats.org/spreadsheetml/2006/main" xmlns:r="http://schemas.openxmlformats.org/officeDocument/2006/relationships">
  <sheetPr>
    <tabColor rgb="FF92D050"/>
  </sheetPr>
  <dimension ref="B4:H38"/>
  <sheetViews>
    <sheetView view="pageBreakPreview" zoomScale="60" workbookViewId="0">
      <selection activeCell="F12" sqref="F12:G35"/>
    </sheetView>
  </sheetViews>
  <sheetFormatPr defaultRowHeight="12.75"/>
  <cols>
    <col min="1" max="1" width="3.85546875" style="392" customWidth="1"/>
    <col min="2" max="2" width="30.42578125" style="392" bestFit="1" customWidth="1"/>
    <col min="3" max="4" width="14.5703125" style="406" customWidth="1"/>
    <col min="5" max="5" width="30.85546875" style="392" bestFit="1" customWidth="1"/>
    <col min="6" max="6" width="14.42578125" style="406" customWidth="1"/>
    <col min="7" max="7" width="14.5703125" style="406" customWidth="1"/>
    <col min="8" max="8" width="15" style="392" bestFit="1" customWidth="1"/>
    <col min="9" max="254" width="9.140625" style="392"/>
    <col min="255" max="255" width="3.85546875" style="392" customWidth="1"/>
    <col min="256" max="256" width="30" style="392" customWidth="1"/>
    <col min="257" max="257" width="14.5703125" style="392" customWidth="1"/>
    <col min="258" max="258" width="14" style="392" customWidth="1"/>
    <col min="259" max="259" width="13.42578125" style="392" customWidth="1"/>
    <col min="260" max="260" width="20.5703125" style="392" customWidth="1"/>
    <col min="261" max="261" width="15.28515625" style="392" customWidth="1"/>
    <col min="262" max="262" width="10.5703125" style="392" bestFit="1" customWidth="1"/>
    <col min="263" max="263" width="15.140625" style="392" customWidth="1"/>
    <col min="264" max="510" width="9.140625" style="392"/>
    <col min="511" max="511" width="3.85546875" style="392" customWidth="1"/>
    <col min="512" max="512" width="30" style="392" customWidth="1"/>
    <col min="513" max="513" width="14.5703125" style="392" customWidth="1"/>
    <col min="514" max="514" width="14" style="392" customWidth="1"/>
    <col min="515" max="515" width="13.42578125" style="392" customWidth="1"/>
    <col min="516" max="516" width="20.5703125" style="392" customWidth="1"/>
    <col min="517" max="517" width="15.28515625" style="392" customWidth="1"/>
    <col min="518" max="518" width="10.5703125" style="392" bestFit="1" customWidth="1"/>
    <col min="519" max="519" width="15.140625" style="392" customWidth="1"/>
    <col min="520" max="766" width="9.140625" style="392"/>
    <col min="767" max="767" width="3.85546875" style="392" customWidth="1"/>
    <col min="768" max="768" width="30" style="392" customWidth="1"/>
    <col min="769" max="769" width="14.5703125" style="392" customWidth="1"/>
    <col min="770" max="770" width="14" style="392" customWidth="1"/>
    <col min="771" max="771" width="13.42578125" style="392" customWidth="1"/>
    <col min="772" max="772" width="20.5703125" style="392" customWidth="1"/>
    <col min="773" max="773" width="15.28515625" style="392" customWidth="1"/>
    <col min="774" max="774" width="10.5703125" style="392" bestFit="1" customWidth="1"/>
    <col min="775" max="775" width="15.140625" style="392" customWidth="1"/>
    <col min="776" max="1022" width="9.140625" style="392"/>
    <col min="1023" max="1023" width="3.85546875" style="392" customWidth="1"/>
    <col min="1024" max="1024" width="30" style="392" customWidth="1"/>
    <col min="1025" max="1025" width="14.5703125" style="392" customWidth="1"/>
    <col min="1026" max="1026" width="14" style="392" customWidth="1"/>
    <col min="1027" max="1027" width="13.42578125" style="392" customWidth="1"/>
    <col min="1028" max="1028" width="20.5703125" style="392" customWidth="1"/>
    <col min="1029" max="1029" width="15.28515625" style="392" customWidth="1"/>
    <col min="1030" max="1030" width="10.5703125" style="392" bestFit="1" customWidth="1"/>
    <col min="1031" max="1031" width="15.140625" style="392" customWidth="1"/>
    <col min="1032" max="1278" width="9.140625" style="392"/>
    <col min="1279" max="1279" width="3.85546875" style="392" customWidth="1"/>
    <col min="1280" max="1280" width="30" style="392" customWidth="1"/>
    <col min="1281" max="1281" width="14.5703125" style="392" customWidth="1"/>
    <col min="1282" max="1282" width="14" style="392" customWidth="1"/>
    <col min="1283" max="1283" width="13.42578125" style="392" customWidth="1"/>
    <col min="1284" max="1284" width="20.5703125" style="392" customWidth="1"/>
    <col min="1285" max="1285" width="15.28515625" style="392" customWidth="1"/>
    <col min="1286" max="1286" width="10.5703125" style="392" bestFit="1" customWidth="1"/>
    <col min="1287" max="1287" width="15.140625" style="392" customWidth="1"/>
    <col min="1288" max="1534" width="9.140625" style="392"/>
    <col min="1535" max="1535" width="3.85546875" style="392" customWidth="1"/>
    <col min="1536" max="1536" width="30" style="392" customWidth="1"/>
    <col min="1537" max="1537" width="14.5703125" style="392" customWidth="1"/>
    <col min="1538" max="1538" width="14" style="392" customWidth="1"/>
    <col min="1539" max="1539" width="13.42578125" style="392" customWidth="1"/>
    <col min="1540" max="1540" width="20.5703125" style="392" customWidth="1"/>
    <col min="1541" max="1541" width="15.28515625" style="392" customWidth="1"/>
    <col min="1542" max="1542" width="10.5703125" style="392" bestFit="1" customWidth="1"/>
    <col min="1543" max="1543" width="15.140625" style="392" customWidth="1"/>
    <col min="1544" max="1790" width="9.140625" style="392"/>
    <col min="1791" max="1791" width="3.85546875" style="392" customWidth="1"/>
    <col min="1792" max="1792" width="30" style="392" customWidth="1"/>
    <col min="1793" max="1793" width="14.5703125" style="392" customWidth="1"/>
    <col min="1794" max="1794" width="14" style="392" customWidth="1"/>
    <col min="1795" max="1795" width="13.42578125" style="392" customWidth="1"/>
    <col min="1796" max="1796" width="20.5703125" style="392" customWidth="1"/>
    <col min="1797" max="1797" width="15.28515625" style="392" customWidth="1"/>
    <col min="1798" max="1798" width="10.5703125" style="392" bestFit="1" customWidth="1"/>
    <col min="1799" max="1799" width="15.140625" style="392" customWidth="1"/>
    <col min="1800" max="2046" width="9.140625" style="392"/>
    <col min="2047" max="2047" width="3.85546875" style="392" customWidth="1"/>
    <col min="2048" max="2048" width="30" style="392" customWidth="1"/>
    <col min="2049" max="2049" width="14.5703125" style="392" customWidth="1"/>
    <col min="2050" max="2050" width="14" style="392" customWidth="1"/>
    <col min="2051" max="2051" width="13.42578125" style="392" customWidth="1"/>
    <col min="2052" max="2052" width="20.5703125" style="392" customWidth="1"/>
    <col min="2053" max="2053" width="15.28515625" style="392" customWidth="1"/>
    <col min="2054" max="2054" width="10.5703125" style="392" bestFit="1" customWidth="1"/>
    <col min="2055" max="2055" width="15.140625" style="392" customWidth="1"/>
    <col min="2056" max="2302" width="9.140625" style="392"/>
    <col min="2303" max="2303" width="3.85546875" style="392" customWidth="1"/>
    <col min="2304" max="2304" width="30" style="392" customWidth="1"/>
    <col min="2305" max="2305" width="14.5703125" style="392" customWidth="1"/>
    <col min="2306" max="2306" width="14" style="392" customWidth="1"/>
    <col min="2307" max="2307" width="13.42578125" style="392" customWidth="1"/>
    <col min="2308" max="2308" width="20.5703125" style="392" customWidth="1"/>
    <col min="2309" max="2309" width="15.28515625" style="392" customWidth="1"/>
    <col min="2310" max="2310" width="10.5703125" style="392" bestFit="1" customWidth="1"/>
    <col min="2311" max="2311" width="15.140625" style="392" customWidth="1"/>
    <col min="2312" max="2558" width="9.140625" style="392"/>
    <col min="2559" max="2559" width="3.85546875" style="392" customWidth="1"/>
    <col min="2560" max="2560" width="30" style="392" customWidth="1"/>
    <col min="2561" max="2561" width="14.5703125" style="392" customWidth="1"/>
    <col min="2562" max="2562" width="14" style="392" customWidth="1"/>
    <col min="2563" max="2563" width="13.42578125" style="392" customWidth="1"/>
    <col min="2564" max="2564" width="20.5703125" style="392" customWidth="1"/>
    <col min="2565" max="2565" width="15.28515625" style="392" customWidth="1"/>
    <col min="2566" max="2566" width="10.5703125" style="392" bestFit="1" customWidth="1"/>
    <col min="2567" max="2567" width="15.140625" style="392" customWidth="1"/>
    <col min="2568" max="2814" width="9.140625" style="392"/>
    <col min="2815" max="2815" width="3.85546875" style="392" customWidth="1"/>
    <col min="2816" max="2816" width="30" style="392" customWidth="1"/>
    <col min="2817" max="2817" width="14.5703125" style="392" customWidth="1"/>
    <col min="2818" max="2818" width="14" style="392" customWidth="1"/>
    <col min="2819" max="2819" width="13.42578125" style="392" customWidth="1"/>
    <col min="2820" max="2820" width="20.5703125" style="392" customWidth="1"/>
    <col min="2821" max="2821" width="15.28515625" style="392" customWidth="1"/>
    <col min="2822" max="2822" width="10.5703125" style="392" bestFit="1" customWidth="1"/>
    <col min="2823" max="2823" width="15.140625" style="392" customWidth="1"/>
    <col min="2824" max="3070" width="9.140625" style="392"/>
    <col min="3071" max="3071" width="3.85546875" style="392" customWidth="1"/>
    <col min="3072" max="3072" width="30" style="392" customWidth="1"/>
    <col min="3073" max="3073" width="14.5703125" style="392" customWidth="1"/>
    <col min="3074" max="3074" width="14" style="392" customWidth="1"/>
    <col min="3075" max="3075" width="13.42578125" style="392" customWidth="1"/>
    <col min="3076" max="3076" width="20.5703125" style="392" customWidth="1"/>
    <col min="3077" max="3077" width="15.28515625" style="392" customWidth="1"/>
    <col min="3078" max="3078" width="10.5703125" style="392" bestFit="1" customWidth="1"/>
    <col min="3079" max="3079" width="15.140625" style="392" customWidth="1"/>
    <col min="3080" max="3326" width="9.140625" style="392"/>
    <col min="3327" max="3327" width="3.85546875" style="392" customWidth="1"/>
    <col min="3328" max="3328" width="30" style="392" customWidth="1"/>
    <col min="3329" max="3329" width="14.5703125" style="392" customWidth="1"/>
    <col min="3330" max="3330" width="14" style="392" customWidth="1"/>
    <col min="3331" max="3331" width="13.42578125" style="392" customWidth="1"/>
    <col min="3332" max="3332" width="20.5703125" style="392" customWidth="1"/>
    <col min="3333" max="3333" width="15.28515625" style="392" customWidth="1"/>
    <col min="3334" max="3334" width="10.5703125" style="392" bestFit="1" customWidth="1"/>
    <col min="3335" max="3335" width="15.140625" style="392" customWidth="1"/>
    <col min="3336" max="3582" width="9.140625" style="392"/>
    <col min="3583" max="3583" width="3.85546875" style="392" customWidth="1"/>
    <col min="3584" max="3584" width="30" style="392" customWidth="1"/>
    <col min="3585" max="3585" width="14.5703125" style="392" customWidth="1"/>
    <col min="3586" max="3586" width="14" style="392" customWidth="1"/>
    <col min="3587" max="3587" width="13.42578125" style="392" customWidth="1"/>
    <col min="3588" max="3588" width="20.5703125" style="392" customWidth="1"/>
    <col min="3589" max="3589" width="15.28515625" style="392" customWidth="1"/>
    <col min="3590" max="3590" width="10.5703125" style="392" bestFit="1" customWidth="1"/>
    <col min="3591" max="3591" width="15.140625" style="392" customWidth="1"/>
    <col min="3592" max="3838" width="9.140625" style="392"/>
    <col min="3839" max="3839" width="3.85546875" style="392" customWidth="1"/>
    <col min="3840" max="3840" width="30" style="392" customWidth="1"/>
    <col min="3841" max="3841" width="14.5703125" style="392" customWidth="1"/>
    <col min="3842" max="3842" width="14" style="392" customWidth="1"/>
    <col min="3843" max="3843" width="13.42578125" style="392" customWidth="1"/>
    <col min="3844" max="3844" width="20.5703125" style="392" customWidth="1"/>
    <col min="3845" max="3845" width="15.28515625" style="392" customWidth="1"/>
    <col min="3846" max="3846" width="10.5703125" style="392" bestFit="1" customWidth="1"/>
    <col min="3847" max="3847" width="15.140625" style="392" customWidth="1"/>
    <col min="3848" max="4094" width="9.140625" style="392"/>
    <col min="4095" max="4095" width="3.85546875" style="392" customWidth="1"/>
    <col min="4096" max="4096" width="30" style="392" customWidth="1"/>
    <col min="4097" max="4097" width="14.5703125" style="392" customWidth="1"/>
    <col min="4098" max="4098" width="14" style="392" customWidth="1"/>
    <col min="4099" max="4099" width="13.42578125" style="392" customWidth="1"/>
    <col min="4100" max="4100" width="20.5703125" style="392" customWidth="1"/>
    <col min="4101" max="4101" width="15.28515625" style="392" customWidth="1"/>
    <col min="4102" max="4102" width="10.5703125" style="392" bestFit="1" customWidth="1"/>
    <col min="4103" max="4103" width="15.140625" style="392" customWidth="1"/>
    <col min="4104" max="4350" width="9.140625" style="392"/>
    <col min="4351" max="4351" width="3.85546875" style="392" customWidth="1"/>
    <col min="4352" max="4352" width="30" style="392" customWidth="1"/>
    <col min="4353" max="4353" width="14.5703125" style="392" customWidth="1"/>
    <col min="4354" max="4354" width="14" style="392" customWidth="1"/>
    <col min="4355" max="4355" width="13.42578125" style="392" customWidth="1"/>
    <col min="4356" max="4356" width="20.5703125" style="392" customWidth="1"/>
    <col min="4357" max="4357" width="15.28515625" style="392" customWidth="1"/>
    <col min="4358" max="4358" width="10.5703125" style="392" bestFit="1" customWidth="1"/>
    <col min="4359" max="4359" width="15.140625" style="392" customWidth="1"/>
    <col min="4360" max="4606" width="9.140625" style="392"/>
    <col min="4607" max="4607" width="3.85546875" style="392" customWidth="1"/>
    <col min="4608" max="4608" width="30" style="392" customWidth="1"/>
    <col min="4609" max="4609" width="14.5703125" style="392" customWidth="1"/>
    <col min="4610" max="4610" width="14" style="392" customWidth="1"/>
    <col min="4611" max="4611" width="13.42578125" style="392" customWidth="1"/>
    <col min="4612" max="4612" width="20.5703125" style="392" customWidth="1"/>
    <col min="4613" max="4613" width="15.28515625" style="392" customWidth="1"/>
    <col min="4614" max="4614" width="10.5703125" style="392" bestFit="1" customWidth="1"/>
    <col min="4615" max="4615" width="15.140625" style="392" customWidth="1"/>
    <col min="4616" max="4862" width="9.140625" style="392"/>
    <col min="4863" max="4863" width="3.85546875" style="392" customWidth="1"/>
    <col min="4864" max="4864" width="30" style="392" customWidth="1"/>
    <col min="4865" max="4865" width="14.5703125" style="392" customWidth="1"/>
    <col min="4866" max="4866" width="14" style="392" customWidth="1"/>
    <col min="4867" max="4867" width="13.42578125" style="392" customWidth="1"/>
    <col min="4868" max="4868" width="20.5703125" style="392" customWidth="1"/>
    <col min="4869" max="4869" width="15.28515625" style="392" customWidth="1"/>
    <col min="4870" max="4870" width="10.5703125" style="392" bestFit="1" customWidth="1"/>
    <col min="4871" max="4871" width="15.140625" style="392" customWidth="1"/>
    <col min="4872" max="5118" width="9.140625" style="392"/>
    <col min="5119" max="5119" width="3.85546875" style="392" customWidth="1"/>
    <col min="5120" max="5120" width="30" style="392" customWidth="1"/>
    <col min="5121" max="5121" width="14.5703125" style="392" customWidth="1"/>
    <col min="5122" max="5122" width="14" style="392" customWidth="1"/>
    <col min="5123" max="5123" width="13.42578125" style="392" customWidth="1"/>
    <col min="5124" max="5124" width="20.5703125" style="392" customWidth="1"/>
    <col min="5125" max="5125" width="15.28515625" style="392" customWidth="1"/>
    <col min="5126" max="5126" width="10.5703125" style="392" bestFit="1" customWidth="1"/>
    <col min="5127" max="5127" width="15.140625" style="392" customWidth="1"/>
    <col min="5128" max="5374" width="9.140625" style="392"/>
    <col min="5375" max="5375" width="3.85546875" style="392" customWidth="1"/>
    <col min="5376" max="5376" width="30" style="392" customWidth="1"/>
    <col min="5377" max="5377" width="14.5703125" style="392" customWidth="1"/>
    <col min="5378" max="5378" width="14" style="392" customWidth="1"/>
    <col min="5379" max="5379" width="13.42578125" style="392" customWidth="1"/>
    <col min="5380" max="5380" width="20.5703125" style="392" customWidth="1"/>
    <col min="5381" max="5381" width="15.28515625" style="392" customWidth="1"/>
    <col min="5382" max="5382" width="10.5703125" style="392" bestFit="1" customWidth="1"/>
    <col min="5383" max="5383" width="15.140625" style="392" customWidth="1"/>
    <col min="5384" max="5630" width="9.140625" style="392"/>
    <col min="5631" max="5631" width="3.85546875" style="392" customWidth="1"/>
    <col min="5632" max="5632" width="30" style="392" customWidth="1"/>
    <col min="5633" max="5633" width="14.5703125" style="392" customWidth="1"/>
    <col min="5634" max="5634" width="14" style="392" customWidth="1"/>
    <col min="5635" max="5635" width="13.42578125" style="392" customWidth="1"/>
    <col min="5636" max="5636" width="20.5703125" style="392" customWidth="1"/>
    <col min="5637" max="5637" width="15.28515625" style="392" customWidth="1"/>
    <col min="5638" max="5638" width="10.5703125" style="392" bestFit="1" customWidth="1"/>
    <col min="5639" max="5639" width="15.140625" style="392" customWidth="1"/>
    <col min="5640" max="5886" width="9.140625" style="392"/>
    <col min="5887" max="5887" width="3.85546875" style="392" customWidth="1"/>
    <col min="5888" max="5888" width="30" style="392" customWidth="1"/>
    <col min="5889" max="5889" width="14.5703125" style="392" customWidth="1"/>
    <col min="5890" max="5890" width="14" style="392" customWidth="1"/>
    <col min="5891" max="5891" width="13.42578125" style="392" customWidth="1"/>
    <col min="5892" max="5892" width="20.5703125" style="392" customWidth="1"/>
    <col min="5893" max="5893" width="15.28515625" style="392" customWidth="1"/>
    <col min="5894" max="5894" width="10.5703125" style="392" bestFit="1" customWidth="1"/>
    <col min="5895" max="5895" width="15.140625" style="392" customWidth="1"/>
    <col min="5896" max="6142" width="9.140625" style="392"/>
    <col min="6143" max="6143" width="3.85546875" style="392" customWidth="1"/>
    <col min="6144" max="6144" width="30" style="392" customWidth="1"/>
    <col min="6145" max="6145" width="14.5703125" style="392" customWidth="1"/>
    <col min="6146" max="6146" width="14" style="392" customWidth="1"/>
    <col min="6147" max="6147" width="13.42578125" style="392" customWidth="1"/>
    <col min="6148" max="6148" width="20.5703125" style="392" customWidth="1"/>
    <col min="6149" max="6149" width="15.28515625" style="392" customWidth="1"/>
    <col min="6150" max="6150" width="10.5703125" style="392" bestFit="1" customWidth="1"/>
    <col min="6151" max="6151" width="15.140625" style="392" customWidth="1"/>
    <col min="6152" max="6398" width="9.140625" style="392"/>
    <col min="6399" max="6399" width="3.85546875" style="392" customWidth="1"/>
    <col min="6400" max="6400" width="30" style="392" customWidth="1"/>
    <col min="6401" max="6401" width="14.5703125" style="392" customWidth="1"/>
    <col min="6402" max="6402" width="14" style="392" customWidth="1"/>
    <col min="6403" max="6403" width="13.42578125" style="392" customWidth="1"/>
    <col min="6404" max="6404" width="20.5703125" style="392" customWidth="1"/>
    <col min="6405" max="6405" width="15.28515625" style="392" customWidth="1"/>
    <col min="6406" max="6406" width="10.5703125" style="392" bestFit="1" customWidth="1"/>
    <col min="6407" max="6407" width="15.140625" style="392" customWidth="1"/>
    <col min="6408" max="6654" width="9.140625" style="392"/>
    <col min="6655" max="6655" width="3.85546875" style="392" customWidth="1"/>
    <col min="6656" max="6656" width="30" style="392" customWidth="1"/>
    <col min="6657" max="6657" width="14.5703125" style="392" customWidth="1"/>
    <col min="6658" max="6658" width="14" style="392" customWidth="1"/>
    <col min="6659" max="6659" width="13.42578125" style="392" customWidth="1"/>
    <col min="6660" max="6660" width="20.5703125" style="392" customWidth="1"/>
    <col min="6661" max="6661" width="15.28515625" style="392" customWidth="1"/>
    <col min="6662" max="6662" width="10.5703125" style="392" bestFit="1" customWidth="1"/>
    <col min="6663" max="6663" width="15.140625" style="392" customWidth="1"/>
    <col min="6664" max="6910" width="9.140625" style="392"/>
    <col min="6911" max="6911" width="3.85546875" style="392" customWidth="1"/>
    <col min="6912" max="6912" width="30" style="392" customWidth="1"/>
    <col min="6913" max="6913" width="14.5703125" style="392" customWidth="1"/>
    <col min="6914" max="6914" width="14" style="392" customWidth="1"/>
    <col min="6915" max="6915" width="13.42578125" style="392" customWidth="1"/>
    <col min="6916" max="6916" width="20.5703125" style="392" customWidth="1"/>
    <col min="6917" max="6917" width="15.28515625" style="392" customWidth="1"/>
    <col min="6918" max="6918" width="10.5703125" style="392" bestFit="1" customWidth="1"/>
    <col min="6919" max="6919" width="15.140625" style="392" customWidth="1"/>
    <col min="6920" max="7166" width="9.140625" style="392"/>
    <col min="7167" max="7167" width="3.85546875" style="392" customWidth="1"/>
    <col min="7168" max="7168" width="30" style="392" customWidth="1"/>
    <col min="7169" max="7169" width="14.5703125" style="392" customWidth="1"/>
    <col min="7170" max="7170" width="14" style="392" customWidth="1"/>
    <col min="7171" max="7171" width="13.42578125" style="392" customWidth="1"/>
    <col min="7172" max="7172" width="20.5703125" style="392" customWidth="1"/>
    <col min="7173" max="7173" width="15.28515625" style="392" customWidth="1"/>
    <col min="7174" max="7174" width="10.5703125" style="392" bestFit="1" customWidth="1"/>
    <col min="7175" max="7175" width="15.140625" style="392" customWidth="1"/>
    <col min="7176" max="7422" width="9.140625" style="392"/>
    <col min="7423" max="7423" width="3.85546875" style="392" customWidth="1"/>
    <col min="7424" max="7424" width="30" style="392" customWidth="1"/>
    <col min="7425" max="7425" width="14.5703125" style="392" customWidth="1"/>
    <col min="7426" max="7426" width="14" style="392" customWidth="1"/>
    <col min="7427" max="7427" width="13.42578125" style="392" customWidth="1"/>
    <col min="7428" max="7428" width="20.5703125" style="392" customWidth="1"/>
    <col min="7429" max="7429" width="15.28515625" style="392" customWidth="1"/>
    <col min="7430" max="7430" width="10.5703125" style="392" bestFit="1" customWidth="1"/>
    <col min="7431" max="7431" width="15.140625" style="392" customWidth="1"/>
    <col min="7432" max="7678" width="9.140625" style="392"/>
    <col min="7679" max="7679" width="3.85546875" style="392" customWidth="1"/>
    <col min="7680" max="7680" width="30" style="392" customWidth="1"/>
    <col min="7681" max="7681" width="14.5703125" style="392" customWidth="1"/>
    <col min="7682" max="7682" width="14" style="392" customWidth="1"/>
    <col min="7683" max="7683" width="13.42578125" style="392" customWidth="1"/>
    <col min="7684" max="7684" width="20.5703125" style="392" customWidth="1"/>
    <col min="7685" max="7685" width="15.28515625" style="392" customWidth="1"/>
    <col min="7686" max="7686" width="10.5703125" style="392" bestFit="1" customWidth="1"/>
    <col min="7687" max="7687" width="15.140625" style="392" customWidth="1"/>
    <col min="7688" max="7934" width="9.140625" style="392"/>
    <col min="7935" max="7935" width="3.85546875" style="392" customWidth="1"/>
    <col min="7936" max="7936" width="30" style="392" customWidth="1"/>
    <col min="7937" max="7937" width="14.5703125" style="392" customWidth="1"/>
    <col min="7938" max="7938" width="14" style="392" customWidth="1"/>
    <col min="7939" max="7939" width="13.42578125" style="392" customWidth="1"/>
    <col min="7940" max="7940" width="20.5703125" style="392" customWidth="1"/>
    <col min="7941" max="7941" width="15.28515625" style="392" customWidth="1"/>
    <col min="7942" max="7942" width="10.5703125" style="392" bestFit="1" customWidth="1"/>
    <col min="7943" max="7943" width="15.140625" style="392" customWidth="1"/>
    <col min="7944" max="8190" width="9.140625" style="392"/>
    <col min="8191" max="8191" width="3.85546875" style="392" customWidth="1"/>
    <col min="8192" max="8192" width="30" style="392" customWidth="1"/>
    <col min="8193" max="8193" width="14.5703125" style="392" customWidth="1"/>
    <col min="8194" max="8194" width="14" style="392" customWidth="1"/>
    <col min="8195" max="8195" width="13.42578125" style="392" customWidth="1"/>
    <col min="8196" max="8196" width="20.5703125" style="392" customWidth="1"/>
    <col min="8197" max="8197" width="15.28515625" style="392" customWidth="1"/>
    <col min="8198" max="8198" width="10.5703125" style="392" bestFit="1" customWidth="1"/>
    <col min="8199" max="8199" width="15.140625" style="392" customWidth="1"/>
    <col min="8200" max="8446" width="9.140625" style="392"/>
    <col min="8447" max="8447" width="3.85546875" style="392" customWidth="1"/>
    <col min="8448" max="8448" width="30" style="392" customWidth="1"/>
    <col min="8449" max="8449" width="14.5703125" style="392" customWidth="1"/>
    <col min="8450" max="8450" width="14" style="392" customWidth="1"/>
    <col min="8451" max="8451" width="13.42578125" style="392" customWidth="1"/>
    <col min="8452" max="8452" width="20.5703125" style="392" customWidth="1"/>
    <col min="8453" max="8453" width="15.28515625" style="392" customWidth="1"/>
    <col min="8454" max="8454" width="10.5703125" style="392" bestFit="1" customWidth="1"/>
    <col min="8455" max="8455" width="15.140625" style="392" customWidth="1"/>
    <col min="8456" max="8702" width="9.140625" style="392"/>
    <col min="8703" max="8703" width="3.85546875" style="392" customWidth="1"/>
    <col min="8704" max="8704" width="30" style="392" customWidth="1"/>
    <col min="8705" max="8705" width="14.5703125" style="392" customWidth="1"/>
    <col min="8706" max="8706" width="14" style="392" customWidth="1"/>
    <col min="8707" max="8707" width="13.42578125" style="392" customWidth="1"/>
    <col min="8708" max="8708" width="20.5703125" style="392" customWidth="1"/>
    <col min="8709" max="8709" width="15.28515625" style="392" customWidth="1"/>
    <col min="8710" max="8710" width="10.5703125" style="392" bestFit="1" customWidth="1"/>
    <col min="8711" max="8711" width="15.140625" style="392" customWidth="1"/>
    <col min="8712" max="8958" width="9.140625" style="392"/>
    <col min="8959" max="8959" width="3.85546875" style="392" customWidth="1"/>
    <col min="8960" max="8960" width="30" style="392" customWidth="1"/>
    <col min="8961" max="8961" width="14.5703125" style="392" customWidth="1"/>
    <col min="8962" max="8962" width="14" style="392" customWidth="1"/>
    <col min="8963" max="8963" width="13.42578125" style="392" customWidth="1"/>
    <col min="8964" max="8964" width="20.5703125" style="392" customWidth="1"/>
    <col min="8965" max="8965" width="15.28515625" style="392" customWidth="1"/>
    <col min="8966" max="8966" width="10.5703125" style="392" bestFit="1" customWidth="1"/>
    <col min="8967" max="8967" width="15.140625" style="392" customWidth="1"/>
    <col min="8968" max="9214" width="9.140625" style="392"/>
    <col min="9215" max="9215" width="3.85546875" style="392" customWidth="1"/>
    <col min="9216" max="9216" width="30" style="392" customWidth="1"/>
    <col min="9217" max="9217" width="14.5703125" style="392" customWidth="1"/>
    <col min="9218" max="9218" width="14" style="392" customWidth="1"/>
    <col min="9219" max="9219" width="13.42578125" style="392" customWidth="1"/>
    <col min="9220" max="9220" width="20.5703125" style="392" customWidth="1"/>
    <col min="9221" max="9221" width="15.28515625" style="392" customWidth="1"/>
    <col min="9222" max="9222" width="10.5703125" style="392" bestFit="1" customWidth="1"/>
    <col min="9223" max="9223" width="15.140625" style="392" customWidth="1"/>
    <col min="9224" max="9470" width="9.140625" style="392"/>
    <col min="9471" max="9471" width="3.85546875" style="392" customWidth="1"/>
    <col min="9472" max="9472" width="30" style="392" customWidth="1"/>
    <col min="9473" max="9473" width="14.5703125" style="392" customWidth="1"/>
    <col min="9474" max="9474" width="14" style="392" customWidth="1"/>
    <col min="9475" max="9475" width="13.42578125" style="392" customWidth="1"/>
    <col min="9476" max="9476" width="20.5703125" style="392" customWidth="1"/>
    <col min="9477" max="9477" width="15.28515625" style="392" customWidth="1"/>
    <col min="9478" max="9478" width="10.5703125" style="392" bestFit="1" customWidth="1"/>
    <col min="9479" max="9479" width="15.140625" style="392" customWidth="1"/>
    <col min="9480" max="9726" width="9.140625" style="392"/>
    <col min="9727" max="9727" width="3.85546875" style="392" customWidth="1"/>
    <col min="9728" max="9728" width="30" style="392" customWidth="1"/>
    <col min="9729" max="9729" width="14.5703125" style="392" customWidth="1"/>
    <col min="9730" max="9730" width="14" style="392" customWidth="1"/>
    <col min="9731" max="9731" width="13.42578125" style="392" customWidth="1"/>
    <col min="9732" max="9732" width="20.5703125" style="392" customWidth="1"/>
    <col min="9733" max="9733" width="15.28515625" style="392" customWidth="1"/>
    <col min="9734" max="9734" width="10.5703125" style="392" bestFit="1" customWidth="1"/>
    <col min="9735" max="9735" width="15.140625" style="392" customWidth="1"/>
    <col min="9736" max="9982" width="9.140625" style="392"/>
    <col min="9983" max="9983" width="3.85546875" style="392" customWidth="1"/>
    <col min="9984" max="9984" width="30" style="392" customWidth="1"/>
    <col min="9985" max="9985" width="14.5703125" style="392" customWidth="1"/>
    <col min="9986" max="9986" width="14" style="392" customWidth="1"/>
    <col min="9987" max="9987" width="13.42578125" style="392" customWidth="1"/>
    <col min="9988" max="9988" width="20.5703125" style="392" customWidth="1"/>
    <col min="9989" max="9989" width="15.28515625" style="392" customWidth="1"/>
    <col min="9990" max="9990" width="10.5703125" style="392" bestFit="1" customWidth="1"/>
    <col min="9991" max="9991" width="15.140625" style="392" customWidth="1"/>
    <col min="9992" max="10238" width="9.140625" style="392"/>
    <col min="10239" max="10239" width="3.85546875" style="392" customWidth="1"/>
    <col min="10240" max="10240" width="30" style="392" customWidth="1"/>
    <col min="10241" max="10241" width="14.5703125" style="392" customWidth="1"/>
    <col min="10242" max="10242" width="14" style="392" customWidth="1"/>
    <col min="10243" max="10243" width="13.42578125" style="392" customWidth="1"/>
    <col min="10244" max="10244" width="20.5703125" style="392" customWidth="1"/>
    <col min="10245" max="10245" width="15.28515625" style="392" customWidth="1"/>
    <col min="10246" max="10246" width="10.5703125" style="392" bestFit="1" customWidth="1"/>
    <col min="10247" max="10247" width="15.140625" style="392" customWidth="1"/>
    <col min="10248" max="10494" width="9.140625" style="392"/>
    <col min="10495" max="10495" width="3.85546875" style="392" customWidth="1"/>
    <col min="10496" max="10496" width="30" style="392" customWidth="1"/>
    <col min="10497" max="10497" width="14.5703125" style="392" customWidth="1"/>
    <col min="10498" max="10498" width="14" style="392" customWidth="1"/>
    <col min="10499" max="10499" width="13.42578125" style="392" customWidth="1"/>
    <col min="10500" max="10500" width="20.5703125" style="392" customWidth="1"/>
    <col min="10501" max="10501" width="15.28515625" style="392" customWidth="1"/>
    <col min="10502" max="10502" width="10.5703125" style="392" bestFit="1" customWidth="1"/>
    <col min="10503" max="10503" width="15.140625" style="392" customWidth="1"/>
    <col min="10504" max="10750" width="9.140625" style="392"/>
    <col min="10751" max="10751" width="3.85546875" style="392" customWidth="1"/>
    <col min="10752" max="10752" width="30" style="392" customWidth="1"/>
    <col min="10753" max="10753" width="14.5703125" style="392" customWidth="1"/>
    <col min="10754" max="10754" width="14" style="392" customWidth="1"/>
    <col min="10755" max="10755" width="13.42578125" style="392" customWidth="1"/>
    <col min="10756" max="10756" width="20.5703125" style="392" customWidth="1"/>
    <col min="10757" max="10757" width="15.28515625" style="392" customWidth="1"/>
    <col min="10758" max="10758" width="10.5703125" style="392" bestFit="1" customWidth="1"/>
    <col min="10759" max="10759" width="15.140625" style="392" customWidth="1"/>
    <col min="10760" max="11006" width="9.140625" style="392"/>
    <col min="11007" max="11007" width="3.85546875" style="392" customWidth="1"/>
    <col min="11008" max="11008" width="30" style="392" customWidth="1"/>
    <col min="11009" max="11009" width="14.5703125" style="392" customWidth="1"/>
    <col min="11010" max="11010" width="14" style="392" customWidth="1"/>
    <col min="11011" max="11011" width="13.42578125" style="392" customWidth="1"/>
    <col min="11012" max="11012" width="20.5703125" style="392" customWidth="1"/>
    <col min="11013" max="11013" width="15.28515625" style="392" customWidth="1"/>
    <col min="11014" max="11014" width="10.5703125" style="392" bestFit="1" customWidth="1"/>
    <col min="11015" max="11015" width="15.140625" style="392" customWidth="1"/>
    <col min="11016" max="11262" width="9.140625" style="392"/>
    <col min="11263" max="11263" width="3.85546875" style="392" customWidth="1"/>
    <col min="11264" max="11264" width="30" style="392" customWidth="1"/>
    <col min="11265" max="11265" width="14.5703125" style="392" customWidth="1"/>
    <col min="11266" max="11266" width="14" style="392" customWidth="1"/>
    <col min="11267" max="11267" width="13.42578125" style="392" customWidth="1"/>
    <col min="11268" max="11268" width="20.5703125" style="392" customWidth="1"/>
    <col min="11269" max="11269" width="15.28515625" style="392" customWidth="1"/>
    <col min="11270" max="11270" width="10.5703125" style="392" bestFit="1" customWidth="1"/>
    <col min="11271" max="11271" width="15.140625" style="392" customWidth="1"/>
    <col min="11272" max="11518" width="9.140625" style="392"/>
    <col min="11519" max="11519" width="3.85546875" style="392" customWidth="1"/>
    <col min="11520" max="11520" width="30" style="392" customWidth="1"/>
    <col min="11521" max="11521" width="14.5703125" style="392" customWidth="1"/>
    <col min="11522" max="11522" width="14" style="392" customWidth="1"/>
    <col min="11523" max="11523" width="13.42578125" style="392" customWidth="1"/>
    <col min="11524" max="11524" width="20.5703125" style="392" customWidth="1"/>
    <col min="11525" max="11525" width="15.28515625" style="392" customWidth="1"/>
    <col min="11526" max="11526" width="10.5703125" style="392" bestFit="1" customWidth="1"/>
    <col min="11527" max="11527" width="15.140625" style="392" customWidth="1"/>
    <col min="11528" max="11774" width="9.140625" style="392"/>
    <col min="11775" max="11775" width="3.85546875" style="392" customWidth="1"/>
    <col min="11776" max="11776" width="30" style="392" customWidth="1"/>
    <col min="11777" max="11777" width="14.5703125" style="392" customWidth="1"/>
    <col min="11778" max="11778" width="14" style="392" customWidth="1"/>
    <col min="11779" max="11779" width="13.42578125" style="392" customWidth="1"/>
    <col min="11780" max="11780" width="20.5703125" style="392" customWidth="1"/>
    <col min="11781" max="11781" width="15.28515625" style="392" customWidth="1"/>
    <col min="11782" max="11782" width="10.5703125" style="392" bestFit="1" customWidth="1"/>
    <col min="11783" max="11783" width="15.140625" style="392" customWidth="1"/>
    <col min="11784" max="12030" width="9.140625" style="392"/>
    <col min="12031" max="12031" width="3.85546875" style="392" customWidth="1"/>
    <col min="12032" max="12032" width="30" style="392" customWidth="1"/>
    <col min="12033" max="12033" width="14.5703125" style="392" customWidth="1"/>
    <col min="12034" max="12034" width="14" style="392" customWidth="1"/>
    <col min="12035" max="12035" width="13.42578125" style="392" customWidth="1"/>
    <col min="12036" max="12036" width="20.5703125" style="392" customWidth="1"/>
    <col min="12037" max="12037" width="15.28515625" style="392" customWidth="1"/>
    <col min="12038" max="12038" width="10.5703125" style="392" bestFit="1" customWidth="1"/>
    <col min="12039" max="12039" width="15.140625" style="392" customWidth="1"/>
    <col min="12040" max="12286" width="9.140625" style="392"/>
    <col min="12287" max="12287" width="3.85546875" style="392" customWidth="1"/>
    <col min="12288" max="12288" width="30" style="392" customWidth="1"/>
    <col min="12289" max="12289" width="14.5703125" style="392" customWidth="1"/>
    <col min="12290" max="12290" width="14" style="392" customWidth="1"/>
    <col min="12291" max="12291" width="13.42578125" style="392" customWidth="1"/>
    <col min="12292" max="12292" width="20.5703125" style="392" customWidth="1"/>
    <col min="12293" max="12293" width="15.28515625" style="392" customWidth="1"/>
    <col min="12294" max="12294" width="10.5703125" style="392" bestFit="1" customWidth="1"/>
    <col min="12295" max="12295" width="15.140625" style="392" customWidth="1"/>
    <col min="12296" max="12542" width="9.140625" style="392"/>
    <col min="12543" max="12543" width="3.85546875" style="392" customWidth="1"/>
    <col min="12544" max="12544" width="30" style="392" customWidth="1"/>
    <col min="12545" max="12545" width="14.5703125" style="392" customWidth="1"/>
    <col min="12546" max="12546" width="14" style="392" customWidth="1"/>
    <col min="12547" max="12547" width="13.42578125" style="392" customWidth="1"/>
    <col min="12548" max="12548" width="20.5703125" style="392" customWidth="1"/>
    <col min="12549" max="12549" width="15.28515625" style="392" customWidth="1"/>
    <col min="12550" max="12550" width="10.5703125" style="392" bestFit="1" customWidth="1"/>
    <col min="12551" max="12551" width="15.140625" style="392" customWidth="1"/>
    <col min="12552" max="12798" width="9.140625" style="392"/>
    <col min="12799" max="12799" width="3.85546875" style="392" customWidth="1"/>
    <col min="12800" max="12800" width="30" style="392" customWidth="1"/>
    <col min="12801" max="12801" width="14.5703125" style="392" customWidth="1"/>
    <col min="12802" max="12802" width="14" style="392" customWidth="1"/>
    <col min="12803" max="12803" width="13.42578125" style="392" customWidth="1"/>
    <col min="12804" max="12804" width="20.5703125" style="392" customWidth="1"/>
    <col min="12805" max="12805" width="15.28515625" style="392" customWidth="1"/>
    <col min="12806" max="12806" width="10.5703125" style="392" bestFit="1" customWidth="1"/>
    <col min="12807" max="12807" width="15.140625" style="392" customWidth="1"/>
    <col min="12808" max="13054" width="9.140625" style="392"/>
    <col min="13055" max="13055" width="3.85546875" style="392" customWidth="1"/>
    <col min="13056" max="13056" width="30" style="392" customWidth="1"/>
    <col min="13057" max="13057" width="14.5703125" style="392" customWidth="1"/>
    <col min="13058" max="13058" width="14" style="392" customWidth="1"/>
    <col min="13059" max="13059" width="13.42578125" style="392" customWidth="1"/>
    <col min="13060" max="13060" width="20.5703125" style="392" customWidth="1"/>
    <col min="13061" max="13061" width="15.28515625" style="392" customWidth="1"/>
    <col min="13062" max="13062" width="10.5703125" style="392" bestFit="1" customWidth="1"/>
    <col min="13063" max="13063" width="15.140625" style="392" customWidth="1"/>
    <col min="13064" max="13310" width="9.140625" style="392"/>
    <col min="13311" max="13311" width="3.85546875" style="392" customWidth="1"/>
    <col min="13312" max="13312" width="30" style="392" customWidth="1"/>
    <col min="13313" max="13313" width="14.5703125" style="392" customWidth="1"/>
    <col min="13314" max="13314" width="14" style="392" customWidth="1"/>
    <col min="13315" max="13315" width="13.42578125" style="392" customWidth="1"/>
    <col min="13316" max="13316" width="20.5703125" style="392" customWidth="1"/>
    <col min="13317" max="13317" width="15.28515625" style="392" customWidth="1"/>
    <col min="13318" max="13318" width="10.5703125" style="392" bestFit="1" customWidth="1"/>
    <col min="13319" max="13319" width="15.140625" style="392" customWidth="1"/>
    <col min="13320" max="13566" width="9.140625" style="392"/>
    <col min="13567" max="13567" width="3.85546875" style="392" customWidth="1"/>
    <col min="13568" max="13568" width="30" style="392" customWidth="1"/>
    <col min="13569" max="13569" width="14.5703125" style="392" customWidth="1"/>
    <col min="13570" max="13570" width="14" style="392" customWidth="1"/>
    <col min="13571" max="13571" width="13.42578125" style="392" customWidth="1"/>
    <col min="13572" max="13572" width="20.5703125" style="392" customWidth="1"/>
    <col min="13573" max="13573" width="15.28515625" style="392" customWidth="1"/>
    <col min="13574" max="13574" width="10.5703125" style="392" bestFit="1" customWidth="1"/>
    <col min="13575" max="13575" width="15.140625" style="392" customWidth="1"/>
    <col min="13576" max="13822" width="9.140625" style="392"/>
    <col min="13823" max="13823" width="3.85546875" style="392" customWidth="1"/>
    <col min="13824" max="13824" width="30" style="392" customWidth="1"/>
    <col min="13825" max="13825" width="14.5703125" style="392" customWidth="1"/>
    <col min="13826" max="13826" width="14" style="392" customWidth="1"/>
    <col min="13827" max="13827" width="13.42578125" style="392" customWidth="1"/>
    <col min="13828" max="13828" width="20.5703125" style="392" customWidth="1"/>
    <col min="13829" max="13829" width="15.28515625" style="392" customWidth="1"/>
    <col min="13830" max="13830" width="10.5703125" style="392" bestFit="1" customWidth="1"/>
    <col min="13831" max="13831" width="15.140625" style="392" customWidth="1"/>
    <col min="13832" max="14078" width="9.140625" style="392"/>
    <col min="14079" max="14079" width="3.85546875" style="392" customWidth="1"/>
    <col min="14080" max="14080" width="30" style="392" customWidth="1"/>
    <col min="14081" max="14081" width="14.5703125" style="392" customWidth="1"/>
    <col min="14082" max="14082" width="14" style="392" customWidth="1"/>
    <col min="14083" max="14083" width="13.42578125" style="392" customWidth="1"/>
    <col min="14084" max="14084" width="20.5703125" style="392" customWidth="1"/>
    <col min="14085" max="14085" width="15.28515625" style="392" customWidth="1"/>
    <col min="14086" max="14086" width="10.5703125" style="392" bestFit="1" customWidth="1"/>
    <col min="14087" max="14087" width="15.140625" style="392" customWidth="1"/>
    <col min="14088" max="14334" width="9.140625" style="392"/>
    <col min="14335" max="14335" width="3.85546875" style="392" customWidth="1"/>
    <col min="14336" max="14336" width="30" style="392" customWidth="1"/>
    <col min="14337" max="14337" width="14.5703125" style="392" customWidth="1"/>
    <col min="14338" max="14338" width="14" style="392" customWidth="1"/>
    <col min="14339" max="14339" width="13.42578125" style="392" customWidth="1"/>
    <col min="14340" max="14340" width="20.5703125" style="392" customWidth="1"/>
    <col min="14341" max="14341" width="15.28515625" style="392" customWidth="1"/>
    <col min="14342" max="14342" width="10.5703125" style="392" bestFit="1" customWidth="1"/>
    <col min="14343" max="14343" width="15.140625" style="392" customWidth="1"/>
    <col min="14344" max="14590" width="9.140625" style="392"/>
    <col min="14591" max="14591" width="3.85546875" style="392" customWidth="1"/>
    <col min="14592" max="14592" width="30" style="392" customWidth="1"/>
    <col min="14593" max="14593" width="14.5703125" style="392" customWidth="1"/>
    <col min="14594" max="14594" width="14" style="392" customWidth="1"/>
    <col min="14595" max="14595" width="13.42578125" style="392" customWidth="1"/>
    <col min="14596" max="14596" width="20.5703125" style="392" customWidth="1"/>
    <col min="14597" max="14597" width="15.28515625" style="392" customWidth="1"/>
    <col min="14598" max="14598" width="10.5703125" style="392" bestFit="1" customWidth="1"/>
    <col min="14599" max="14599" width="15.140625" style="392" customWidth="1"/>
    <col min="14600" max="14846" width="9.140625" style="392"/>
    <col min="14847" max="14847" width="3.85546875" style="392" customWidth="1"/>
    <col min="14848" max="14848" width="30" style="392" customWidth="1"/>
    <col min="14849" max="14849" width="14.5703125" style="392" customWidth="1"/>
    <col min="14850" max="14850" width="14" style="392" customWidth="1"/>
    <col min="14851" max="14851" width="13.42578125" style="392" customWidth="1"/>
    <col min="14852" max="14852" width="20.5703125" style="392" customWidth="1"/>
    <col min="14853" max="14853" width="15.28515625" style="392" customWidth="1"/>
    <col min="14854" max="14854" width="10.5703125" style="392" bestFit="1" customWidth="1"/>
    <col min="14855" max="14855" width="15.140625" style="392" customWidth="1"/>
    <col min="14856" max="15102" width="9.140625" style="392"/>
    <col min="15103" max="15103" width="3.85546875" style="392" customWidth="1"/>
    <col min="15104" max="15104" width="30" style="392" customWidth="1"/>
    <col min="15105" max="15105" width="14.5703125" style="392" customWidth="1"/>
    <col min="15106" max="15106" width="14" style="392" customWidth="1"/>
    <col min="15107" max="15107" width="13.42578125" style="392" customWidth="1"/>
    <col min="15108" max="15108" width="20.5703125" style="392" customWidth="1"/>
    <col min="15109" max="15109" width="15.28515625" style="392" customWidth="1"/>
    <col min="15110" max="15110" width="10.5703125" style="392" bestFit="1" customWidth="1"/>
    <col min="15111" max="15111" width="15.140625" style="392" customWidth="1"/>
    <col min="15112" max="15358" width="9.140625" style="392"/>
    <col min="15359" max="15359" width="3.85546875" style="392" customWidth="1"/>
    <col min="15360" max="15360" width="30" style="392" customWidth="1"/>
    <col min="15361" max="15361" width="14.5703125" style="392" customWidth="1"/>
    <col min="15362" max="15362" width="14" style="392" customWidth="1"/>
    <col min="15363" max="15363" width="13.42578125" style="392" customWidth="1"/>
    <col min="15364" max="15364" width="20.5703125" style="392" customWidth="1"/>
    <col min="15365" max="15365" width="15.28515625" style="392" customWidth="1"/>
    <col min="15366" max="15366" width="10.5703125" style="392" bestFit="1" customWidth="1"/>
    <col min="15367" max="15367" width="15.140625" style="392" customWidth="1"/>
    <col min="15368" max="15614" width="9.140625" style="392"/>
    <col min="15615" max="15615" width="3.85546875" style="392" customWidth="1"/>
    <col min="15616" max="15616" width="30" style="392" customWidth="1"/>
    <col min="15617" max="15617" width="14.5703125" style="392" customWidth="1"/>
    <col min="15618" max="15618" width="14" style="392" customWidth="1"/>
    <col min="15619" max="15619" width="13.42578125" style="392" customWidth="1"/>
    <col min="15620" max="15620" width="20.5703125" style="392" customWidth="1"/>
    <col min="15621" max="15621" width="15.28515625" style="392" customWidth="1"/>
    <col min="15622" max="15622" width="10.5703125" style="392" bestFit="1" customWidth="1"/>
    <col min="15623" max="15623" width="15.140625" style="392" customWidth="1"/>
    <col min="15624" max="15870" width="9.140625" style="392"/>
    <col min="15871" max="15871" width="3.85546875" style="392" customWidth="1"/>
    <col min="15872" max="15872" width="30" style="392" customWidth="1"/>
    <col min="15873" max="15873" width="14.5703125" style="392" customWidth="1"/>
    <col min="15874" max="15874" width="14" style="392" customWidth="1"/>
    <col min="15875" max="15875" width="13.42578125" style="392" customWidth="1"/>
    <col min="15876" max="15876" width="20.5703125" style="392" customWidth="1"/>
    <col min="15877" max="15877" width="15.28515625" style="392" customWidth="1"/>
    <col min="15878" max="15878" width="10.5703125" style="392" bestFit="1" customWidth="1"/>
    <col min="15879" max="15879" width="15.140625" style="392" customWidth="1"/>
    <col min="15880" max="16126" width="9.140625" style="392"/>
    <col min="16127" max="16127" width="3.85546875" style="392" customWidth="1"/>
    <col min="16128" max="16128" width="30" style="392" customWidth="1"/>
    <col min="16129" max="16129" width="14.5703125" style="392" customWidth="1"/>
    <col min="16130" max="16130" width="14" style="392" customWidth="1"/>
    <col min="16131" max="16131" width="13.42578125" style="392" customWidth="1"/>
    <col min="16132" max="16132" width="20.5703125" style="392" customWidth="1"/>
    <col min="16133" max="16133" width="15.28515625" style="392" customWidth="1"/>
    <col min="16134" max="16134" width="10.5703125" style="392" bestFit="1" customWidth="1"/>
    <col min="16135" max="16135" width="15.140625" style="392" customWidth="1"/>
    <col min="16136" max="16384" width="9.140625" style="392"/>
  </cols>
  <sheetData>
    <row r="4" spans="2:7" ht="15">
      <c r="B4" s="1308" t="s">
        <v>605</v>
      </c>
      <c r="C4" s="1308"/>
      <c r="D4" s="1308"/>
      <c r="E4" s="1308"/>
      <c r="F4" s="1308"/>
      <c r="G4" s="1308"/>
    </row>
    <row r="5" spans="2:7" ht="15">
      <c r="B5" s="393"/>
      <c r="C5" s="1319" t="s">
        <v>405</v>
      </c>
      <c r="D5" s="1319"/>
      <c r="E5" s="1319"/>
      <c r="F5" s="1319"/>
      <c r="G5" s="405"/>
    </row>
    <row r="6" spans="2:7">
      <c r="E6" s="1309" t="s">
        <v>60</v>
      </c>
      <c r="F6" s="1309"/>
      <c r="G6" s="1309"/>
    </row>
    <row r="7" spans="2:7" ht="22.5" customHeight="1">
      <c r="B7" s="1310" t="s">
        <v>606</v>
      </c>
      <c r="C7" s="1310"/>
      <c r="D7" s="1310"/>
      <c r="E7" s="1310"/>
      <c r="F7" s="1310"/>
      <c r="G7" s="1310"/>
    </row>
    <row r="8" spans="2:7" ht="13.5" thickBot="1"/>
    <row r="9" spans="2:7" ht="18.75" customHeight="1" thickTop="1">
      <c r="B9" s="1311" t="s">
        <v>607</v>
      </c>
      <c r="C9" s="1313" t="s">
        <v>638</v>
      </c>
      <c r="D9" s="1313" t="s">
        <v>639</v>
      </c>
      <c r="E9" s="1315" t="s">
        <v>624</v>
      </c>
      <c r="F9" s="1313" t="s">
        <v>638</v>
      </c>
      <c r="G9" s="1317" t="s">
        <v>639</v>
      </c>
    </row>
    <row r="10" spans="2:7" ht="33" customHeight="1">
      <c r="B10" s="1312"/>
      <c r="C10" s="1314"/>
      <c r="D10" s="1314"/>
      <c r="E10" s="1316"/>
      <c r="F10" s="1314"/>
      <c r="G10" s="1318"/>
    </row>
    <row r="11" spans="2:7">
      <c r="B11" s="394"/>
      <c r="C11" s="407"/>
      <c r="D11" s="407"/>
      <c r="E11" s="401"/>
      <c r="F11" s="407"/>
      <c r="G11" s="872"/>
    </row>
    <row r="12" spans="2:7">
      <c r="B12" s="395" t="s">
        <v>608</v>
      </c>
      <c r="C12" s="407">
        <v>1719679966.73</v>
      </c>
      <c r="D12" s="407">
        <v>1420608849.3099997</v>
      </c>
      <c r="E12" s="401" t="s">
        <v>625</v>
      </c>
      <c r="F12" s="407">
        <v>1117091800.4300003</v>
      </c>
      <c r="G12" s="872">
        <v>1083171439.8465657</v>
      </c>
    </row>
    <row r="13" spans="2:7">
      <c r="B13" s="394"/>
      <c r="C13" s="407"/>
      <c r="D13" s="407"/>
      <c r="E13" s="401"/>
      <c r="F13" s="407"/>
      <c r="G13" s="872"/>
    </row>
    <row r="14" spans="2:7">
      <c r="B14" s="394" t="s">
        <v>609</v>
      </c>
      <c r="C14" s="407"/>
      <c r="D14" s="407"/>
      <c r="E14" s="401" t="s">
        <v>626</v>
      </c>
      <c r="F14" s="407"/>
      <c r="G14" s="872"/>
    </row>
    <row r="15" spans="2:7">
      <c r="B15" s="394"/>
      <c r="C15" s="407"/>
      <c r="D15" s="407"/>
      <c r="E15" s="401"/>
      <c r="F15" s="407"/>
      <c r="G15" s="872"/>
    </row>
    <row r="16" spans="2:7">
      <c r="B16" s="394" t="s">
        <v>610</v>
      </c>
      <c r="C16" s="407">
        <v>195705325</v>
      </c>
      <c r="D16" s="407">
        <v>233428308</v>
      </c>
      <c r="E16" s="401" t="s">
        <v>627</v>
      </c>
      <c r="F16" s="407">
        <v>456900787</v>
      </c>
      <c r="G16" s="872">
        <v>289580408</v>
      </c>
    </row>
    <row r="17" spans="2:7">
      <c r="B17" s="394"/>
      <c r="C17" s="407"/>
      <c r="D17" s="407"/>
      <c r="E17" s="401"/>
      <c r="F17" s="407"/>
      <c r="G17" s="872"/>
    </row>
    <row r="18" spans="2:7">
      <c r="B18" s="394" t="s">
        <v>611</v>
      </c>
      <c r="C18" s="407">
        <v>7751546.4699999997</v>
      </c>
      <c r="D18" s="407">
        <v>56527410.920000002</v>
      </c>
      <c r="E18" s="401" t="s">
        <v>628</v>
      </c>
      <c r="F18" s="407">
        <v>9530398</v>
      </c>
      <c r="G18" s="872">
        <v>8558318</v>
      </c>
    </row>
    <row r="19" spans="2:7">
      <c r="B19" s="394"/>
      <c r="C19" s="407"/>
      <c r="D19" s="407"/>
      <c r="E19" s="401"/>
      <c r="F19" s="407"/>
      <c r="G19" s="872"/>
    </row>
    <row r="20" spans="2:7">
      <c r="B20" s="394" t="s">
        <v>612</v>
      </c>
      <c r="C20" s="407"/>
      <c r="D20" s="407"/>
      <c r="E20" s="401" t="s">
        <v>629</v>
      </c>
      <c r="F20" s="407">
        <v>85985283.310000002</v>
      </c>
      <c r="G20" s="872">
        <v>83550120.069999993</v>
      </c>
    </row>
    <row r="21" spans="2:7">
      <c r="B21" s="394"/>
      <c r="C21" s="407"/>
      <c r="D21" s="407"/>
      <c r="E21" s="401"/>
      <c r="F21" s="407"/>
      <c r="G21" s="872"/>
    </row>
    <row r="22" spans="2:7">
      <c r="B22" s="395" t="s">
        <v>613</v>
      </c>
      <c r="C22" s="407">
        <v>97063939.329999998</v>
      </c>
      <c r="D22" s="407">
        <v>85752939.329999998</v>
      </c>
      <c r="E22" s="401" t="s">
        <v>630</v>
      </c>
      <c r="F22" s="407">
        <v>353627796.64999998</v>
      </c>
      <c r="G22" s="872">
        <v>364478681.81</v>
      </c>
    </row>
    <row r="23" spans="2:7">
      <c r="B23" s="394"/>
      <c r="C23" s="407"/>
      <c r="D23" s="407"/>
      <c r="E23" s="401"/>
      <c r="F23" s="407"/>
      <c r="G23" s="872"/>
    </row>
    <row r="24" spans="2:7">
      <c r="B24" s="394" t="s">
        <v>614</v>
      </c>
      <c r="C24" s="407"/>
      <c r="D24" s="407"/>
      <c r="E24" s="408" t="s">
        <v>631</v>
      </c>
      <c r="F24" s="407"/>
      <c r="G24" s="872"/>
    </row>
    <row r="25" spans="2:7">
      <c r="B25" s="394" t="s">
        <v>640</v>
      </c>
      <c r="C25" s="407">
        <v>629426.99</v>
      </c>
      <c r="D25" s="407">
        <v>804646.99</v>
      </c>
      <c r="E25" s="409" t="s">
        <v>632</v>
      </c>
      <c r="F25" s="407">
        <v>137691558.01999998</v>
      </c>
      <c r="G25" s="872">
        <v>123965004.39</v>
      </c>
    </row>
    <row r="26" spans="2:7">
      <c r="B26" s="394" t="s">
        <v>615</v>
      </c>
      <c r="C26" s="407">
        <v>0</v>
      </c>
      <c r="D26" s="407">
        <v>0</v>
      </c>
      <c r="E26" s="409" t="s">
        <v>633</v>
      </c>
      <c r="F26" s="407">
        <v>45955425.519999996</v>
      </c>
      <c r="G26" s="872">
        <v>42109286.439999998</v>
      </c>
    </row>
    <row r="27" spans="2:7">
      <c r="B27" s="394"/>
      <c r="C27" s="407"/>
      <c r="D27" s="407"/>
      <c r="E27" s="410" t="s">
        <v>634</v>
      </c>
      <c r="F27" s="407">
        <v>53255286.239999995</v>
      </c>
      <c r="G27" s="872">
        <v>56305913.050000004</v>
      </c>
    </row>
    <row r="28" spans="2:7">
      <c r="B28" s="396" t="s">
        <v>616</v>
      </c>
      <c r="C28" s="411"/>
      <c r="D28" s="411"/>
      <c r="E28" s="873"/>
      <c r="F28" s="407"/>
      <c r="G28" s="872"/>
    </row>
    <row r="29" spans="2:7">
      <c r="B29" s="396" t="s">
        <v>617</v>
      </c>
      <c r="C29" s="411"/>
      <c r="D29" s="411"/>
      <c r="E29" s="402" t="s">
        <v>635</v>
      </c>
      <c r="F29" s="412"/>
      <c r="G29" s="874"/>
    </row>
    <row r="30" spans="2:7">
      <c r="B30" s="397" t="s">
        <v>618</v>
      </c>
      <c r="C30" s="411"/>
      <c r="D30" s="411"/>
      <c r="E30" s="401" t="s">
        <v>636</v>
      </c>
      <c r="F30" s="407">
        <v>3283368.53</v>
      </c>
      <c r="G30" s="872">
        <v>4162441.57</v>
      </c>
    </row>
    <row r="31" spans="2:7">
      <c r="B31" s="397" t="s">
        <v>619</v>
      </c>
      <c r="C31" s="411"/>
      <c r="D31" s="411"/>
      <c r="E31" s="401" t="s">
        <v>637</v>
      </c>
      <c r="F31" s="407">
        <v>51075372.839999996</v>
      </c>
      <c r="G31" s="872">
        <v>89831922.680000007</v>
      </c>
    </row>
    <row r="32" spans="2:7">
      <c r="B32" s="398" t="s">
        <v>620</v>
      </c>
      <c r="C32" s="411">
        <v>28605545</v>
      </c>
      <c r="D32" s="411">
        <v>88973146</v>
      </c>
      <c r="E32" s="401"/>
      <c r="F32" s="407"/>
      <c r="G32" s="872"/>
    </row>
    <row r="33" spans="2:8">
      <c r="B33" s="397" t="s">
        <v>621</v>
      </c>
      <c r="C33" s="411">
        <v>66539581.100000001</v>
      </c>
      <c r="D33" s="411">
        <v>67132138.400000006</v>
      </c>
      <c r="E33" s="401"/>
      <c r="F33" s="407"/>
      <c r="G33" s="872"/>
    </row>
    <row r="34" spans="2:8">
      <c r="B34" s="398" t="s">
        <v>622</v>
      </c>
      <c r="C34" s="411">
        <v>197198194.13999999</v>
      </c>
      <c r="D34" s="411">
        <v>191301103.25999999</v>
      </c>
      <c r="E34" s="401"/>
      <c r="F34" s="407"/>
      <c r="G34" s="872"/>
      <c r="H34" s="413"/>
    </row>
    <row r="35" spans="2:8">
      <c r="B35" s="397" t="s">
        <v>623</v>
      </c>
      <c r="C35" s="407">
        <v>1223551.9099999999</v>
      </c>
      <c r="D35" s="407">
        <v>1184993.77</v>
      </c>
      <c r="E35" s="414"/>
      <c r="F35" s="407"/>
      <c r="G35" s="872"/>
    </row>
    <row r="36" spans="2:8" ht="13.5" thickBot="1">
      <c r="B36" s="399" t="s">
        <v>89</v>
      </c>
      <c r="C36" s="415">
        <f>+SUM(C12:C35)</f>
        <v>2314397076.6699996</v>
      </c>
      <c r="D36" s="415">
        <f>+SUM(D12:D35)</f>
        <v>2145713535.9799998</v>
      </c>
      <c r="E36" s="403" t="s">
        <v>89</v>
      </c>
      <c r="F36" s="415">
        <f>+SUM(F12:F34)</f>
        <v>2314397076.5400004</v>
      </c>
      <c r="G36" s="875">
        <f>+SUM(G12:G34)</f>
        <v>2145713535.8565657</v>
      </c>
    </row>
    <row r="37" spans="2:8" ht="14.25" thickTop="1" thickBot="1">
      <c r="B37" s="400"/>
      <c r="C37" s="416"/>
      <c r="D37" s="416"/>
      <c r="E37" s="404"/>
      <c r="F37" s="417"/>
      <c r="G37" s="876"/>
    </row>
    <row r="38" spans="2:8" ht="13.5" thickTop="1">
      <c r="F38" s="406">
        <f>C36-F36</f>
        <v>0.12999916076660156</v>
      </c>
      <c r="G38" s="406">
        <f>D36-G36</f>
        <v>0.12343406677246094</v>
      </c>
    </row>
  </sheetData>
  <mergeCells count="10">
    <mergeCell ref="B4:G4"/>
    <mergeCell ref="E6:G6"/>
    <mergeCell ref="B7:G7"/>
    <mergeCell ref="B9:B10"/>
    <mergeCell ref="C9:C10"/>
    <mergeCell ref="D9:D10"/>
    <mergeCell ref="E9:E10"/>
    <mergeCell ref="F9:F10"/>
    <mergeCell ref="G9:G10"/>
    <mergeCell ref="C5:F5"/>
  </mergeCells>
  <pageMargins left="0.64" right="0.23622047244094491" top="0.6692913385826772" bottom="0.51181102362204722" header="0.51181102362204722" footer="0.51181102362204722"/>
  <pageSetup paperSize="5" scale="81" orientation="portrait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>
  <sheetPr>
    <tabColor rgb="FF7030A0"/>
  </sheetPr>
  <dimension ref="B1:P22"/>
  <sheetViews>
    <sheetView view="pageBreakPreview" zoomScale="60" workbookViewId="0">
      <selection activeCell="F6" sqref="F6"/>
    </sheetView>
  </sheetViews>
  <sheetFormatPr defaultRowHeight="12.75"/>
  <cols>
    <col min="1" max="1" width="5.140625" style="712" customWidth="1"/>
    <col min="2" max="2" width="3.85546875" style="712" customWidth="1"/>
    <col min="3" max="3" width="14.28515625" style="712" customWidth="1"/>
    <col min="4" max="4" width="39.140625" style="712" customWidth="1"/>
    <col min="5" max="7" width="17.42578125" style="712" customWidth="1"/>
    <col min="8" max="8" width="13" style="712" customWidth="1"/>
    <col min="9" max="9" width="21.7109375" style="712" customWidth="1"/>
    <col min="10" max="10" width="17.42578125" style="712" customWidth="1"/>
    <col min="11" max="11" width="15.28515625" style="712" customWidth="1"/>
    <col min="12" max="256" width="9.140625" style="712"/>
    <col min="257" max="257" width="5.140625" style="712" customWidth="1"/>
    <col min="258" max="258" width="3.85546875" style="712" customWidth="1"/>
    <col min="259" max="259" width="14.28515625" style="712" customWidth="1"/>
    <col min="260" max="260" width="39.140625" style="712" customWidth="1"/>
    <col min="261" max="263" width="17.42578125" style="712" customWidth="1"/>
    <col min="264" max="264" width="13" style="712" customWidth="1"/>
    <col min="265" max="265" width="21.7109375" style="712" customWidth="1"/>
    <col min="266" max="266" width="17.42578125" style="712" customWidth="1"/>
    <col min="267" max="267" width="15.28515625" style="712" customWidth="1"/>
    <col min="268" max="512" width="9.140625" style="712"/>
    <col min="513" max="513" width="5.140625" style="712" customWidth="1"/>
    <col min="514" max="514" width="3.85546875" style="712" customWidth="1"/>
    <col min="515" max="515" width="14.28515625" style="712" customWidth="1"/>
    <col min="516" max="516" width="39.140625" style="712" customWidth="1"/>
    <col min="517" max="519" width="17.42578125" style="712" customWidth="1"/>
    <col min="520" max="520" width="13" style="712" customWidth="1"/>
    <col min="521" max="521" width="21.7109375" style="712" customWidth="1"/>
    <col min="522" max="522" width="17.42578125" style="712" customWidth="1"/>
    <col min="523" max="523" width="15.28515625" style="712" customWidth="1"/>
    <col min="524" max="768" width="9.140625" style="712"/>
    <col min="769" max="769" width="5.140625" style="712" customWidth="1"/>
    <col min="770" max="770" width="3.85546875" style="712" customWidth="1"/>
    <col min="771" max="771" width="14.28515625" style="712" customWidth="1"/>
    <col min="772" max="772" width="39.140625" style="712" customWidth="1"/>
    <col min="773" max="775" width="17.42578125" style="712" customWidth="1"/>
    <col min="776" max="776" width="13" style="712" customWidth="1"/>
    <col min="777" max="777" width="21.7109375" style="712" customWidth="1"/>
    <col min="778" max="778" width="17.42578125" style="712" customWidth="1"/>
    <col min="779" max="779" width="15.28515625" style="712" customWidth="1"/>
    <col min="780" max="1024" width="9.140625" style="712"/>
    <col min="1025" max="1025" width="5.140625" style="712" customWidth="1"/>
    <col min="1026" max="1026" width="3.85546875" style="712" customWidth="1"/>
    <col min="1027" max="1027" width="14.28515625" style="712" customWidth="1"/>
    <col min="1028" max="1028" width="39.140625" style="712" customWidth="1"/>
    <col min="1029" max="1031" width="17.42578125" style="712" customWidth="1"/>
    <col min="1032" max="1032" width="13" style="712" customWidth="1"/>
    <col min="1033" max="1033" width="21.7109375" style="712" customWidth="1"/>
    <col min="1034" max="1034" width="17.42578125" style="712" customWidth="1"/>
    <col min="1035" max="1035" width="15.28515625" style="712" customWidth="1"/>
    <col min="1036" max="1280" width="9.140625" style="712"/>
    <col min="1281" max="1281" width="5.140625" style="712" customWidth="1"/>
    <col min="1282" max="1282" width="3.85546875" style="712" customWidth="1"/>
    <col min="1283" max="1283" width="14.28515625" style="712" customWidth="1"/>
    <col min="1284" max="1284" width="39.140625" style="712" customWidth="1"/>
    <col min="1285" max="1287" width="17.42578125" style="712" customWidth="1"/>
    <col min="1288" max="1288" width="13" style="712" customWidth="1"/>
    <col min="1289" max="1289" width="21.7109375" style="712" customWidth="1"/>
    <col min="1290" max="1290" width="17.42578125" style="712" customWidth="1"/>
    <col min="1291" max="1291" width="15.28515625" style="712" customWidth="1"/>
    <col min="1292" max="1536" width="9.140625" style="712"/>
    <col min="1537" max="1537" width="5.140625" style="712" customWidth="1"/>
    <col min="1538" max="1538" width="3.85546875" style="712" customWidth="1"/>
    <col min="1539" max="1539" width="14.28515625" style="712" customWidth="1"/>
    <col min="1540" max="1540" width="39.140625" style="712" customWidth="1"/>
    <col min="1541" max="1543" width="17.42578125" style="712" customWidth="1"/>
    <col min="1544" max="1544" width="13" style="712" customWidth="1"/>
    <col min="1545" max="1545" width="21.7109375" style="712" customWidth="1"/>
    <col min="1546" max="1546" width="17.42578125" style="712" customWidth="1"/>
    <col min="1547" max="1547" width="15.28515625" style="712" customWidth="1"/>
    <col min="1548" max="1792" width="9.140625" style="712"/>
    <col min="1793" max="1793" width="5.140625" style="712" customWidth="1"/>
    <col min="1794" max="1794" width="3.85546875" style="712" customWidth="1"/>
    <col min="1795" max="1795" width="14.28515625" style="712" customWidth="1"/>
    <col min="1796" max="1796" width="39.140625" style="712" customWidth="1"/>
    <col min="1797" max="1799" width="17.42578125" style="712" customWidth="1"/>
    <col min="1800" max="1800" width="13" style="712" customWidth="1"/>
    <col min="1801" max="1801" width="21.7109375" style="712" customWidth="1"/>
    <col min="1802" max="1802" width="17.42578125" style="712" customWidth="1"/>
    <col min="1803" max="1803" width="15.28515625" style="712" customWidth="1"/>
    <col min="1804" max="2048" width="9.140625" style="712"/>
    <col min="2049" max="2049" width="5.140625" style="712" customWidth="1"/>
    <col min="2050" max="2050" width="3.85546875" style="712" customWidth="1"/>
    <col min="2051" max="2051" width="14.28515625" style="712" customWidth="1"/>
    <col min="2052" max="2052" width="39.140625" style="712" customWidth="1"/>
    <col min="2053" max="2055" width="17.42578125" style="712" customWidth="1"/>
    <col min="2056" max="2056" width="13" style="712" customWidth="1"/>
    <col min="2057" max="2057" width="21.7109375" style="712" customWidth="1"/>
    <col min="2058" max="2058" width="17.42578125" style="712" customWidth="1"/>
    <col min="2059" max="2059" width="15.28515625" style="712" customWidth="1"/>
    <col min="2060" max="2304" width="9.140625" style="712"/>
    <col min="2305" max="2305" width="5.140625" style="712" customWidth="1"/>
    <col min="2306" max="2306" width="3.85546875" style="712" customWidth="1"/>
    <col min="2307" max="2307" width="14.28515625" style="712" customWidth="1"/>
    <col min="2308" max="2308" width="39.140625" style="712" customWidth="1"/>
    <col min="2309" max="2311" width="17.42578125" style="712" customWidth="1"/>
    <col min="2312" max="2312" width="13" style="712" customWidth="1"/>
    <col min="2313" max="2313" width="21.7109375" style="712" customWidth="1"/>
    <col min="2314" max="2314" width="17.42578125" style="712" customWidth="1"/>
    <col min="2315" max="2315" width="15.28515625" style="712" customWidth="1"/>
    <col min="2316" max="2560" width="9.140625" style="712"/>
    <col min="2561" max="2561" width="5.140625" style="712" customWidth="1"/>
    <col min="2562" max="2562" width="3.85546875" style="712" customWidth="1"/>
    <col min="2563" max="2563" width="14.28515625" style="712" customWidth="1"/>
    <col min="2564" max="2564" width="39.140625" style="712" customWidth="1"/>
    <col min="2565" max="2567" width="17.42578125" style="712" customWidth="1"/>
    <col min="2568" max="2568" width="13" style="712" customWidth="1"/>
    <col min="2569" max="2569" width="21.7109375" style="712" customWidth="1"/>
    <col min="2570" max="2570" width="17.42578125" style="712" customWidth="1"/>
    <col min="2571" max="2571" width="15.28515625" style="712" customWidth="1"/>
    <col min="2572" max="2816" width="9.140625" style="712"/>
    <col min="2817" max="2817" width="5.140625" style="712" customWidth="1"/>
    <col min="2818" max="2818" width="3.85546875" style="712" customWidth="1"/>
    <col min="2819" max="2819" width="14.28515625" style="712" customWidth="1"/>
    <col min="2820" max="2820" width="39.140625" style="712" customWidth="1"/>
    <col min="2821" max="2823" width="17.42578125" style="712" customWidth="1"/>
    <col min="2824" max="2824" width="13" style="712" customWidth="1"/>
    <col min="2825" max="2825" width="21.7109375" style="712" customWidth="1"/>
    <col min="2826" max="2826" width="17.42578125" style="712" customWidth="1"/>
    <col min="2827" max="2827" width="15.28515625" style="712" customWidth="1"/>
    <col min="2828" max="3072" width="9.140625" style="712"/>
    <col min="3073" max="3073" width="5.140625" style="712" customWidth="1"/>
    <col min="3074" max="3074" width="3.85546875" style="712" customWidth="1"/>
    <col min="3075" max="3075" width="14.28515625" style="712" customWidth="1"/>
    <col min="3076" max="3076" width="39.140625" style="712" customWidth="1"/>
    <col min="3077" max="3079" width="17.42578125" style="712" customWidth="1"/>
    <col min="3080" max="3080" width="13" style="712" customWidth="1"/>
    <col min="3081" max="3081" width="21.7109375" style="712" customWidth="1"/>
    <col min="3082" max="3082" width="17.42578125" style="712" customWidth="1"/>
    <col min="3083" max="3083" width="15.28515625" style="712" customWidth="1"/>
    <col min="3084" max="3328" width="9.140625" style="712"/>
    <col min="3329" max="3329" width="5.140625" style="712" customWidth="1"/>
    <col min="3330" max="3330" width="3.85546875" style="712" customWidth="1"/>
    <col min="3331" max="3331" width="14.28515625" style="712" customWidth="1"/>
    <col min="3332" max="3332" width="39.140625" style="712" customWidth="1"/>
    <col min="3333" max="3335" width="17.42578125" style="712" customWidth="1"/>
    <col min="3336" max="3336" width="13" style="712" customWidth="1"/>
    <col min="3337" max="3337" width="21.7109375" style="712" customWidth="1"/>
    <col min="3338" max="3338" width="17.42578125" style="712" customWidth="1"/>
    <col min="3339" max="3339" width="15.28515625" style="712" customWidth="1"/>
    <col min="3340" max="3584" width="9.140625" style="712"/>
    <col min="3585" max="3585" width="5.140625" style="712" customWidth="1"/>
    <col min="3586" max="3586" width="3.85546875" style="712" customWidth="1"/>
    <col min="3587" max="3587" width="14.28515625" style="712" customWidth="1"/>
    <col min="3588" max="3588" width="39.140625" style="712" customWidth="1"/>
    <col min="3589" max="3591" width="17.42578125" style="712" customWidth="1"/>
    <col min="3592" max="3592" width="13" style="712" customWidth="1"/>
    <col min="3593" max="3593" width="21.7109375" style="712" customWidth="1"/>
    <col min="3594" max="3594" width="17.42578125" style="712" customWidth="1"/>
    <col min="3595" max="3595" width="15.28515625" style="712" customWidth="1"/>
    <col min="3596" max="3840" width="9.140625" style="712"/>
    <col min="3841" max="3841" width="5.140625" style="712" customWidth="1"/>
    <col min="3842" max="3842" width="3.85546875" style="712" customWidth="1"/>
    <col min="3843" max="3843" width="14.28515625" style="712" customWidth="1"/>
    <col min="3844" max="3844" width="39.140625" style="712" customWidth="1"/>
    <col min="3845" max="3847" width="17.42578125" style="712" customWidth="1"/>
    <col min="3848" max="3848" width="13" style="712" customWidth="1"/>
    <col min="3849" max="3849" width="21.7109375" style="712" customWidth="1"/>
    <col min="3850" max="3850" width="17.42578125" style="712" customWidth="1"/>
    <col min="3851" max="3851" width="15.28515625" style="712" customWidth="1"/>
    <col min="3852" max="4096" width="9.140625" style="712"/>
    <col min="4097" max="4097" width="5.140625" style="712" customWidth="1"/>
    <col min="4098" max="4098" width="3.85546875" style="712" customWidth="1"/>
    <col min="4099" max="4099" width="14.28515625" style="712" customWidth="1"/>
    <col min="4100" max="4100" width="39.140625" style="712" customWidth="1"/>
    <col min="4101" max="4103" width="17.42578125" style="712" customWidth="1"/>
    <col min="4104" max="4104" width="13" style="712" customWidth="1"/>
    <col min="4105" max="4105" width="21.7109375" style="712" customWidth="1"/>
    <col min="4106" max="4106" width="17.42578125" style="712" customWidth="1"/>
    <col min="4107" max="4107" width="15.28515625" style="712" customWidth="1"/>
    <col min="4108" max="4352" width="9.140625" style="712"/>
    <col min="4353" max="4353" width="5.140625" style="712" customWidth="1"/>
    <col min="4354" max="4354" width="3.85546875" style="712" customWidth="1"/>
    <col min="4355" max="4355" width="14.28515625" style="712" customWidth="1"/>
    <col min="4356" max="4356" width="39.140625" style="712" customWidth="1"/>
    <col min="4357" max="4359" width="17.42578125" style="712" customWidth="1"/>
    <col min="4360" max="4360" width="13" style="712" customWidth="1"/>
    <col min="4361" max="4361" width="21.7109375" style="712" customWidth="1"/>
    <col min="4362" max="4362" width="17.42578125" style="712" customWidth="1"/>
    <col min="4363" max="4363" width="15.28515625" style="712" customWidth="1"/>
    <col min="4364" max="4608" width="9.140625" style="712"/>
    <col min="4609" max="4609" width="5.140625" style="712" customWidth="1"/>
    <col min="4610" max="4610" width="3.85546875" style="712" customWidth="1"/>
    <col min="4611" max="4611" width="14.28515625" style="712" customWidth="1"/>
    <col min="4612" max="4612" width="39.140625" style="712" customWidth="1"/>
    <col min="4613" max="4615" width="17.42578125" style="712" customWidth="1"/>
    <col min="4616" max="4616" width="13" style="712" customWidth="1"/>
    <col min="4617" max="4617" width="21.7109375" style="712" customWidth="1"/>
    <col min="4618" max="4618" width="17.42578125" style="712" customWidth="1"/>
    <col min="4619" max="4619" width="15.28515625" style="712" customWidth="1"/>
    <col min="4620" max="4864" width="9.140625" style="712"/>
    <col min="4865" max="4865" width="5.140625" style="712" customWidth="1"/>
    <col min="4866" max="4866" width="3.85546875" style="712" customWidth="1"/>
    <col min="4867" max="4867" width="14.28515625" style="712" customWidth="1"/>
    <col min="4868" max="4868" width="39.140625" style="712" customWidth="1"/>
    <col min="4869" max="4871" width="17.42578125" style="712" customWidth="1"/>
    <col min="4872" max="4872" width="13" style="712" customWidth="1"/>
    <col min="4873" max="4873" width="21.7109375" style="712" customWidth="1"/>
    <col min="4874" max="4874" width="17.42578125" style="712" customWidth="1"/>
    <col min="4875" max="4875" width="15.28515625" style="712" customWidth="1"/>
    <col min="4876" max="5120" width="9.140625" style="712"/>
    <col min="5121" max="5121" width="5.140625" style="712" customWidth="1"/>
    <col min="5122" max="5122" width="3.85546875" style="712" customWidth="1"/>
    <col min="5123" max="5123" width="14.28515625" style="712" customWidth="1"/>
    <col min="5124" max="5124" width="39.140625" style="712" customWidth="1"/>
    <col min="5125" max="5127" width="17.42578125" style="712" customWidth="1"/>
    <col min="5128" max="5128" width="13" style="712" customWidth="1"/>
    <col min="5129" max="5129" width="21.7109375" style="712" customWidth="1"/>
    <col min="5130" max="5130" width="17.42578125" style="712" customWidth="1"/>
    <col min="5131" max="5131" width="15.28515625" style="712" customWidth="1"/>
    <col min="5132" max="5376" width="9.140625" style="712"/>
    <col min="5377" max="5377" width="5.140625" style="712" customWidth="1"/>
    <col min="5378" max="5378" width="3.85546875" style="712" customWidth="1"/>
    <col min="5379" max="5379" width="14.28515625" style="712" customWidth="1"/>
    <col min="5380" max="5380" width="39.140625" style="712" customWidth="1"/>
    <col min="5381" max="5383" width="17.42578125" style="712" customWidth="1"/>
    <col min="5384" max="5384" width="13" style="712" customWidth="1"/>
    <col min="5385" max="5385" width="21.7109375" style="712" customWidth="1"/>
    <col min="5386" max="5386" width="17.42578125" style="712" customWidth="1"/>
    <col min="5387" max="5387" width="15.28515625" style="712" customWidth="1"/>
    <col min="5388" max="5632" width="9.140625" style="712"/>
    <col min="5633" max="5633" width="5.140625" style="712" customWidth="1"/>
    <col min="5634" max="5634" width="3.85546875" style="712" customWidth="1"/>
    <col min="5635" max="5635" width="14.28515625" style="712" customWidth="1"/>
    <col min="5636" max="5636" width="39.140625" style="712" customWidth="1"/>
    <col min="5637" max="5639" width="17.42578125" style="712" customWidth="1"/>
    <col min="5640" max="5640" width="13" style="712" customWidth="1"/>
    <col min="5641" max="5641" width="21.7109375" style="712" customWidth="1"/>
    <col min="5642" max="5642" width="17.42578125" style="712" customWidth="1"/>
    <col min="5643" max="5643" width="15.28515625" style="712" customWidth="1"/>
    <col min="5644" max="5888" width="9.140625" style="712"/>
    <col min="5889" max="5889" width="5.140625" style="712" customWidth="1"/>
    <col min="5890" max="5890" width="3.85546875" style="712" customWidth="1"/>
    <col min="5891" max="5891" width="14.28515625" style="712" customWidth="1"/>
    <col min="5892" max="5892" width="39.140625" style="712" customWidth="1"/>
    <col min="5893" max="5895" width="17.42578125" style="712" customWidth="1"/>
    <col min="5896" max="5896" width="13" style="712" customWidth="1"/>
    <col min="5897" max="5897" width="21.7109375" style="712" customWidth="1"/>
    <col min="5898" max="5898" width="17.42578125" style="712" customWidth="1"/>
    <col min="5899" max="5899" width="15.28515625" style="712" customWidth="1"/>
    <col min="5900" max="6144" width="9.140625" style="712"/>
    <col min="6145" max="6145" width="5.140625" style="712" customWidth="1"/>
    <col min="6146" max="6146" width="3.85546875" style="712" customWidth="1"/>
    <col min="6147" max="6147" width="14.28515625" style="712" customWidth="1"/>
    <col min="6148" max="6148" width="39.140625" style="712" customWidth="1"/>
    <col min="6149" max="6151" width="17.42578125" style="712" customWidth="1"/>
    <col min="6152" max="6152" width="13" style="712" customWidth="1"/>
    <col min="6153" max="6153" width="21.7109375" style="712" customWidth="1"/>
    <col min="6154" max="6154" width="17.42578125" style="712" customWidth="1"/>
    <col min="6155" max="6155" width="15.28515625" style="712" customWidth="1"/>
    <col min="6156" max="6400" width="9.140625" style="712"/>
    <col min="6401" max="6401" width="5.140625" style="712" customWidth="1"/>
    <col min="6402" max="6402" width="3.85546875" style="712" customWidth="1"/>
    <col min="6403" max="6403" width="14.28515625" style="712" customWidth="1"/>
    <col min="6404" max="6404" width="39.140625" style="712" customWidth="1"/>
    <col min="6405" max="6407" width="17.42578125" style="712" customWidth="1"/>
    <col min="6408" max="6408" width="13" style="712" customWidth="1"/>
    <col min="6409" max="6409" width="21.7109375" style="712" customWidth="1"/>
    <col min="6410" max="6410" width="17.42578125" style="712" customWidth="1"/>
    <col min="6411" max="6411" width="15.28515625" style="712" customWidth="1"/>
    <col min="6412" max="6656" width="9.140625" style="712"/>
    <col min="6657" max="6657" width="5.140625" style="712" customWidth="1"/>
    <col min="6658" max="6658" width="3.85546875" style="712" customWidth="1"/>
    <col min="6659" max="6659" width="14.28515625" style="712" customWidth="1"/>
    <col min="6660" max="6660" width="39.140625" style="712" customWidth="1"/>
    <col min="6661" max="6663" width="17.42578125" style="712" customWidth="1"/>
    <col min="6664" max="6664" width="13" style="712" customWidth="1"/>
    <col min="6665" max="6665" width="21.7109375" style="712" customWidth="1"/>
    <col min="6666" max="6666" width="17.42578125" style="712" customWidth="1"/>
    <col min="6667" max="6667" width="15.28515625" style="712" customWidth="1"/>
    <col min="6668" max="6912" width="9.140625" style="712"/>
    <col min="6913" max="6913" width="5.140625" style="712" customWidth="1"/>
    <col min="6914" max="6914" width="3.85546875" style="712" customWidth="1"/>
    <col min="6915" max="6915" width="14.28515625" style="712" customWidth="1"/>
    <col min="6916" max="6916" width="39.140625" style="712" customWidth="1"/>
    <col min="6917" max="6919" width="17.42578125" style="712" customWidth="1"/>
    <col min="6920" max="6920" width="13" style="712" customWidth="1"/>
    <col min="6921" max="6921" width="21.7109375" style="712" customWidth="1"/>
    <col min="6922" max="6922" width="17.42578125" style="712" customWidth="1"/>
    <col min="6923" max="6923" width="15.28515625" style="712" customWidth="1"/>
    <col min="6924" max="7168" width="9.140625" style="712"/>
    <col min="7169" max="7169" width="5.140625" style="712" customWidth="1"/>
    <col min="7170" max="7170" width="3.85546875" style="712" customWidth="1"/>
    <col min="7171" max="7171" width="14.28515625" style="712" customWidth="1"/>
    <col min="7172" max="7172" width="39.140625" style="712" customWidth="1"/>
    <col min="7173" max="7175" width="17.42578125" style="712" customWidth="1"/>
    <col min="7176" max="7176" width="13" style="712" customWidth="1"/>
    <col min="7177" max="7177" width="21.7109375" style="712" customWidth="1"/>
    <col min="7178" max="7178" width="17.42578125" style="712" customWidth="1"/>
    <col min="7179" max="7179" width="15.28515625" style="712" customWidth="1"/>
    <col min="7180" max="7424" width="9.140625" style="712"/>
    <col min="7425" max="7425" width="5.140625" style="712" customWidth="1"/>
    <col min="7426" max="7426" width="3.85546875" style="712" customWidth="1"/>
    <col min="7427" max="7427" width="14.28515625" style="712" customWidth="1"/>
    <col min="7428" max="7428" width="39.140625" style="712" customWidth="1"/>
    <col min="7429" max="7431" width="17.42578125" style="712" customWidth="1"/>
    <col min="7432" max="7432" width="13" style="712" customWidth="1"/>
    <col min="7433" max="7433" width="21.7109375" style="712" customWidth="1"/>
    <col min="7434" max="7434" width="17.42578125" style="712" customWidth="1"/>
    <col min="7435" max="7435" width="15.28515625" style="712" customWidth="1"/>
    <col min="7436" max="7680" width="9.140625" style="712"/>
    <col min="7681" max="7681" width="5.140625" style="712" customWidth="1"/>
    <col min="7682" max="7682" width="3.85546875" style="712" customWidth="1"/>
    <col min="7683" max="7683" width="14.28515625" style="712" customWidth="1"/>
    <col min="7684" max="7684" width="39.140625" style="712" customWidth="1"/>
    <col min="7685" max="7687" width="17.42578125" style="712" customWidth="1"/>
    <col min="7688" max="7688" width="13" style="712" customWidth="1"/>
    <col min="7689" max="7689" width="21.7109375" style="712" customWidth="1"/>
    <col min="7690" max="7690" width="17.42578125" style="712" customWidth="1"/>
    <col min="7691" max="7691" width="15.28515625" style="712" customWidth="1"/>
    <col min="7692" max="7936" width="9.140625" style="712"/>
    <col min="7937" max="7937" width="5.140625" style="712" customWidth="1"/>
    <col min="7938" max="7938" width="3.85546875" style="712" customWidth="1"/>
    <col min="7939" max="7939" width="14.28515625" style="712" customWidth="1"/>
    <col min="7940" max="7940" width="39.140625" style="712" customWidth="1"/>
    <col min="7941" max="7943" width="17.42578125" style="712" customWidth="1"/>
    <col min="7944" max="7944" width="13" style="712" customWidth="1"/>
    <col min="7945" max="7945" width="21.7109375" style="712" customWidth="1"/>
    <col min="7946" max="7946" width="17.42578125" style="712" customWidth="1"/>
    <col min="7947" max="7947" width="15.28515625" style="712" customWidth="1"/>
    <col min="7948" max="8192" width="9.140625" style="712"/>
    <col min="8193" max="8193" width="5.140625" style="712" customWidth="1"/>
    <col min="8194" max="8194" width="3.85546875" style="712" customWidth="1"/>
    <col min="8195" max="8195" width="14.28515625" style="712" customWidth="1"/>
    <col min="8196" max="8196" width="39.140625" style="712" customWidth="1"/>
    <col min="8197" max="8199" width="17.42578125" style="712" customWidth="1"/>
    <col min="8200" max="8200" width="13" style="712" customWidth="1"/>
    <col min="8201" max="8201" width="21.7109375" style="712" customWidth="1"/>
    <col min="8202" max="8202" width="17.42578125" style="712" customWidth="1"/>
    <col min="8203" max="8203" width="15.28515625" style="712" customWidth="1"/>
    <col min="8204" max="8448" width="9.140625" style="712"/>
    <col min="8449" max="8449" width="5.140625" style="712" customWidth="1"/>
    <col min="8450" max="8450" width="3.85546875" style="712" customWidth="1"/>
    <col min="8451" max="8451" width="14.28515625" style="712" customWidth="1"/>
    <col min="8452" max="8452" width="39.140625" style="712" customWidth="1"/>
    <col min="8453" max="8455" width="17.42578125" style="712" customWidth="1"/>
    <col min="8456" max="8456" width="13" style="712" customWidth="1"/>
    <col min="8457" max="8457" width="21.7109375" style="712" customWidth="1"/>
    <col min="8458" max="8458" width="17.42578125" style="712" customWidth="1"/>
    <col min="8459" max="8459" width="15.28515625" style="712" customWidth="1"/>
    <col min="8460" max="8704" width="9.140625" style="712"/>
    <col min="8705" max="8705" width="5.140625" style="712" customWidth="1"/>
    <col min="8706" max="8706" width="3.85546875" style="712" customWidth="1"/>
    <col min="8707" max="8707" width="14.28515625" style="712" customWidth="1"/>
    <col min="8708" max="8708" width="39.140625" style="712" customWidth="1"/>
    <col min="8709" max="8711" width="17.42578125" style="712" customWidth="1"/>
    <col min="8712" max="8712" width="13" style="712" customWidth="1"/>
    <col min="8713" max="8713" width="21.7109375" style="712" customWidth="1"/>
    <col min="8714" max="8714" width="17.42578125" style="712" customWidth="1"/>
    <col min="8715" max="8715" width="15.28515625" style="712" customWidth="1"/>
    <col min="8716" max="8960" width="9.140625" style="712"/>
    <col min="8961" max="8961" width="5.140625" style="712" customWidth="1"/>
    <col min="8962" max="8962" width="3.85546875" style="712" customWidth="1"/>
    <col min="8963" max="8963" width="14.28515625" style="712" customWidth="1"/>
    <col min="8964" max="8964" width="39.140625" style="712" customWidth="1"/>
    <col min="8965" max="8967" width="17.42578125" style="712" customWidth="1"/>
    <col min="8968" max="8968" width="13" style="712" customWidth="1"/>
    <col min="8969" max="8969" width="21.7109375" style="712" customWidth="1"/>
    <col min="8970" max="8970" width="17.42578125" style="712" customWidth="1"/>
    <col min="8971" max="8971" width="15.28515625" style="712" customWidth="1"/>
    <col min="8972" max="9216" width="9.140625" style="712"/>
    <col min="9217" max="9217" width="5.140625" style="712" customWidth="1"/>
    <col min="9218" max="9218" width="3.85546875" style="712" customWidth="1"/>
    <col min="9219" max="9219" width="14.28515625" style="712" customWidth="1"/>
    <col min="9220" max="9220" width="39.140625" style="712" customWidth="1"/>
    <col min="9221" max="9223" width="17.42578125" style="712" customWidth="1"/>
    <col min="9224" max="9224" width="13" style="712" customWidth="1"/>
    <col min="9225" max="9225" width="21.7109375" style="712" customWidth="1"/>
    <col min="9226" max="9226" width="17.42578125" style="712" customWidth="1"/>
    <col min="9227" max="9227" width="15.28515625" style="712" customWidth="1"/>
    <col min="9228" max="9472" width="9.140625" style="712"/>
    <col min="9473" max="9473" width="5.140625" style="712" customWidth="1"/>
    <col min="9474" max="9474" width="3.85546875" style="712" customWidth="1"/>
    <col min="9475" max="9475" width="14.28515625" style="712" customWidth="1"/>
    <col min="9476" max="9476" width="39.140625" style="712" customWidth="1"/>
    <col min="9477" max="9479" width="17.42578125" style="712" customWidth="1"/>
    <col min="9480" max="9480" width="13" style="712" customWidth="1"/>
    <col min="9481" max="9481" width="21.7109375" style="712" customWidth="1"/>
    <col min="9482" max="9482" width="17.42578125" style="712" customWidth="1"/>
    <col min="9483" max="9483" width="15.28515625" style="712" customWidth="1"/>
    <col min="9484" max="9728" width="9.140625" style="712"/>
    <col min="9729" max="9729" width="5.140625" style="712" customWidth="1"/>
    <col min="9730" max="9730" width="3.85546875" style="712" customWidth="1"/>
    <col min="9731" max="9731" width="14.28515625" style="712" customWidth="1"/>
    <col min="9732" max="9732" width="39.140625" style="712" customWidth="1"/>
    <col min="9733" max="9735" width="17.42578125" style="712" customWidth="1"/>
    <col min="9736" max="9736" width="13" style="712" customWidth="1"/>
    <col min="9737" max="9737" width="21.7109375" style="712" customWidth="1"/>
    <col min="9738" max="9738" width="17.42578125" style="712" customWidth="1"/>
    <col min="9739" max="9739" width="15.28515625" style="712" customWidth="1"/>
    <col min="9740" max="9984" width="9.140625" style="712"/>
    <col min="9985" max="9985" width="5.140625" style="712" customWidth="1"/>
    <col min="9986" max="9986" width="3.85546875" style="712" customWidth="1"/>
    <col min="9987" max="9987" width="14.28515625" style="712" customWidth="1"/>
    <col min="9988" max="9988" width="39.140625" style="712" customWidth="1"/>
    <col min="9989" max="9991" width="17.42578125" style="712" customWidth="1"/>
    <col min="9992" max="9992" width="13" style="712" customWidth="1"/>
    <col min="9993" max="9993" width="21.7109375" style="712" customWidth="1"/>
    <col min="9994" max="9994" width="17.42578125" style="712" customWidth="1"/>
    <col min="9995" max="9995" width="15.28515625" style="712" customWidth="1"/>
    <col min="9996" max="10240" width="9.140625" style="712"/>
    <col min="10241" max="10241" width="5.140625" style="712" customWidth="1"/>
    <col min="10242" max="10242" width="3.85546875" style="712" customWidth="1"/>
    <col min="10243" max="10243" width="14.28515625" style="712" customWidth="1"/>
    <col min="10244" max="10244" width="39.140625" style="712" customWidth="1"/>
    <col min="10245" max="10247" width="17.42578125" style="712" customWidth="1"/>
    <col min="10248" max="10248" width="13" style="712" customWidth="1"/>
    <col min="10249" max="10249" width="21.7109375" style="712" customWidth="1"/>
    <col min="10250" max="10250" width="17.42578125" style="712" customWidth="1"/>
    <col min="10251" max="10251" width="15.28515625" style="712" customWidth="1"/>
    <col min="10252" max="10496" width="9.140625" style="712"/>
    <col min="10497" max="10497" width="5.140625" style="712" customWidth="1"/>
    <col min="10498" max="10498" width="3.85546875" style="712" customWidth="1"/>
    <col min="10499" max="10499" width="14.28515625" style="712" customWidth="1"/>
    <col min="10500" max="10500" width="39.140625" style="712" customWidth="1"/>
    <col min="10501" max="10503" width="17.42578125" style="712" customWidth="1"/>
    <col min="10504" max="10504" width="13" style="712" customWidth="1"/>
    <col min="10505" max="10505" width="21.7109375" style="712" customWidth="1"/>
    <col min="10506" max="10506" width="17.42578125" style="712" customWidth="1"/>
    <col min="10507" max="10507" width="15.28515625" style="712" customWidth="1"/>
    <col min="10508" max="10752" width="9.140625" style="712"/>
    <col min="10753" max="10753" width="5.140625" style="712" customWidth="1"/>
    <col min="10754" max="10754" width="3.85546875" style="712" customWidth="1"/>
    <col min="10755" max="10755" width="14.28515625" style="712" customWidth="1"/>
    <col min="10756" max="10756" width="39.140625" style="712" customWidth="1"/>
    <col min="10757" max="10759" width="17.42578125" style="712" customWidth="1"/>
    <col min="10760" max="10760" width="13" style="712" customWidth="1"/>
    <col min="10761" max="10761" width="21.7109375" style="712" customWidth="1"/>
    <col min="10762" max="10762" width="17.42578125" style="712" customWidth="1"/>
    <col min="10763" max="10763" width="15.28515625" style="712" customWidth="1"/>
    <col min="10764" max="11008" width="9.140625" style="712"/>
    <col min="11009" max="11009" width="5.140625" style="712" customWidth="1"/>
    <col min="11010" max="11010" width="3.85546875" style="712" customWidth="1"/>
    <col min="11011" max="11011" width="14.28515625" style="712" customWidth="1"/>
    <col min="11012" max="11012" width="39.140625" style="712" customWidth="1"/>
    <col min="11013" max="11015" width="17.42578125" style="712" customWidth="1"/>
    <col min="11016" max="11016" width="13" style="712" customWidth="1"/>
    <col min="11017" max="11017" width="21.7109375" style="712" customWidth="1"/>
    <col min="11018" max="11018" width="17.42578125" style="712" customWidth="1"/>
    <col min="11019" max="11019" width="15.28515625" style="712" customWidth="1"/>
    <col min="11020" max="11264" width="9.140625" style="712"/>
    <col min="11265" max="11265" width="5.140625" style="712" customWidth="1"/>
    <col min="11266" max="11266" width="3.85546875" style="712" customWidth="1"/>
    <col min="11267" max="11267" width="14.28515625" style="712" customWidth="1"/>
    <col min="11268" max="11268" width="39.140625" style="712" customWidth="1"/>
    <col min="11269" max="11271" width="17.42578125" style="712" customWidth="1"/>
    <col min="11272" max="11272" width="13" style="712" customWidth="1"/>
    <col min="11273" max="11273" width="21.7109375" style="712" customWidth="1"/>
    <col min="11274" max="11274" width="17.42578125" style="712" customWidth="1"/>
    <col min="11275" max="11275" width="15.28515625" style="712" customWidth="1"/>
    <col min="11276" max="11520" width="9.140625" style="712"/>
    <col min="11521" max="11521" width="5.140625" style="712" customWidth="1"/>
    <col min="11522" max="11522" width="3.85546875" style="712" customWidth="1"/>
    <col min="11523" max="11523" width="14.28515625" style="712" customWidth="1"/>
    <col min="11524" max="11524" width="39.140625" style="712" customWidth="1"/>
    <col min="11525" max="11527" width="17.42578125" style="712" customWidth="1"/>
    <col min="11528" max="11528" width="13" style="712" customWidth="1"/>
    <col min="11529" max="11529" width="21.7109375" style="712" customWidth="1"/>
    <col min="11530" max="11530" width="17.42578125" style="712" customWidth="1"/>
    <col min="11531" max="11531" width="15.28515625" style="712" customWidth="1"/>
    <col min="11532" max="11776" width="9.140625" style="712"/>
    <col min="11777" max="11777" width="5.140625" style="712" customWidth="1"/>
    <col min="11778" max="11778" width="3.85546875" style="712" customWidth="1"/>
    <col min="11779" max="11779" width="14.28515625" style="712" customWidth="1"/>
    <col min="11780" max="11780" width="39.140625" style="712" customWidth="1"/>
    <col min="11781" max="11783" width="17.42578125" style="712" customWidth="1"/>
    <col min="11784" max="11784" width="13" style="712" customWidth="1"/>
    <col min="11785" max="11785" width="21.7109375" style="712" customWidth="1"/>
    <col min="11786" max="11786" width="17.42578125" style="712" customWidth="1"/>
    <col min="11787" max="11787" width="15.28515625" style="712" customWidth="1"/>
    <col min="11788" max="12032" width="9.140625" style="712"/>
    <col min="12033" max="12033" width="5.140625" style="712" customWidth="1"/>
    <col min="12034" max="12034" width="3.85546875" style="712" customWidth="1"/>
    <col min="12035" max="12035" width="14.28515625" style="712" customWidth="1"/>
    <col min="12036" max="12036" width="39.140625" style="712" customWidth="1"/>
    <col min="12037" max="12039" width="17.42578125" style="712" customWidth="1"/>
    <col min="12040" max="12040" width="13" style="712" customWidth="1"/>
    <col min="12041" max="12041" width="21.7109375" style="712" customWidth="1"/>
    <col min="12042" max="12042" width="17.42578125" style="712" customWidth="1"/>
    <col min="12043" max="12043" width="15.28515625" style="712" customWidth="1"/>
    <col min="12044" max="12288" width="9.140625" style="712"/>
    <col min="12289" max="12289" width="5.140625" style="712" customWidth="1"/>
    <col min="12290" max="12290" width="3.85546875" style="712" customWidth="1"/>
    <col min="12291" max="12291" width="14.28515625" style="712" customWidth="1"/>
    <col min="12292" max="12292" width="39.140625" style="712" customWidth="1"/>
    <col min="12293" max="12295" width="17.42578125" style="712" customWidth="1"/>
    <col min="12296" max="12296" width="13" style="712" customWidth="1"/>
    <col min="12297" max="12297" width="21.7109375" style="712" customWidth="1"/>
    <col min="12298" max="12298" width="17.42578125" style="712" customWidth="1"/>
    <col min="12299" max="12299" width="15.28515625" style="712" customWidth="1"/>
    <col min="12300" max="12544" width="9.140625" style="712"/>
    <col min="12545" max="12545" width="5.140625" style="712" customWidth="1"/>
    <col min="12546" max="12546" width="3.85546875" style="712" customWidth="1"/>
    <col min="12547" max="12547" width="14.28515625" style="712" customWidth="1"/>
    <col min="12548" max="12548" width="39.140625" style="712" customWidth="1"/>
    <col min="12549" max="12551" width="17.42578125" style="712" customWidth="1"/>
    <col min="12552" max="12552" width="13" style="712" customWidth="1"/>
    <col min="12553" max="12553" width="21.7109375" style="712" customWidth="1"/>
    <col min="12554" max="12554" width="17.42578125" style="712" customWidth="1"/>
    <col min="12555" max="12555" width="15.28515625" style="712" customWidth="1"/>
    <col min="12556" max="12800" width="9.140625" style="712"/>
    <col min="12801" max="12801" width="5.140625" style="712" customWidth="1"/>
    <col min="12802" max="12802" width="3.85546875" style="712" customWidth="1"/>
    <col min="12803" max="12803" width="14.28515625" style="712" customWidth="1"/>
    <col min="12804" max="12804" width="39.140625" style="712" customWidth="1"/>
    <col min="12805" max="12807" width="17.42578125" style="712" customWidth="1"/>
    <col min="12808" max="12808" width="13" style="712" customWidth="1"/>
    <col min="12809" max="12809" width="21.7109375" style="712" customWidth="1"/>
    <col min="12810" max="12810" width="17.42578125" style="712" customWidth="1"/>
    <col min="12811" max="12811" width="15.28515625" style="712" customWidth="1"/>
    <col min="12812" max="13056" width="9.140625" style="712"/>
    <col min="13057" max="13057" width="5.140625" style="712" customWidth="1"/>
    <col min="13058" max="13058" width="3.85546875" style="712" customWidth="1"/>
    <col min="13059" max="13059" width="14.28515625" style="712" customWidth="1"/>
    <col min="13060" max="13060" width="39.140625" style="712" customWidth="1"/>
    <col min="13061" max="13063" width="17.42578125" style="712" customWidth="1"/>
    <col min="13064" max="13064" width="13" style="712" customWidth="1"/>
    <col min="13065" max="13065" width="21.7109375" style="712" customWidth="1"/>
    <col min="13066" max="13066" width="17.42578125" style="712" customWidth="1"/>
    <col min="13067" max="13067" width="15.28515625" style="712" customWidth="1"/>
    <col min="13068" max="13312" width="9.140625" style="712"/>
    <col min="13313" max="13313" width="5.140625" style="712" customWidth="1"/>
    <col min="13314" max="13314" width="3.85546875" style="712" customWidth="1"/>
    <col min="13315" max="13315" width="14.28515625" style="712" customWidth="1"/>
    <col min="13316" max="13316" width="39.140625" style="712" customWidth="1"/>
    <col min="13317" max="13319" width="17.42578125" style="712" customWidth="1"/>
    <col min="13320" max="13320" width="13" style="712" customWidth="1"/>
    <col min="13321" max="13321" width="21.7109375" style="712" customWidth="1"/>
    <col min="13322" max="13322" width="17.42578125" style="712" customWidth="1"/>
    <col min="13323" max="13323" width="15.28515625" style="712" customWidth="1"/>
    <col min="13324" max="13568" width="9.140625" style="712"/>
    <col min="13569" max="13569" width="5.140625" style="712" customWidth="1"/>
    <col min="13570" max="13570" width="3.85546875" style="712" customWidth="1"/>
    <col min="13571" max="13571" width="14.28515625" style="712" customWidth="1"/>
    <col min="13572" max="13572" width="39.140625" style="712" customWidth="1"/>
    <col min="13573" max="13575" width="17.42578125" style="712" customWidth="1"/>
    <col min="13576" max="13576" width="13" style="712" customWidth="1"/>
    <col min="13577" max="13577" width="21.7109375" style="712" customWidth="1"/>
    <col min="13578" max="13578" width="17.42578125" style="712" customWidth="1"/>
    <col min="13579" max="13579" width="15.28515625" style="712" customWidth="1"/>
    <col min="13580" max="13824" width="9.140625" style="712"/>
    <col min="13825" max="13825" width="5.140625" style="712" customWidth="1"/>
    <col min="13826" max="13826" width="3.85546875" style="712" customWidth="1"/>
    <col min="13827" max="13827" width="14.28515625" style="712" customWidth="1"/>
    <col min="13828" max="13828" width="39.140625" style="712" customWidth="1"/>
    <col min="13829" max="13831" width="17.42578125" style="712" customWidth="1"/>
    <col min="13832" max="13832" width="13" style="712" customWidth="1"/>
    <col min="13833" max="13833" width="21.7109375" style="712" customWidth="1"/>
    <col min="13834" max="13834" width="17.42578125" style="712" customWidth="1"/>
    <col min="13835" max="13835" width="15.28515625" style="712" customWidth="1"/>
    <col min="13836" max="14080" width="9.140625" style="712"/>
    <col min="14081" max="14081" width="5.140625" style="712" customWidth="1"/>
    <col min="14082" max="14082" width="3.85546875" style="712" customWidth="1"/>
    <col min="14083" max="14083" width="14.28515625" style="712" customWidth="1"/>
    <col min="14084" max="14084" width="39.140625" style="712" customWidth="1"/>
    <col min="14085" max="14087" width="17.42578125" style="712" customWidth="1"/>
    <col min="14088" max="14088" width="13" style="712" customWidth="1"/>
    <col min="14089" max="14089" width="21.7109375" style="712" customWidth="1"/>
    <col min="14090" max="14090" width="17.42578125" style="712" customWidth="1"/>
    <col min="14091" max="14091" width="15.28515625" style="712" customWidth="1"/>
    <col min="14092" max="14336" width="9.140625" style="712"/>
    <col min="14337" max="14337" width="5.140625" style="712" customWidth="1"/>
    <col min="14338" max="14338" width="3.85546875" style="712" customWidth="1"/>
    <col min="14339" max="14339" width="14.28515625" style="712" customWidth="1"/>
    <col min="14340" max="14340" width="39.140625" style="712" customWidth="1"/>
    <col min="14341" max="14343" width="17.42578125" style="712" customWidth="1"/>
    <col min="14344" max="14344" width="13" style="712" customWidth="1"/>
    <col min="14345" max="14345" width="21.7109375" style="712" customWidth="1"/>
    <col min="14346" max="14346" width="17.42578125" style="712" customWidth="1"/>
    <col min="14347" max="14347" width="15.28515625" style="712" customWidth="1"/>
    <col min="14348" max="14592" width="9.140625" style="712"/>
    <col min="14593" max="14593" width="5.140625" style="712" customWidth="1"/>
    <col min="14594" max="14594" width="3.85546875" style="712" customWidth="1"/>
    <col min="14595" max="14595" width="14.28515625" style="712" customWidth="1"/>
    <col min="14596" max="14596" width="39.140625" style="712" customWidth="1"/>
    <col min="14597" max="14599" width="17.42578125" style="712" customWidth="1"/>
    <col min="14600" max="14600" width="13" style="712" customWidth="1"/>
    <col min="14601" max="14601" width="21.7109375" style="712" customWidth="1"/>
    <col min="14602" max="14602" width="17.42578125" style="712" customWidth="1"/>
    <col min="14603" max="14603" width="15.28515625" style="712" customWidth="1"/>
    <col min="14604" max="14848" width="9.140625" style="712"/>
    <col min="14849" max="14849" width="5.140625" style="712" customWidth="1"/>
    <col min="14850" max="14850" width="3.85546875" style="712" customWidth="1"/>
    <col min="14851" max="14851" width="14.28515625" style="712" customWidth="1"/>
    <col min="14852" max="14852" width="39.140625" style="712" customWidth="1"/>
    <col min="14853" max="14855" width="17.42578125" style="712" customWidth="1"/>
    <col min="14856" max="14856" width="13" style="712" customWidth="1"/>
    <col min="14857" max="14857" width="21.7109375" style="712" customWidth="1"/>
    <col min="14858" max="14858" width="17.42578125" style="712" customWidth="1"/>
    <col min="14859" max="14859" width="15.28515625" style="712" customWidth="1"/>
    <col min="14860" max="15104" width="9.140625" style="712"/>
    <col min="15105" max="15105" width="5.140625" style="712" customWidth="1"/>
    <col min="15106" max="15106" width="3.85546875" style="712" customWidth="1"/>
    <col min="15107" max="15107" width="14.28515625" style="712" customWidth="1"/>
    <col min="15108" max="15108" width="39.140625" style="712" customWidth="1"/>
    <col min="15109" max="15111" width="17.42578125" style="712" customWidth="1"/>
    <col min="15112" max="15112" width="13" style="712" customWidth="1"/>
    <col min="15113" max="15113" width="21.7109375" style="712" customWidth="1"/>
    <col min="15114" max="15114" width="17.42578125" style="712" customWidth="1"/>
    <col min="15115" max="15115" width="15.28515625" style="712" customWidth="1"/>
    <col min="15116" max="15360" width="9.140625" style="712"/>
    <col min="15361" max="15361" width="5.140625" style="712" customWidth="1"/>
    <col min="15362" max="15362" width="3.85546875" style="712" customWidth="1"/>
    <col min="15363" max="15363" width="14.28515625" style="712" customWidth="1"/>
    <col min="15364" max="15364" width="39.140625" style="712" customWidth="1"/>
    <col min="15365" max="15367" width="17.42578125" style="712" customWidth="1"/>
    <col min="15368" max="15368" width="13" style="712" customWidth="1"/>
    <col min="15369" max="15369" width="21.7109375" style="712" customWidth="1"/>
    <col min="15370" max="15370" width="17.42578125" style="712" customWidth="1"/>
    <col min="15371" max="15371" width="15.28515625" style="712" customWidth="1"/>
    <col min="15372" max="15616" width="9.140625" style="712"/>
    <col min="15617" max="15617" width="5.140625" style="712" customWidth="1"/>
    <col min="15618" max="15618" width="3.85546875" style="712" customWidth="1"/>
    <col min="15619" max="15619" width="14.28515625" style="712" customWidth="1"/>
    <col min="15620" max="15620" width="39.140625" style="712" customWidth="1"/>
    <col min="15621" max="15623" width="17.42578125" style="712" customWidth="1"/>
    <col min="15624" max="15624" width="13" style="712" customWidth="1"/>
    <col min="15625" max="15625" width="21.7109375" style="712" customWidth="1"/>
    <col min="15626" max="15626" width="17.42578125" style="712" customWidth="1"/>
    <col min="15627" max="15627" width="15.28515625" style="712" customWidth="1"/>
    <col min="15628" max="15872" width="9.140625" style="712"/>
    <col min="15873" max="15873" width="5.140625" style="712" customWidth="1"/>
    <col min="15874" max="15874" width="3.85546875" style="712" customWidth="1"/>
    <col min="15875" max="15875" width="14.28515625" style="712" customWidth="1"/>
    <col min="15876" max="15876" width="39.140625" style="712" customWidth="1"/>
    <col min="15877" max="15879" width="17.42578125" style="712" customWidth="1"/>
    <col min="15880" max="15880" width="13" style="712" customWidth="1"/>
    <col min="15881" max="15881" width="21.7109375" style="712" customWidth="1"/>
    <col min="15882" max="15882" width="17.42578125" style="712" customWidth="1"/>
    <col min="15883" max="15883" width="15.28515625" style="712" customWidth="1"/>
    <col min="15884" max="16128" width="9.140625" style="712"/>
    <col min="16129" max="16129" width="5.140625" style="712" customWidth="1"/>
    <col min="16130" max="16130" width="3.85546875" style="712" customWidth="1"/>
    <col min="16131" max="16131" width="14.28515625" style="712" customWidth="1"/>
    <col min="16132" max="16132" width="39.140625" style="712" customWidth="1"/>
    <col min="16133" max="16135" width="17.42578125" style="712" customWidth="1"/>
    <col min="16136" max="16136" width="13" style="712" customWidth="1"/>
    <col min="16137" max="16137" width="21.7109375" style="712" customWidth="1"/>
    <col min="16138" max="16138" width="17.42578125" style="712" customWidth="1"/>
    <col min="16139" max="16139" width="15.28515625" style="712" customWidth="1"/>
    <col min="16140" max="16384" width="9.140625" style="712"/>
  </cols>
  <sheetData>
    <row r="1" spans="2:11" ht="15" customHeight="1"/>
    <row r="2" spans="2:11" ht="18">
      <c r="B2" s="877" t="s">
        <v>900</v>
      </c>
      <c r="C2" s="877"/>
      <c r="D2" s="877"/>
      <c r="E2" s="877"/>
      <c r="F2" s="877"/>
      <c r="G2" s="877"/>
      <c r="H2" s="877"/>
      <c r="I2" s="877"/>
    </row>
    <row r="3" spans="2:11" ht="15" customHeight="1">
      <c r="I3" s="713" t="s">
        <v>868</v>
      </c>
    </row>
    <row r="4" spans="2:11" ht="18">
      <c r="B4" s="1320" t="s">
        <v>869</v>
      </c>
      <c r="C4" s="1320"/>
      <c r="D4" s="1320"/>
      <c r="E4" s="1320"/>
      <c r="F4" s="1320"/>
      <c r="G4" s="1320"/>
      <c r="H4" s="1320"/>
      <c r="I4" s="1320"/>
    </row>
    <row r="5" spans="2:11" ht="13.5" thickBot="1">
      <c r="B5" s="714"/>
      <c r="C5" s="715"/>
      <c r="D5" s="715"/>
      <c r="E5" s="715"/>
      <c r="F5" s="715"/>
      <c r="G5" s="715"/>
      <c r="H5" s="715"/>
      <c r="I5" s="716"/>
      <c r="J5" s="716" t="s">
        <v>60</v>
      </c>
    </row>
    <row r="6" spans="2:11" ht="37.5" thickTop="1" thickBot="1">
      <c r="B6" s="717" t="s">
        <v>61</v>
      </c>
      <c r="C6" s="718" t="s">
        <v>870</v>
      </c>
      <c r="D6" s="719" t="s">
        <v>871</v>
      </c>
      <c r="E6" s="718" t="s">
        <v>872</v>
      </c>
      <c r="F6" s="718" t="s">
        <v>873</v>
      </c>
      <c r="G6" s="718" t="s">
        <v>874</v>
      </c>
      <c r="H6" s="718" t="s">
        <v>78</v>
      </c>
      <c r="I6" s="720" t="s">
        <v>875</v>
      </c>
      <c r="J6" s="718" t="s">
        <v>876</v>
      </c>
      <c r="K6" s="721" t="s">
        <v>878</v>
      </c>
    </row>
    <row r="7" spans="2:11" ht="13.5" thickTop="1">
      <c r="B7" s="722"/>
      <c r="C7" s="723"/>
      <c r="D7" s="724"/>
      <c r="E7" s="723"/>
      <c r="F7" s="723"/>
      <c r="G7" s="723"/>
      <c r="H7" s="723"/>
      <c r="I7" s="724"/>
      <c r="J7" s="723"/>
      <c r="K7" s="725"/>
    </row>
    <row r="8" spans="2:11" ht="15" customHeight="1">
      <c r="B8" s="726"/>
      <c r="C8" s="1321" t="s">
        <v>215</v>
      </c>
      <c r="D8" s="1321"/>
      <c r="E8" s="1321"/>
      <c r="F8" s="1321"/>
      <c r="G8" s="1321"/>
      <c r="H8" s="1321"/>
      <c r="I8" s="1321"/>
      <c r="J8" s="1321"/>
      <c r="K8" s="1321"/>
    </row>
    <row r="9" spans="2:11">
      <c r="B9" s="722"/>
      <c r="C9" s="723"/>
      <c r="D9" s="724"/>
      <c r="E9" s="723"/>
      <c r="F9" s="723"/>
      <c r="G9" s="723"/>
      <c r="H9" s="723"/>
      <c r="I9" s="724"/>
      <c r="J9" s="723"/>
      <c r="K9" s="725"/>
    </row>
    <row r="10" spans="2:11" ht="15.75" customHeight="1" thickBot="1">
      <c r="B10" s="727" t="s">
        <v>578</v>
      </c>
      <c r="C10" s="728"/>
      <c r="D10" s="729"/>
      <c r="E10" s="728"/>
      <c r="F10" s="728"/>
      <c r="G10" s="728"/>
      <c r="H10" s="728">
        <f>SUM(H8:H9)</f>
        <v>0</v>
      </c>
      <c r="I10" s="730">
        <f>SUM(I8:I9)</f>
        <v>0</v>
      </c>
      <c r="J10" s="728">
        <f>SUM(J8:J9)</f>
        <v>0</v>
      </c>
      <c r="K10" s="731">
        <f>SUM(K8:K9)</f>
        <v>0</v>
      </c>
    </row>
    <row r="11" spans="2:11" ht="13.5" thickTop="1"/>
    <row r="13" spans="2:11" ht="13.5" thickBot="1">
      <c r="J13" s="716" t="s">
        <v>60</v>
      </c>
    </row>
    <row r="14" spans="2:11" ht="72.75" customHeight="1" thickTop="1" thickBot="1">
      <c r="B14" s="717" t="s">
        <v>61</v>
      </c>
      <c r="C14" s="732" t="s">
        <v>870</v>
      </c>
      <c r="D14" s="733" t="s">
        <v>871</v>
      </c>
      <c r="E14" s="732" t="s">
        <v>872</v>
      </c>
      <c r="F14" s="732" t="s">
        <v>873</v>
      </c>
      <c r="G14" s="732" t="s">
        <v>874</v>
      </c>
      <c r="H14" s="732" t="s">
        <v>78</v>
      </c>
      <c r="I14" s="734" t="s">
        <v>875</v>
      </c>
      <c r="J14" s="732" t="s">
        <v>876</v>
      </c>
      <c r="K14" s="735" t="s">
        <v>877</v>
      </c>
    </row>
    <row r="15" spans="2:11" ht="13.5" thickTop="1">
      <c r="B15" s="722"/>
      <c r="C15" s="723"/>
      <c r="D15" s="736"/>
      <c r="E15" s="723"/>
      <c r="F15" s="723"/>
      <c r="G15" s="723"/>
      <c r="H15" s="723"/>
      <c r="I15" s="724"/>
      <c r="J15" s="723"/>
      <c r="K15" s="725"/>
    </row>
    <row r="16" spans="2:11" ht="15" customHeight="1">
      <c r="B16" s="726"/>
      <c r="C16" s="1321" t="s">
        <v>215</v>
      </c>
      <c r="D16" s="1321"/>
      <c r="E16" s="1321"/>
      <c r="F16" s="1321"/>
      <c r="G16" s="1321"/>
      <c r="H16" s="1321"/>
      <c r="I16" s="1321"/>
      <c r="J16" s="1321"/>
      <c r="K16" s="1321"/>
    </row>
    <row r="17" spans="2:16">
      <c r="B17" s="722"/>
      <c r="C17" s="723"/>
      <c r="D17" s="724"/>
      <c r="E17" s="723"/>
      <c r="F17" s="723"/>
      <c r="G17" s="723"/>
      <c r="H17" s="723"/>
      <c r="I17" s="724"/>
      <c r="J17" s="723"/>
      <c r="K17" s="725"/>
    </row>
    <row r="18" spans="2:16" ht="13.5" thickBot="1">
      <c r="B18" s="727" t="s">
        <v>578</v>
      </c>
      <c r="C18" s="728"/>
      <c r="D18" s="729"/>
      <c r="E18" s="728"/>
      <c r="F18" s="728"/>
      <c r="G18" s="728"/>
      <c r="H18" s="728">
        <f>SUM(H16:H17)</f>
        <v>0</v>
      </c>
      <c r="I18" s="730">
        <f>SUM(I16:I17)</f>
        <v>0</v>
      </c>
      <c r="J18" s="728">
        <f>SUM(J16:J17)</f>
        <v>0</v>
      </c>
      <c r="K18" s="731">
        <f>SUM(K16:K17)</f>
        <v>0</v>
      </c>
    </row>
    <row r="19" spans="2:16" ht="13.5" thickTop="1">
      <c r="B19" s="737"/>
      <c r="C19" s="737"/>
      <c r="D19" s="737"/>
      <c r="E19" s="737"/>
      <c r="F19" s="737"/>
      <c r="G19" s="737"/>
      <c r="H19" s="737"/>
      <c r="I19" s="715"/>
      <c r="J19" s="737"/>
      <c r="K19" s="715"/>
    </row>
    <row r="20" spans="2:16">
      <c r="B20" s="737"/>
      <c r="C20" s="737"/>
      <c r="D20" s="737"/>
      <c r="E20" s="737"/>
      <c r="F20" s="737"/>
      <c r="G20" s="737"/>
      <c r="H20" s="737"/>
      <c r="I20" s="715"/>
      <c r="J20" s="737"/>
      <c r="K20" s="715"/>
    </row>
    <row r="21" spans="2:16" ht="15.75">
      <c r="C21" s="738" t="s">
        <v>208</v>
      </c>
    </row>
    <row r="22" spans="2:16" ht="15">
      <c r="C22" s="1322" t="s">
        <v>209</v>
      </c>
      <c r="D22" s="1322"/>
      <c r="E22" s="1322"/>
      <c r="F22" s="1322"/>
      <c r="G22" s="1322"/>
      <c r="H22" s="1322"/>
      <c r="I22" s="1322"/>
      <c r="J22" s="1322"/>
      <c r="K22" s="1322"/>
      <c r="L22" s="1322"/>
      <c r="M22" s="1322"/>
      <c r="N22" s="1322"/>
      <c r="O22" s="1322"/>
      <c r="P22" s="1322"/>
    </row>
  </sheetData>
  <mergeCells count="4">
    <mergeCell ref="B4:I4"/>
    <mergeCell ref="C8:K8"/>
    <mergeCell ref="C16:K16"/>
    <mergeCell ref="C22:P22"/>
  </mergeCells>
  <pageMargins left="1" right="1" top="1" bottom="1" header="0.5" footer="0.5"/>
  <pageSetup paperSize="5" scale="85" orientation="landscape" r:id="rId1"/>
</worksheet>
</file>

<file path=xl/worksheets/sheet31.xml><?xml version="1.0" encoding="utf-8"?>
<worksheet xmlns="http://schemas.openxmlformats.org/spreadsheetml/2006/main" xmlns:r="http://schemas.openxmlformats.org/officeDocument/2006/relationships">
  <sheetPr>
    <tabColor rgb="FFFFFF00"/>
    <pageSetUpPr fitToPage="1"/>
  </sheetPr>
  <dimension ref="B1:E46"/>
  <sheetViews>
    <sheetView view="pageBreakPreview" zoomScaleSheetLayoutView="100" workbookViewId="0">
      <selection activeCell="I8" sqref="I8"/>
    </sheetView>
  </sheetViews>
  <sheetFormatPr defaultRowHeight="12.75"/>
  <cols>
    <col min="1" max="1" width="9.7109375" style="253" customWidth="1"/>
    <col min="2" max="2" width="3.85546875" style="253" customWidth="1"/>
    <col min="3" max="3" width="66.85546875" style="253" customWidth="1"/>
    <col min="4" max="4" width="13.85546875" style="253" customWidth="1"/>
    <col min="5" max="5" width="12.7109375" style="253" customWidth="1"/>
    <col min="6" max="6" width="3.85546875" style="253" customWidth="1"/>
    <col min="7" max="256" width="9.140625" style="253"/>
    <col min="257" max="257" width="9.7109375" style="253" customWidth="1"/>
    <col min="258" max="258" width="3.85546875" style="253" customWidth="1"/>
    <col min="259" max="259" width="66.85546875" style="253" customWidth="1"/>
    <col min="260" max="260" width="13.85546875" style="253" customWidth="1"/>
    <col min="261" max="261" width="12.7109375" style="253" customWidth="1"/>
    <col min="262" max="262" width="3.85546875" style="253" customWidth="1"/>
    <col min="263" max="512" width="9.140625" style="253"/>
    <col min="513" max="513" width="9.7109375" style="253" customWidth="1"/>
    <col min="514" max="514" width="3.85546875" style="253" customWidth="1"/>
    <col min="515" max="515" width="66.85546875" style="253" customWidth="1"/>
    <col min="516" max="516" width="13.85546875" style="253" customWidth="1"/>
    <col min="517" max="517" width="12.7109375" style="253" customWidth="1"/>
    <col min="518" max="518" width="3.85546875" style="253" customWidth="1"/>
    <col min="519" max="768" width="9.140625" style="253"/>
    <col min="769" max="769" width="9.7109375" style="253" customWidth="1"/>
    <col min="770" max="770" width="3.85546875" style="253" customWidth="1"/>
    <col min="771" max="771" width="66.85546875" style="253" customWidth="1"/>
    <col min="772" max="772" width="13.85546875" style="253" customWidth="1"/>
    <col min="773" max="773" width="12.7109375" style="253" customWidth="1"/>
    <col min="774" max="774" width="3.85546875" style="253" customWidth="1"/>
    <col min="775" max="1024" width="9.140625" style="253"/>
    <col min="1025" max="1025" width="9.7109375" style="253" customWidth="1"/>
    <col min="1026" max="1026" width="3.85546875" style="253" customWidth="1"/>
    <col min="1027" max="1027" width="66.85546875" style="253" customWidth="1"/>
    <col min="1028" max="1028" width="13.85546875" style="253" customWidth="1"/>
    <col min="1029" max="1029" width="12.7109375" style="253" customWidth="1"/>
    <col min="1030" max="1030" width="3.85546875" style="253" customWidth="1"/>
    <col min="1031" max="1280" width="9.140625" style="253"/>
    <col min="1281" max="1281" width="9.7109375" style="253" customWidth="1"/>
    <col min="1282" max="1282" width="3.85546875" style="253" customWidth="1"/>
    <col min="1283" max="1283" width="66.85546875" style="253" customWidth="1"/>
    <col min="1284" max="1284" width="13.85546875" style="253" customWidth="1"/>
    <col min="1285" max="1285" width="12.7109375" style="253" customWidth="1"/>
    <col min="1286" max="1286" width="3.85546875" style="253" customWidth="1"/>
    <col min="1287" max="1536" width="9.140625" style="253"/>
    <col min="1537" max="1537" width="9.7109375" style="253" customWidth="1"/>
    <col min="1538" max="1538" width="3.85546875" style="253" customWidth="1"/>
    <col min="1539" max="1539" width="66.85546875" style="253" customWidth="1"/>
    <col min="1540" max="1540" width="13.85546875" style="253" customWidth="1"/>
    <col min="1541" max="1541" width="12.7109375" style="253" customWidth="1"/>
    <col min="1542" max="1542" width="3.85546875" style="253" customWidth="1"/>
    <col min="1543" max="1792" width="9.140625" style="253"/>
    <col min="1793" max="1793" width="9.7109375" style="253" customWidth="1"/>
    <col min="1794" max="1794" width="3.85546875" style="253" customWidth="1"/>
    <col min="1795" max="1795" width="66.85546875" style="253" customWidth="1"/>
    <col min="1796" max="1796" width="13.85546875" style="253" customWidth="1"/>
    <col min="1797" max="1797" width="12.7109375" style="253" customWidth="1"/>
    <col min="1798" max="1798" width="3.85546875" style="253" customWidth="1"/>
    <col min="1799" max="2048" width="9.140625" style="253"/>
    <col min="2049" max="2049" width="9.7109375" style="253" customWidth="1"/>
    <col min="2050" max="2050" width="3.85546875" style="253" customWidth="1"/>
    <col min="2051" max="2051" width="66.85546875" style="253" customWidth="1"/>
    <col min="2052" max="2052" width="13.85546875" style="253" customWidth="1"/>
    <col min="2053" max="2053" width="12.7109375" style="253" customWidth="1"/>
    <col min="2054" max="2054" width="3.85546875" style="253" customWidth="1"/>
    <col min="2055" max="2304" width="9.140625" style="253"/>
    <col min="2305" max="2305" width="9.7109375" style="253" customWidth="1"/>
    <col min="2306" max="2306" width="3.85546875" style="253" customWidth="1"/>
    <col min="2307" max="2307" width="66.85546875" style="253" customWidth="1"/>
    <col min="2308" max="2308" width="13.85546875" style="253" customWidth="1"/>
    <col min="2309" max="2309" width="12.7109375" style="253" customWidth="1"/>
    <col min="2310" max="2310" width="3.85546875" style="253" customWidth="1"/>
    <col min="2311" max="2560" width="9.140625" style="253"/>
    <col min="2561" max="2561" width="9.7109375" style="253" customWidth="1"/>
    <col min="2562" max="2562" width="3.85546875" style="253" customWidth="1"/>
    <col min="2563" max="2563" width="66.85546875" style="253" customWidth="1"/>
    <col min="2564" max="2564" width="13.85546875" style="253" customWidth="1"/>
    <col min="2565" max="2565" width="12.7109375" style="253" customWidth="1"/>
    <col min="2566" max="2566" width="3.85546875" style="253" customWidth="1"/>
    <col min="2567" max="2816" width="9.140625" style="253"/>
    <col min="2817" max="2817" width="9.7109375" style="253" customWidth="1"/>
    <col min="2818" max="2818" width="3.85546875" style="253" customWidth="1"/>
    <col min="2819" max="2819" width="66.85546875" style="253" customWidth="1"/>
    <col min="2820" max="2820" width="13.85546875" style="253" customWidth="1"/>
    <col min="2821" max="2821" width="12.7109375" style="253" customWidth="1"/>
    <col min="2822" max="2822" width="3.85546875" style="253" customWidth="1"/>
    <col min="2823" max="3072" width="9.140625" style="253"/>
    <col min="3073" max="3073" width="9.7109375" style="253" customWidth="1"/>
    <col min="3074" max="3074" width="3.85546875" style="253" customWidth="1"/>
    <col min="3075" max="3075" width="66.85546875" style="253" customWidth="1"/>
    <col min="3076" max="3076" width="13.85546875" style="253" customWidth="1"/>
    <col min="3077" max="3077" width="12.7109375" style="253" customWidth="1"/>
    <col min="3078" max="3078" width="3.85546875" style="253" customWidth="1"/>
    <col min="3079" max="3328" width="9.140625" style="253"/>
    <col min="3329" max="3329" width="9.7109375" style="253" customWidth="1"/>
    <col min="3330" max="3330" width="3.85546875" style="253" customWidth="1"/>
    <col min="3331" max="3331" width="66.85546875" style="253" customWidth="1"/>
    <col min="3332" max="3332" width="13.85546875" style="253" customWidth="1"/>
    <col min="3333" max="3333" width="12.7109375" style="253" customWidth="1"/>
    <col min="3334" max="3334" width="3.85546875" style="253" customWidth="1"/>
    <col min="3335" max="3584" width="9.140625" style="253"/>
    <col min="3585" max="3585" width="9.7109375" style="253" customWidth="1"/>
    <col min="3586" max="3586" width="3.85546875" style="253" customWidth="1"/>
    <col min="3587" max="3587" width="66.85546875" style="253" customWidth="1"/>
    <col min="3588" max="3588" width="13.85546875" style="253" customWidth="1"/>
    <col min="3589" max="3589" width="12.7109375" style="253" customWidth="1"/>
    <col min="3590" max="3590" width="3.85546875" style="253" customWidth="1"/>
    <col min="3591" max="3840" width="9.140625" style="253"/>
    <col min="3841" max="3841" width="9.7109375" style="253" customWidth="1"/>
    <col min="3842" max="3842" width="3.85546875" style="253" customWidth="1"/>
    <col min="3843" max="3843" width="66.85546875" style="253" customWidth="1"/>
    <col min="3844" max="3844" width="13.85546875" style="253" customWidth="1"/>
    <col min="3845" max="3845" width="12.7109375" style="253" customWidth="1"/>
    <col min="3846" max="3846" width="3.85546875" style="253" customWidth="1"/>
    <col min="3847" max="4096" width="9.140625" style="253"/>
    <col min="4097" max="4097" width="9.7109375" style="253" customWidth="1"/>
    <col min="4098" max="4098" width="3.85546875" style="253" customWidth="1"/>
    <col min="4099" max="4099" width="66.85546875" style="253" customWidth="1"/>
    <col min="4100" max="4100" width="13.85546875" style="253" customWidth="1"/>
    <col min="4101" max="4101" width="12.7109375" style="253" customWidth="1"/>
    <col min="4102" max="4102" width="3.85546875" style="253" customWidth="1"/>
    <col min="4103" max="4352" width="9.140625" style="253"/>
    <col min="4353" max="4353" width="9.7109375" style="253" customWidth="1"/>
    <col min="4354" max="4354" width="3.85546875" style="253" customWidth="1"/>
    <col min="4355" max="4355" width="66.85546875" style="253" customWidth="1"/>
    <col min="4356" max="4356" width="13.85546875" style="253" customWidth="1"/>
    <col min="4357" max="4357" width="12.7109375" style="253" customWidth="1"/>
    <col min="4358" max="4358" width="3.85546875" style="253" customWidth="1"/>
    <col min="4359" max="4608" width="9.140625" style="253"/>
    <col min="4609" max="4609" width="9.7109375" style="253" customWidth="1"/>
    <col min="4610" max="4610" width="3.85546875" style="253" customWidth="1"/>
    <col min="4611" max="4611" width="66.85546875" style="253" customWidth="1"/>
    <col min="4612" max="4612" width="13.85546875" style="253" customWidth="1"/>
    <col min="4613" max="4613" width="12.7109375" style="253" customWidth="1"/>
    <col min="4614" max="4614" width="3.85546875" style="253" customWidth="1"/>
    <col min="4615" max="4864" width="9.140625" style="253"/>
    <col min="4865" max="4865" width="9.7109375" style="253" customWidth="1"/>
    <col min="4866" max="4866" width="3.85546875" style="253" customWidth="1"/>
    <col min="4867" max="4867" width="66.85546875" style="253" customWidth="1"/>
    <col min="4868" max="4868" width="13.85546875" style="253" customWidth="1"/>
    <col min="4869" max="4869" width="12.7109375" style="253" customWidth="1"/>
    <col min="4870" max="4870" width="3.85546875" style="253" customWidth="1"/>
    <col min="4871" max="5120" width="9.140625" style="253"/>
    <col min="5121" max="5121" width="9.7109375" style="253" customWidth="1"/>
    <col min="5122" max="5122" width="3.85546875" style="253" customWidth="1"/>
    <col min="5123" max="5123" width="66.85546875" style="253" customWidth="1"/>
    <col min="5124" max="5124" width="13.85546875" style="253" customWidth="1"/>
    <col min="5125" max="5125" width="12.7109375" style="253" customWidth="1"/>
    <col min="5126" max="5126" width="3.85546875" style="253" customWidth="1"/>
    <col min="5127" max="5376" width="9.140625" style="253"/>
    <col min="5377" max="5377" width="9.7109375" style="253" customWidth="1"/>
    <col min="5378" max="5378" width="3.85546875" style="253" customWidth="1"/>
    <col min="5379" max="5379" width="66.85546875" style="253" customWidth="1"/>
    <col min="5380" max="5380" width="13.85546875" style="253" customWidth="1"/>
    <col min="5381" max="5381" width="12.7109375" style="253" customWidth="1"/>
    <col min="5382" max="5382" width="3.85546875" style="253" customWidth="1"/>
    <col min="5383" max="5632" width="9.140625" style="253"/>
    <col min="5633" max="5633" width="9.7109375" style="253" customWidth="1"/>
    <col min="5634" max="5634" width="3.85546875" style="253" customWidth="1"/>
    <col min="5635" max="5635" width="66.85546875" style="253" customWidth="1"/>
    <col min="5636" max="5636" width="13.85546875" style="253" customWidth="1"/>
    <col min="5637" max="5637" width="12.7109375" style="253" customWidth="1"/>
    <col min="5638" max="5638" width="3.85546875" style="253" customWidth="1"/>
    <col min="5639" max="5888" width="9.140625" style="253"/>
    <col min="5889" max="5889" width="9.7109375" style="253" customWidth="1"/>
    <col min="5890" max="5890" width="3.85546875" style="253" customWidth="1"/>
    <col min="5891" max="5891" width="66.85546875" style="253" customWidth="1"/>
    <col min="5892" max="5892" width="13.85546875" style="253" customWidth="1"/>
    <col min="5893" max="5893" width="12.7109375" style="253" customWidth="1"/>
    <col min="5894" max="5894" width="3.85546875" style="253" customWidth="1"/>
    <col min="5895" max="6144" width="9.140625" style="253"/>
    <col min="6145" max="6145" width="9.7109375" style="253" customWidth="1"/>
    <col min="6146" max="6146" width="3.85546875" style="253" customWidth="1"/>
    <col min="6147" max="6147" width="66.85546875" style="253" customWidth="1"/>
    <col min="6148" max="6148" width="13.85546875" style="253" customWidth="1"/>
    <col min="6149" max="6149" width="12.7109375" style="253" customWidth="1"/>
    <col min="6150" max="6150" width="3.85546875" style="253" customWidth="1"/>
    <col min="6151" max="6400" width="9.140625" style="253"/>
    <col min="6401" max="6401" width="9.7109375" style="253" customWidth="1"/>
    <col min="6402" max="6402" width="3.85546875" style="253" customWidth="1"/>
    <col min="6403" max="6403" width="66.85546875" style="253" customWidth="1"/>
    <col min="6404" max="6404" width="13.85546875" style="253" customWidth="1"/>
    <col min="6405" max="6405" width="12.7109375" style="253" customWidth="1"/>
    <col min="6406" max="6406" width="3.85546875" style="253" customWidth="1"/>
    <col min="6407" max="6656" width="9.140625" style="253"/>
    <col min="6657" max="6657" width="9.7109375" style="253" customWidth="1"/>
    <col min="6658" max="6658" width="3.85546875" style="253" customWidth="1"/>
    <col min="6659" max="6659" width="66.85546875" style="253" customWidth="1"/>
    <col min="6660" max="6660" width="13.85546875" style="253" customWidth="1"/>
    <col min="6661" max="6661" width="12.7109375" style="253" customWidth="1"/>
    <col min="6662" max="6662" width="3.85546875" style="253" customWidth="1"/>
    <col min="6663" max="6912" width="9.140625" style="253"/>
    <col min="6913" max="6913" width="9.7109375" style="253" customWidth="1"/>
    <col min="6914" max="6914" width="3.85546875" style="253" customWidth="1"/>
    <col min="6915" max="6915" width="66.85546875" style="253" customWidth="1"/>
    <col min="6916" max="6916" width="13.85546875" style="253" customWidth="1"/>
    <col min="6917" max="6917" width="12.7109375" style="253" customWidth="1"/>
    <col min="6918" max="6918" width="3.85546875" style="253" customWidth="1"/>
    <col min="6919" max="7168" width="9.140625" style="253"/>
    <col min="7169" max="7169" width="9.7109375" style="253" customWidth="1"/>
    <col min="7170" max="7170" width="3.85546875" style="253" customWidth="1"/>
    <col min="7171" max="7171" width="66.85546875" style="253" customWidth="1"/>
    <col min="7172" max="7172" width="13.85546875" style="253" customWidth="1"/>
    <col min="7173" max="7173" width="12.7109375" style="253" customWidth="1"/>
    <col min="7174" max="7174" width="3.85546875" style="253" customWidth="1"/>
    <col min="7175" max="7424" width="9.140625" style="253"/>
    <col min="7425" max="7425" width="9.7109375" style="253" customWidth="1"/>
    <col min="7426" max="7426" width="3.85546875" style="253" customWidth="1"/>
    <col min="7427" max="7427" width="66.85546875" style="253" customWidth="1"/>
    <col min="7428" max="7428" width="13.85546875" style="253" customWidth="1"/>
    <col min="7429" max="7429" width="12.7109375" style="253" customWidth="1"/>
    <col min="7430" max="7430" width="3.85546875" style="253" customWidth="1"/>
    <col min="7431" max="7680" width="9.140625" style="253"/>
    <col min="7681" max="7681" width="9.7109375" style="253" customWidth="1"/>
    <col min="7682" max="7682" width="3.85546875" style="253" customWidth="1"/>
    <col min="7683" max="7683" width="66.85546875" style="253" customWidth="1"/>
    <col min="7684" max="7684" width="13.85546875" style="253" customWidth="1"/>
    <col min="7685" max="7685" width="12.7109375" style="253" customWidth="1"/>
    <col min="7686" max="7686" width="3.85546875" style="253" customWidth="1"/>
    <col min="7687" max="7936" width="9.140625" style="253"/>
    <col min="7937" max="7937" width="9.7109375" style="253" customWidth="1"/>
    <col min="7938" max="7938" width="3.85546875" style="253" customWidth="1"/>
    <col min="7939" max="7939" width="66.85546875" style="253" customWidth="1"/>
    <col min="7940" max="7940" width="13.85546875" style="253" customWidth="1"/>
    <col min="7941" max="7941" width="12.7109375" style="253" customWidth="1"/>
    <col min="7942" max="7942" width="3.85546875" style="253" customWidth="1"/>
    <col min="7943" max="8192" width="9.140625" style="253"/>
    <col min="8193" max="8193" width="9.7109375" style="253" customWidth="1"/>
    <col min="8194" max="8194" width="3.85546875" style="253" customWidth="1"/>
    <col min="8195" max="8195" width="66.85546875" style="253" customWidth="1"/>
    <col min="8196" max="8196" width="13.85546875" style="253" customWidth="1"/>
    <col min="8197" max="8197" width="12.7109375" style="253" customWidth="1"/>
    <col min="8198" max="8198" width="3.85546875" style="253" customWidth="1"/>
    <col min="8199" max="8448" width="9.140625" style="253"/>
    <col min="8449" max="8449" width="9.7109375" style="253" customWidth="1"/>
    <col min="8450" max="8450" width="3.85546875" style="253" customWidth="1"/>
    <col min="8451" max="8451" width="66.85546875" style="253" customWidth="1"/>
    <col min="8452" max="8452" width="13.85546875" style="253" customWidth="1"/>
    <col min="8453" max="8453" width="12.7109375" style="253" customWidth="1"/>
    <col min="8454" max="8454" width="3.85546875" style="253" customWidth="1"/>
    <col min="8455" max="8704" width="9.140625" style="253"/>
    <col min="8705" max="8705" width="9.7109375" style="253" customWidth="1"/>
    <col min="8706" max="8706" width="3.85546875" style="253" customWidth="1"/>
    <col min="8707" max="8707" width="66.85546875" style="253" customWidth="1"/>
    <col min="8708" max="8708" width="13.85546875" style="253" customWidth="1"/>
    <col min="8709" max="8709" width="12.7109375" style="253" customWidth="1"/>
    <col min="8710" max="8710" width="3.85546875" style="253" customWidth="1"/>
    <col min="8711" max="8960" width="9.140625" style="253"/>
    <col min="8961" max="8961" width="9.7109375" style="253" customWidth="1"/>
    <col min="8962" max="8962" width="3.85546875" style="253" customWidth="1"/>
    <col min="8963" max="8963" width="66.85546875" style="253" customWidth="1"/>
    <col min="8964" max="8964" width="13.85546875" style="253" customWidth="1"/>
    <col min="8965" max="8965" width="12.7109375" style="253" customWidth="1"/>
    <col min="8966" max="8966" width="3.85546875" style="253" customWidth="1"/>
    <col min="8967" max="9216" width="9.140625" style="253"/>
    <col min="9217" max="9217" width="9.7109375" style="253" customWidth="1"/>
    <col min="9218" max="9218" width="3.85546875" style="253" customWidth="1"/>
    <col min="9219" max="9219" width="66.85546875" style="253" customWidth="1"/>
    <col min="9220" max="9220" width="13.85546875" style="253" customWidth="1"/>
    <col min="9221" max="9221" width="12.7109375" style="253" customWidth="1"/>
    <col min="9222" max="9222" width="3.85546875" style="253" customWidth="1"/>
    <col min="9223" max="9472" width="9.140625" style="253"/>
    <col min="9473" max="9473" width="9.7109375" style="253" customWidth="1"/>
    <col min="9474" max="9474" width="3.85546875" style="253" customWidth="1"/>
    <col min="9475" max="9475" width="66.85546875" style="253" customWidth="1"/>
    <col min="9476" max="9476" width="13.85546875" style="253" customWidth="1"/>
    <col min="9477" max="9477" width="12.7109375" style="253" customWidth="1"/>
    <col min="9478" max="9478" width="3.85546875" style="253" customWidth="1"/>
    <col min="9479" max="9728" width="9.140625" style="253"/>
    <col min="9729" max="9729" width="9.7109375" style="253" customWidth="1"/>
    <col min="9730" max="9730" width="3.85546875" style="253" customWidth="1"/>
    <col min="9731" max="9731" width="66.85546875" style="253" customWidth="1"/>
    <col min="9732" max="9732" width="13.85546875" style="253" customWidth="1"/>
    <col min="9733" max="9733" width="12.7109375" style="253" customWidth="1"/>
    <col min="9734" max="9734" width="3.85546875" style="253" customWidth="1"/>
    <col min="9735" max="9984" width="9.140625" style="253"/>
    <col min="9985" max="9985" width="9.7109375" style="253" customWidth="1"/>
    <col min="9986" max="9986" width="3.85546875" style="253" customWidth="1"/>
    <col min="9987" max="9987" width="66.85546875" style="253" customWidth="1"/>
    <col min="9988" max="9988" width="13.85546875" style="253" customWidth="1"/>
    <col min="9989" max="9989" width="12.7109375" style="253" customWidth="1"/>
    <col min="9990" max="9990" width="3.85546875" style="253" customWidth="1"/>
    <col min="9991" max="10240" width="9.140625" style="253"/>
    <col min="10241" max="10241" width="9.7109375" style="253" customWidth="1"/>
    <col min="10242" max="10242" width="3.85546875" style="253" customWidth="1"/>
    <col min="10243" max="10243" width="66.85546875" style="253" customWidth="1"/>
    <col min="10244" max="10244" width="13.85546875" style="253" customWidth="1"/>
    <col min="10245" max="10245" width="12.7109375" style="253" customWidth="1"/>
    <col min="10246" max="10246" width="3.85546875" style="253" customWidth="1"/>
    <col min="10247" max="10496" width="9.140625" style="253"/>
    <col min="10497" max="10497" width="9.7109375" style="253" customWidth="1"/>
    <col min="10498" max="10498" width="3.85546875" style="253" customWidth="1"/>
    <col min="10499" max="10499" width="66.85546875" style="253" customWidth="1"/>
    <col min="10500" max="10500" width="13.85546875" style="253" customWidth="1"/>
    <col min="10501" max="10501" width="12.7109375" style="253" customWidth="1"/>
    <col min="10502" max="10502" width="3.85546875" style="253" customWidth="1"/>
    <col min="10503" max="10752" width="9.140625" style="253"/>
    <col min="10753" max="10753" width="9.7109375" style="253" customWidth="1"/>
    <col min="10754" max="10754" width="3.85546875" style="253" customWidth="1"/>
    <col min="10755" max="10755" width="66.85546875" style="253" customWidth="1"/>
    <col min="10756" max="10756" width="13.85546875" style="253" customWidth="1"/>
    <col min="10757" max="10757" width="12.7109375" style="253" customWidth="1"/>
    <col min="10758" max="10758" width="3.85546875" style="253" customWidth="1"/>
    <col min="10759" max="11008" width="9.140625" style="253"/>
    <col min="11009" max="11009" width="9.7109375" style="253" customWidth="1"/>
    <col min="11010" max="11010" width="3.85546875" style="253" customWidth="1"/>
    <col min="11011" max="11011" width="66.85546875" style="253" customWidth="1"/>
    <col min="11012" max="11012" width="13.85546875" style="253" customWidth="1"/>
    <col min="11013" max="11013" width="12.7109375" style="253" customWidth="1"/>
    <col min="11014" max="11014" width="3.85546875" style="253" customWidth="1"/>
    <col min="11015" max="11264" width="9.140625" style="253"/>
    <col min="11265" max="11265" width="9.7109375" style="253" customWidth="1"/>
    <col min="11266" max="11266" width="3.85546875" style="253" customWidth="1"/>
    <col min="11267" max="11267" width="66.85546875" style="253" customWidth="1"/>
    <col min="11268" max="11268" width="13.85546875" style="253" customWidth="1"/>
    <col min="11269" max="11269" width="12.7109375" style="253" customWidth="1"/>
    <col min="11270" max="11270" width="3.85546875" style="253" customWidth="1"/>
    <col min="11271" max="11520" width="9.140625" style="253"/>
    <col min="11521" max="11521" width="9.7109375" style="253" customWidth="1"/>
    <col min="11522" max="11522" width="3.85546875" style="253" customWidth="1"/>
    <col min="11523" max="11523" width="66.85546875" style="253" customWidth="1"/>
    <col min="11524" max="11524" width="13.85546875" style="253" customWidth="1"/>
    <col min="11525" max="11525" width="12.7109375" style="253" customWidth="1"/>
    <col min="11526" max="11526" width="3.85546875" style="253" customWidth="1"/>
    <col min="11527" max="11776" width="9.140625" style="253"/>
    <col min="11777" max="11777" width="9.7109375" style="253" customWidth="1"/>
    <col min="11778" max="11778" width="3.85546875" style="253" customWidth="1"/>
    <col min="11779" max="11779" width="66.85546875" style="253" customWidth="1"/>
    <col min="11780" max="11780" width="13.85546875" style="253" customWidth="1"/>
    <col min="11781" max="11781" width="12.7109375" style="253" customWidth="1"/>
    <col min="11782" max="11782" width="3.85546875" style="253" customWidth="1"/>
    <col min="11783" max="12032" width="9.140625" style="253"/>
    <col min="12033" max="12033" width="9.7109375" style="253" customWidth="1"/>
    <col min="12034" max="12034" width="3.85546875" style="253" customWidth="1"/>
    <col min="12035" max="12035" width="66.85546875" style="253" customWidth="1"/>
    <col min="12036" max="12036" width="13.85546875" style="253" customWidth="1"/>
    <col min="12037" max="12037" width="12.7109375" style="253" customWidth="1"/>
    <col min="12038" max="12038" width="3.85546875" style="253" customWidth="1"/>
    <col min="12039" max="12288" width="9.140625" style="253"/>
    <col min="12289" max="12289" width="9.7109375" style="253" customWidth="1"/>
    <col min="12290" max="12290" width="3.85546875" style="253" customWidth="1"/>
    <col min="12291" max="12291" width="66.85546875" style="253" customWidth="1"/>
    <col min="12292" max="12292" width="13.85546875" style="253" customWidth="1"/>
    <col min="12293" max="12293" width="12.7109375" style="253" customWidth="1"/>
    <col min="12294" max="12294" width="3.85546875" style="253" customWidth="1"/>
    <col min="12295" max="12544" width="9.140625" style="253"/>
    <col min="12545" max="12545" width="9.7109375" style="253" customWidth="1"/>
    <col min="12546" max="12546" width="3.85546875" style="253" customWidth="1"/>
    <col min="12547" max="12547" width="66.85546875" style="253" customWidth="1"/>
    <col min="12548" max="12548" width="13.85546875" style="253" customWidth="1"/>
    <col min="12549" max="12549" width="12.7109375" style="253" customWidth="1"/>
    <col min="12550" max="12550" width="3.85546875" style="253" customWidth="1"/>
    <col min="12551" max="12800" width="9.140625" style="253"/>
    <col min="12801" max="12801" width="9.7109375" style="253" customWidth="1"/>
    <col min="12802" max="12802" width="3.85546875" style="253" customWidth="1"/>
    <col min="12803" max="12803" width="66.85546875" style="253" customWidth="1"/>
    <col min="12804" max="12804" width="13.85546875" style="253" customWidth="1"/>
    <col min="12805" max="12805" width="12.7109375" style="253" customWidth="1"/>
    <col min="12806" max="12806" width="3.85546875" style="253" customWidth="1"/>
    <col min="12807" max="13056" width="9.140625" style="253"/>
    <col min="13057" max="13057" width="9.7109375" style="253" customWidth="1"/>
    <col min="13058" max="13058" width="3.85546875" style="253" customWidth="1"/>
    <col min="13059" max="13059" width="66.85546875" style="253" customWidth="1"/>
    <col min="13060" max="13060" width="13.85546875" style="253" customWidth="1"/>
    <col min="13061" max="13061" width="12.7109375" style="253" customWidth="1"/>
    <col min="13062" max="13062" width="3.85546875" style="253" customWidth="1"/>
    <col min="13063" max="13312" width="9.140625" style="253"/>
    <col min="13313" max="13313" width="9.7109375" style="253" customWidth="1"/>
    <col min="13314" max="13314" width="3.85546875" style="253" customWidth="1"/>
    <col min="13315" max="13315" width="66.85546875" style="253" customWidth="1"/>
    <col min="13316" max="13316" width="13.85546875" style="253" customWidth="1"/>
    <col min="13317" max="13317" width="12.7109375" style="253" customWidth="1"/>
    <col min="13318" max="13318" width="3.85546875" style="253" customWidth="1"/>
    <col min="13319" max="13568" width="9.140625" style="253"/>
    <col min="13569" max="13569" width="9.7109375" style="253" customWidth="1"/>
    <col min="13570" max="13570" width="3.85546875" style="253" customWidth="1"/>
    <col min="13571" max="13571" width="66.85546875" style="253" customWidth="1"/>
    <col min="13572" max="13572" width="13.85546875" style="253" customWidth="1"/>
    <col min="13573" max="13573" width="12.7109375" style="253" customWidth="1"/>
    <col min="13574" max="13574" width="3.85546875" style="253" customWidth="1"/>
    <col min="13575" max="13824" width="9.140625" style="253"/>
    <col min="13825" max="13825" width="9.7109375" style="253" customWidth="1"/>
    <col min="13826" max="13826" width="3.85546875" style="253" customWidth="1"/>
    <col min="13827" max="13827" width="66.85546875" style="253" customWidth="1"/>
    <col min="13828" max="13828" width="13.85546875" style="253" customWidth="1"/>
    <col min="13829" max="13829" width="12.7109375" style="253" customWidth="1"/>
    <col min="13830" max="13830" width="3.85546875" style="253" customWidth="1"/>
    <col min="13831" max="14080" width="9.140625" style="253"/>
    <col min="14081" max="14081" width="9.7109375" style="253" customWidth="1"/>
    <col min="14082" max="14082" width="3.85546875" style="253" customWidth="1"/>
    <col min="14083" max="14083" width="66.85546875" style="253" customWidth="1"/>
    <col min="14084" max="14084" width="13.85546875" style="253" customWidth="1"/>
    <col min="14085" max="14085" width="12.7109375" style="253" customWidth="1"/>
    <col min="14086" max="14086" width="3.85546875" style="253" customWidth="1"/>
    <col min="14087" max="14336" width="9.140625" style="253"/>
    <col min="14337" max="14337" width="9.7109375" style="253" customWidth="1"/>
    <col min="14338" max="14338" width="3.85546875" style="253" customWidth="1"/>
    <col min="14339" max="14339" width="66.85546875" style="253" customWidth="1"/>
    <col min="14340" max="14340" width="13.85546875" style="253" customWidth="1"/>
    <col min="14341" max="14341" width="12.7109375" style="253" customWidth="1"/>
    <col min="14342" max="14342" width="3.85546875" style="253" customWidth="1"/>
    <col min="14343" max="14592" width="9.140625" style="253"/>
    <col min="14593" max="14593" width="9.7109375" style="253" customWidth="1"/>
    <col min="14594" max="14594" width="3.85546875" style="253" customWidth="1"/>
    <col min="14595" max="14595" width="66.85546875" style="253" customWidth="1"/>
    <col min="14596" max="14596" width="13.85546875" style="253" customWidth="1"/>
    <col min="14597" max="14597" width="12.7109375" style="253" customWidth="1"/>
    <col min="14598" max="14598" width="3.85546875" style="253" customWidth="1"/>
    <col min="14599" max="14848" width="9.140625" style="253"/>
    <col min="14849" max="14849" width="9.7109375" style="253" customWidth="1"/>
    <col min="14850" max="14850" width="3.85546875" style="253" customWidth="1"/>
    <col min="14851" max="14851" width="66.85546875" style="253" customWidth="1"/>
    <col min="14852" max="14852" width="13.85546875" style="253" customWidth="1"/>
    <col min="14853" max="14853" width="12.7109375" style="253" customWidth="1"/>
    <col min="14854" max="14854" width="3.85546875" style="253" customWidth="1"/>
    <col min="14855" max="15104" width="9.140625" style="253"/>
    <col min="15105" max="15105" width="9.7109375" style="253" customWidth="1"/>
    <col min="15106" max="15106" width="3.85546875" style="253" customWidth="1"/>
    <col min="15107" max="15107" width="66.85546875" style="253" customWidth="1"/>
    <col min="15108" max="15108" width="13.85546875" style="253" customWidth="1"/>
    <col min="15109" max="15109" width="12.7109375" style="253" customWidth="1"/>
    <col min="15110" max="15110" width="3.85546875" style="253" customWidth="1"/>
    <col min="15111" max="15360" width="9.140625" style="253"/>
    <col min="15361" max="15361" width="9.7109375" style="253" customWidth="1"/>
    <col min="15362" max="15362" width="3.85546875" style="253" customWidth="1"/>
    <col min="15363" max="15363" width="66.85546875" style="253" customWidth="1"/>
    <col min="15364" max="15364" width="13.85546875" style="253" customWidth="1"/>
    <col min="15365" max="15365" width="12.7109375" style="253" customWidth="1"/>
    <col min="15366" max="15366" width="3.85546875" style="253" customWidth="1"/>
    <col min="15367" max="15616" width="9.140625" style="253"/>
    <col min="15617" max="15617" width="9.7109375" style="253" customWidth="1"/>
    <col min="15618" max="15618" width="3.85546875" style="253" customWidth="1"/>
    <col min="15619" max="15619" width="66.85546875" style="253" customWidth="1"/>
    <col min="15620" max="15620" width="13.85546875" style="253" customWidth="1"/>
    <col min="15621" max="15621" width="12.7109375" style="253" customWidth="1"/>
    <col min="15622" max="15622" width="3.85546875" style="253" customWidth="1"/>
    <col min="15623" max="15872" width="9.140625" style="253"/>
    <col min="15873" max="15873" width="9.7109375" style="253" customWidth="1"/>
    <col min="15874" max="15874" width="3.85546875" style="253" customWidth="1"/>
    <col min="15875" max="15875" width="66.85546875" style="253" customWidth="1"/>
    <col min="15876" max="15876" width="13.85546875" style="253" customWidth="1"/>
    <col min="15877" max="15877" width="12.7109375" style="253" customWidth="1"/>
    <col min="15878" max="15878" width="3.85546875" style="253" customWidth="1"/>
    <col min="15879" max="16128" width="9.140625" style="253"/>
    <col min="16129" max="16129" width="9.7109375" style="253" customWidth="1"/>
    <col min="16130" max="16130" width="3.85546875" style="253" customWidth="1"/>
    <col min="16131" max="16131" width="66.85546875" style="253" customWidth="1"/>
    <col min="16132" max="16132" width="13.85546875" style="253" customWidth="1"/>
    <col min="16133" max="16133" width="12.7109375" style="253" customWidth="1"/>
    <col min="16134" max="16134" width="3.85546875" style="253" customWidth="1"/>
    <col min="16135" max="16384" width="9.140625" style="253"/>
  </cols>
  <sheetData>
    <row r="1" spans="2:5" ht="15" customHeight="1"/>
    <row r="2" spans="2:5" ht="18">
      <c r="B2" s="1333" t="s">
        <v>901</v>
      </c>
      <c r="C2" s="1333"/>
      <c r="D2" s="1333"/>
      <c r="E2" s="1333"/>
    </row>
    <row r="3" spans="2:5" ht="15" customHeight="1">
      <c r="C3" s="878" t="s">
        <v>882</v>
      </c>
    </row>
    <row r="4" spans="2:5" ht="20.25">
      <c r="B4" s="1334" t="s">
        <v>531</v>
      </c>
      <c r="C4" s="1334"/>
      <c r="D4" s="1334"/>
      <c r="E4" s="1334"/>
    </row>
    <row r="5" spans="2:5" ht="15">
      <c r="B5" s="254"/>
      <c r="C5" s="254"/>
      <c r="D5" s="254"/>
      <c r="E5" s="255" t="s">
        <v>532</v>
      </c>
    </row>
    <row r="6" spans="2:5" ht="15">
      <c r="B6" s="256"/>
      <c r="C6" s="257" t="s">
        <v>533</v>
      </c>
      <c r="D6" s="258"/>
      <c r="E6" s="259"/>
    </row>
    <row r="7" spans="2:5" ht="15.75" thickBot="1">
      <c r="B7" s="256"/>
      <c r="C7" s="258"/>
      <c r="D7" s="258"/>
      <c r="E7" s="255"/>
    </row>
    <row r="8" spans="2:5" ht="16.5" thickTop="1">
      <c r="B8" s="1323" t="s">
        <v>61</v>
      </c>
      <c r="C8" s="1325" t="s">
        <v>2</v>
      </c>
      <c r="D8" s="1327" t="s">
        <v>59</v>
      </c>
      <c r="E8" s="1328"/>
    </row>
    <row r="9" spans="2:5" ht="26.25" customHeight="1" thickBot="1">
      <c r="B9" s="1324"/>
      <c r="C9" s="1326"/>
      <c r="D9" s="260" t="s">
        <v>364</v>
      </c>
      <c r="E9" s="261" t="s">
        <v>363</v>
      </c>
    </row>
    <row r="10" spans="2:5" ht="13.5" thickTop="1">
      <c r="B10" s="262"/>
      <c r="C10" s="263"/>
      <c r="D10" s="264"/>
      <c r="E10" s="265"/>
    </row>
    <row r="11" spans="2:5">
      <c r="B11" s="262">
        <v>1</v>
      </c>
      <c r="C11" s="266" t="s">
        <v>534</v>
      </c>
      <c r="D11" s="1335">
        <v>2002</v>
      </c>
      <c r="E11" s="1336"/>
    </row>
    <row r="12" spans="2:5">
      <c r="B12" s="262">
        <v>2</v>
      </c>
      <c r="C12" s="266" t="s">
        <v>535</v>
      </c>
      <c r="D12" s="264">
        <v>100</v>
      </c>
      <c r="E12" s="265">
        <v>100</v>
      </c>
    </row>
    <row r="13" spans="2:5">
      <c r="B13" s="262">
        <v>3</v>
      </c>
      <c r="C13" s="266" t="s">
        <v>536</v>
      </c>
      <c r="D13" s="264">
        <v>92</v>
      </c>
      <c r="E13" s="265">
        <v>95</v>
      </c>
    </row>
    <row r="14" spans="2:5">
      <c r="B14" s="262">
        <v>4</v>
      </c>
      <c r="C14" s="266" t="s">
        <v>537</v>
      </c>
      <c r="D14" s="264">
        <v>40</v>
      </c>
      <c r="E14" s="265">
        <v>40</v>
      </c>
    </row>
    <row r="15" spans="2:5">
      <c r="B15" s="262">
        <v>5</v>
      </c>
      <c r="C15" s="266" t="s">
        <v>538</v>
      </c>
      <c r="D15" s="1331" t="s">
        <v>539</v>
      </c>
      <c r="E15" s="1332"/>
    </row>
    <row r="16" spans="2:5">
      <c r="B16" s="262"/>
      <c r="C16" s="266"/>
      <c r="D16" s="264"/>
      <c r="E16" s="265"/>
    </row>
    <row r="17" spans="2:5" ht="15.75" customHeight="1" thickBot="1">
      <c r="B17" s="267" t="s">
        <v>540</v>
      </c>
      <c r="C17" s="268"/>
      <c r="D17" s="269"/>
      <c r="E17" s="270"/>
    </row>
    <row r="18" spans="2:5" ht="15.75" customHeight="1" thickTop="1">
      <c r="B18" s="271"/>
      <c r="C18" s="271"/>
      <c r="D18" s="271"/>
      <c r="E18" s="258"/>
    </row>
    <row r="19" spans="2:5" ht="15.75" customHeight="1">
      <c r="B19" s="271"/>
      <c r="C19" s="257" t="s">
        <v>533</v>
      </c>
      <c r="D19" s="271"/>
      <c r="E19" s="258"/>
    </row>
    <row r="20" spans="2:5" hidden="1"/>
    <row r="21" spans="2:5" ht="13.5" thickBot="1">
      <c r="E21" s="254"/>
    </row>
    <row r="22" spans="2:5" ht="16.5" thickTop="1">
      <c r="B22" s="1323" t="s">
        <v>61</v>
      </c>
      <c r="C22" s="1325" t="s">
        <v>2</v>
      </c>
      <c r="D22" s="1327" t="s">
        <v>541</v>
      </c>
      <c r="E22" s="1328"/>
    </row>
    <row r="23" spans="2:5" ht="26.25" customHeight="1" thickBot="1">
      <c r="B23" s="1324"/>
      <c r="C23" s="1326"/>
      <c r="D23" s="260" t="str">
        <f>+D9</f>
        <v>2024-25</v>
      </c>
      <c r="E23" s="261" t="str">
        <f>+E9</f>
        <v>2023-24</v>
      </c>
    </row>
    <row r="24" spans="2:5" ht="13.5" thickTop="1">
      <c r="B24" s="262"/>
      <c r="C24" s="263"/>
      <c r="D24" s="264"/>
      <c r="E24" s="265"/>
    </row>
    <row r="25" spans="2:5">
      <c r="B25" s="262">
        <v>1</v>
      </c>
      <c r="C25" s="266" t="str">
        <f>+C11</f>
        <v>YEAR OF ESTABLISHMENT</v>
      </c>
      <c r="D25" s="1335">
        <v>2008</v>
      </c>
      <c r="E25" s="1336"/>
    </row>
    <row r="26" spans="2:5">
      <c r="B26" s="262">
        <v>2</v>
      </c>
      <c r="C26" s="266" t="str">
        <f>+C12</f>
        <v>% OF ADMITED STUDENT TO SANCTIONED STUDENTS</v>
      </c>
      <c r="D26" s="264">
        <v>8</v>
      </c>
      <c r="E26" s="265">
        <v>4</v>
      </c>
    </row>
    <row r="27" spans="2:5">
      <c r="B27" s="262">
        <v>3</v>
      </c>
      <c r="C27" s="266" t="str">
        <f>+C13</f>
        <v>PASS PERCENTAGE IN FINAL YEAR</v>
      </c>
      <c r="D27" s="264">
        <v>100</v>
      </c>
      <c r="E27" s="265">
        <v>100</v>
      </c>
    </row>
    <row r="28" spans="2:5">
      <c r="B28" s="262">
        <v>4</v>
      </c>
      <c r="C28" s="266" t="str">
        <f>+C14</f>
        <v>RATIO OF QUALIFIED FACULTY TO SANCTIONED STUDENTS</v>
      </c>
      <c r="D28" s="264">
        <v>22</v>
      </c>
      <c r="E28" s="265">
        <v>22</v>
      </c>
    </row>
    <row r="29" spans="2:5">
      <c r="B29" s="262">
        <v>5</v>
      </c>
      <c r="C29" s="266" t="str">
        <f>+C15</f>
        <v>ACCREDATION BY NATIONAL AGENCIES</v>
      </c>
      <c r="D29" s="1331" t="s">
        <v>539</v>
      </c>
      <c r="E29" s="1332"/>
    </row>
    <row r="30" spans="2:5">
      <c r="B30" s="262"/>
      <c r="C30" s="272"/>
      <c r="D30" s="264"/>
      <c r="E30" s="265"/>
    </row>
    <row r="31" spans="2:5" ht="15.75" customHeight="1" thickBot="1">
      <c r="B31" s="267" t="str">
        <f>+B17</f>
        <v>TOTAL POINTS</v>
      </c>
      <c r="C31" s="268"/>
      <c r="D31" s="269"/>
      <c r="E31" s="270"/>
    </row>
    <row r="32" spans="2:5" ht="13.5" thickTop="1"/>
    <row r="33" spans="2:5" ht="15">
      <c r="C33" s="257" t="s">
        <v>542</v>
      </c>
    </row>
    <row r="34" spans="2:5" ht="13.5" thickBot="1">
      <c r="E34" s="259"/>
    </row>
    <row r="35" spans="2:5" ht="16.5" thickTop="1">
      <c r="B35" s="1323" t="s">
        <v>61</v>
      </c>
      <c r="C35" s="1325" t="s">
        <v>2</v>
      </c>
      <c r="D35" s="1327" t="s">
        <v>43</v>
      </c>
      <c r="E35" s="1328"/>
    </row>
    <row r="36" spans="2:5" ht="26.25" customHeight="1" thickBot="1">
      <c r="B36" s="1324"/>
      <c r="C36" s="1326"/>
      <c r="D36" s="260" t="str">
        <f>+D23</f>
        <v>2024-25</v>
      </c>
      <c r="E36" s="261" t="str">
        <f>+E23</f>
        <v>2023-24</v>
      </c>
    </row>
    <row r="37" spans="2:5" ht="13.5" thickTop="1">
      <c r="B37" s="262"/>
      <c r="C37" s="263"/>
      <c r="D37" s="264"/>
      <c r="E37" s="265"/>
    </row>
    <row r="38" spans="2:5">
      <c r="B38" s="262">
        <v>1</v>
      </c>
      <c r="C38" s="266" t="str">
        <f>+C25</f>
        <v>YEAR OF ESTABLISHMENT</v>
      </c>
      <c r="D38" s="1329">
        <v>2003</v>
      </c>
      <c r="E38" s="1330"/>
    </row>
    <row r="39" spans="2:5">
      <c r="B39" s="262">
        <v>2</v>
      </c>
      <c r="C39" s="266" t="str">
        <f>+C26</f>
        <v>% OF ADMITED STUDENT TO SANCTIONED STUDENTS</v>
      </c>
      <c r="D39" s="264">
        <v>40</v>
      </c>
      <c r="E39" s="265">
        <v>40</v>
      </c>
    </row>
    <row r="40" spans="2:5">
      <c r="B40" s="262">
        <v>3</v>
      </c>
      <c r="C40" s="266" t="str">
        <f>+C27</f>
        <v>PASS PERCENTAGE IN FINAL YEAR</v>
      </c>
      <c r="D40" s="264">
        <v>90</v>
      </c>
      <c r="E40" s="265">
        <v>92</v>
      </c>
    </row>
    <row r="41" spans="2:5">
      <c r="B41" s="262">
        <v>4</v>
      </c>
      <c r="C41" s="266" t="str">
        <f>+C28</f>
        <v>RATIO OF QUALIFIED FACULTY TO SANCTIONED STUDENTS</v>
      </c>
      <c r="D41" s="264">
        <v>14</v>
      </c>
      <c r="E41" s="265">
        <v>14</v>
      </c>
    </row>
    <row r="42" spans="2:5">
      <c r="B42" s="262">
        <v>5</v>
      </c>
      <c r="C42" s="266" t="str">
        <f>+C29</f>
        <v>ACCREDATION BY NATIONAL AGENCIES</v>
      </c>
      <c r="D42" s="1331" t="s">
        <v>543</v>
      </c>
      <c r="E42" s="1332"/>
    </row>
    <row r="43" spans="2:5">
      <c r="B43" s="262"/>
      <c r="C43" s="272"/>
      <c r="D43" s="264"/>
      <c r="E43" s="265"/>
    </row>
    <row r="44" spans="2:5" ht="15.75" customHeight="1" thickBot="1">
      <c r="B44" s="267" t="str">
        <f>+B31</f>
        <v>TOTAL POINTS</v>
      </c>
      <c r="C44" s="268"/>
      <c r="D44" s="269"/>
      <c r="E44" s="270"/>
    </row>
    <row r="45" spans="2:5" ht="13.5" thickTop="1"/>
    <row r="46" spans="2:5" ht="24" customHeight="1">
      <c r="B46" s="273" t="s">
        <v>544</v>
      </c>
      <c r="C46" s="273"/>
    </row>
  </sheetData>
  <mergeCells count="17">
    <mergeCell ref="D29:E29"/>
    <mergeCell ref="B2:E2"/>
    <mergeCell ref="B4:E4"/>
    <mergeCell ref="B8:B9"/>
    <mergeCell ref="C8:C9"/>
    <mergeCell ref="D8:E8"/>
    <mergeCell ref="D11:E11"/>
    <mergeCell ref="D15:E15"/>
    <mergeCell ref="B22:B23"/>
    <mergeCell ref="C22:C23"/>
    <mergeCell ref="D22:E22"/>
    <mergeCell ref="D25:E25"/>
    <mergeCell ref="B35:B36"/>
    <mergeCell ref="C35:C36"/>
    <mergeCell ref="D35:E35"/>
    <mergeCell ref="D38:E38"/>
    <mergeCell ref="D42:E42"/>
  </mergeCells>
  <printOptions horizontalCentered="1"/>
  <pageMargins left="0.23622047244094491" right="0.23622047244094491" top="0.74803149606299213" bottom="0.74803149606299213" header="0.31496062992125984" footer="0.31496062992125984"/>
  <pageSetup paperSize="5" orientation="portrait" r:id="rId1"/>
</worksheet>
</file>

<file path=xl/worksheets/sheet3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29"/>
  <sheetViews>
    <sheetView view="pageBreakPreview" zoomScale="60" workbookViewId="0">
      <selection activeCell="D16" sqref="D16:D18"/>
    </sheetView>
  </sheetViews>
  <sheetFormatPr defaultRowHeight="15"/>
  <cols>
    <col min="2" max="2" width="47.85546875" customWidth="1"/>
    <col min="3" max="3" width="1" hidden="1" customWidth="1"/>
    <col min="4" max="4" width="11.5703125" customWidth="1"/>
    <col min="5" max="5" width="11.7109375" customWidth="1"/>
    <col min="6" max="6" width="12.140625" customWidth="1"/>
    <col min="7" max="7" width="11" customWidth="1"/>
    <col min="258" max="258" width="49.5703125" bestFit="1" customWidth="1"/>
    <col min="261" max="261" width="11" customWidth="1"/>
    <col min="262" max="262" width="23.42578125" bestFit="1" customWidth="1"/>
    <col min="263" max="263" width="13.7109375" bestFit="1" customWidth="1"/>
    <col min="514" max="514" width="49.5703125" bestFit="1" customWidth="1"/>
    <col min="517" max="517" width="11" customWidth="1"/>
    <col min="518" max="518" width="23.42578125" bestFit="1" customWidth="1"/>
    <col min="519" max="519" width="13.7109375" bestFit="1" customWidth="1"/>
    <col min="770" max="770" width="49.5703125" bestFit="1" customWidth="1"/>
    <col min="773" max="773" width="11" customWidth="1"/>
    <col min="774" max="774" width="23.42578125" bestFit="1" customWidth="1"/>
    <col min="775" max="775" width="13.7109375" bestFit="1" customWidth="1"/>
    <col min="1026" max="1026" width="49.5703125" bestFit="1" customWidth="1"/>
    <col min="1029" max="1029" width="11" customWidth="1"/>
    <col min="1030" max="1030" width="23.42578125" bestFit="1" customWidth="1"/>
    <col min="1031" max="1031" width="13.7109375" bestFit="1" customWidth="1"/>
    <col min="1282" max="1282" width="49.5703125" bestFit="1" customWidth="1"/>
    <col min="1285" max="1285" width="11" customWidth="1"/>
    <col min="1286" max="1286" width="23.42578125" bestFit="1" customWidth="1"/>
    <col min="1287" max="1287" width="13.7109375" bestFit="1" customWidth="1"/>
    <col min="1538" max="1538" width="49.5703125" bestFit="1" customWidth="1"/>
    <col min="1541" max="1541" width="11" customWidth="1"/>
    <col min="1542" max="1542" width="23.42578125" bestFit="1" customWidth="1"/>
    <col min="1543" max="1543" width="13.7109375" bestFit="1" customWidth="1"/>
    <col min="1794" max="1794" width="49.5703125" bestFit="1" customWidth="1"/>
    <col min="1797" max="1797" width="11" customWidth="1"/>
    <col min="1798" max="1798" width="23.42578125" bestFit="1" customWidth="1"/>
    <col min="1799" max="1799" width="13.7109375" bestFit="1" customWidth="1"/>
    <col min="2050" max="2050" width="49.5703125" bestFit="1" customWidth="1"/>
    <col min="2053" max="2053" width="11" customWidth="1"/>
    <col min="2054" max="2054" width="23.42578125" bestFit="1" customWidth="1"/>
    <col min="2055" max="2055" width="13.7109375" bestFit="1" customWidth="1"/>
    <col min="2306" max="2306" width="49.5703125" bestFit="1" customWidth="1"/>
    <col min="2309" max="2309" width="11" customWidth="1"/>
    <col min="2310" max="2310" width="23.42578125" bestFit="1" customWidth="1"/>
    <col min="2311" max="2311" width="13.7109375" bestFit="1" customWidth="1"/>
    <col min="2562" max="2562" width="49.5703125" bestFit="1" customWidth="1"/>
    <col min="2565" max="2565" width="11" customWidth="1"/>
    <col min="2566" max="2566" width="23.42578125" bestFit="1" customWidth="1"/>
    <col min="2567" max="2567" width="13.7109375" bestFit="1" customWidth="1"/>
    <col min="2818" max="2818" width="49.5703125" bestFit="1" customWidth="1"/>
    <col min="2821" max="2821" width="11" customWidth="1"/>
    <col min="2822" max="2822" width="23.42578125" bestFit="1" customWidth="1"/>
    <col min="2823" max="2823" width="13.7109375" bestFit="1" customWidth="1"/>
    <col min="3074" max="3074" width="49.5703125" bestFit="1" customWidth="1"/>
    <col min="3077" max="3077" width="11" customWidth="1"/>
    <col min="3078" max="3078" width="23.42578125" bestFit="1" customWidth="1"/>
    <col min="3079" max="3079" width="13.7109375" bestFit="1" customWidth="1"/>
    <col min="3330" max="3330" width="49.5703125" bestFit="1" customWidth="1"/>
    <col min="3333" max="3333" width="11" customWidth="1"/>
    <col min="3334" max="3334" width="23.42578125" bestFit="1" customWidth="1"/>
    <col min="3335" max="3335" width="13.7109375" bestFit="1" customWidth="1"/>
    <col min="3586" max="3586" width="49.5703125" bestFit="1" customWidth="1"/>
    <col min="3589" max="3589" width="11" customWidth="1"/>
    <col min="3590" max="3590" width="23.42578125" bestFit="1" customWidth="1"/>
    <col min="3591" max="3591" width="13.7109375" bestFit="1" customWidth="1"/>
    <col min="3842" max="3842" width="49.5703125" bestFit="1" customWidth="1"/>
    <col min="3845" max="3845" width="11" customWidth="1"/>
    <col min="3846" max="3846" width="23.42578125" bestFit="1" customWidth="1"/>
    <col min="3847" max="3847" width="13.7109375" bestFit="1" customWidth="1"/>
    <col min="4098" max="4098" width="49.5703125" bestFit="1" customWidth="1"/>
    <col min="4101" max="4101" width="11" customWidth="1"/>
    <col min="4102" max="4102" width="23.42578125" bestFit="1" customWidth="1"/>
    <col min="4103" max="4103" width="13.7109375" bestFit="1" customWidth="1"/>
    <col min="4354" max="4354" width="49.5703125" bestFit="1" customWidth="1"/>
    <col min="4357" max="4357" width="11" customWidth="1"/>
    <col min="4358" max="4358" width="23.42578125" bestFit="1" customWidth="1"/>
    <col min="4359" max="4359" width="13.7109375" bestFit="1" customWidth="1"/>
    <col min="4610" max="4610" width="49.5703125" bestFit="1" customWidth="1"/>
    <col min="4613" max="4613" width="11" customWidth="1"/>
    <col min="4614" max="4614" width="23.42578125" bestFit="1" customWidth="1"/>
    <col min="4615" max="4615" width="13.7109375" bestFit="1" customWidth="1"/>
    <col min="4866" max="4866" width="49.5703125" bestFit="1" customWidth="1"/>
    <col min="4869" max="4869" width="11" customWidth="1"/>
    <col min="4870" max="4870" width="23.42578125" bestFit="1" customWidth="1"/>
    <col min="4871" max="4871" width="13.7109375" bestFit="1" customWidth="1"/>
    <col min="5122" max="5122" width="49.5703125" bestFit="1" customWidth="1"/>
    <col min="5125" max="5125" width="11" customWidth="1"/>
    <col min="5126" max="5126" width="23.42578125" bestFit="1" customWidth="1"/>
    <col min="5127" max="5127" width="13.7109375" bestFit="1" customWidth="1"/>
    <col min="5378" max="5378" width="49.5703125" bestFit="1" customWidth="1"/>
    <col min="5381" max="5381" width="11" customWidth="1"/>
    <col min="5382" max="5382" width="23.42578125" bestFit="1" customWidth="1"/>
    <col min="5383" max="5383" width="13.7109375" bestFit="1" customWidth="1"/>
    <col min="5634" max="5634" width="49.5703125" bestFit="1" customWidth="1"/>
    <col min="5637" max="5637" width="11" customWidth="1"/>
    <col min="5638" max="5638" width="23.42578125" bestFit="1" customWidth="1"/>
    <col min="5639" max="5639" width="13.7109375" bestFit="1" customWidth="1"/>
    <col min="5890" max="5890" width="49.5703125" bestFit="1" customWidth="1"/>
    <col min="5893" max="5893" width="11" customWidth="1"/>
    <col min="5894" max="5894" width="23.42578125" bestFit="1" customWidth="1"/>
    <col min="5895" max="5895" width="13.7109375" bestFit="1" customWidth="1"/>
    <col min="6146" max="6146" width="49.5703125" bestFit="1" customWidth="1"/>
    <col min="6149" max="6149" width="11" customWidth="1"/>
    <col min="6150" max="6150" width="23.42578125" bestFit="1" customWidth="1"/>
    <col min="6151" max="6151" width="13.7109375" bestFit="1" customWidth="1"/>
    <col min="6402" max="6402" width="49.5703125" bestFit="1" customWidth="1"/>
    <col min="6405" max="6405" width="11" customWidth="1"/>
    <col min="6406" max="6406" width="23.42578125" bestFit="1" customWidth="1"/>
    <col min="6407" max="6407" width="13.7109375" bestFit="1" customWidth="1"/>
    <col min="6658" max="6658" width="49.5703125" bestFit="1" customWidth="1"/>
    <col min="6661" max="6661" width="11" customWidth="1"/>
    <col min="6662" max="6662" width="23.42578125" bestFit="1" customWidth="1"/>
    <col min="6663" max="6663" width="13.7109375" bestFit="1" customWidth="1"/>
    <col min="6914" max="6914" width="49.5703125" bestFit="1" customWidth="1"/>
    <col min="6917" max="6917" width="11" customWidth="1"/>
    <col min="6918" max="6918" width="23.42578125" bestFit="1" customWidth="1"/>
    <col min="6919" max="6919" width="13.7109375" bestFit="1" customWidth="1"/>
    <col min="7170" max="7170" width="49.5703125" bestFit="1" customWidth="1"/>
    <col min="7173" max="7173" width="11" customWidth="1"/>
    <col min="7174" max="7174" width="23.42578125" bestFit="1" customWidth="1"/>
    <col min="7175" max="7175" width="13.7109375" bestFit="1" customWidth="1"/>
    <col min="7426" max="7426" width="49.5703125" bestFit="1" customWidth="1"/>
    <col min="7429" max="7429" width="11" customWidth="1"/>
    <col min="7430" max="7430" width="23.42578125" bestFit="1" customWidth="1"/>
    <col min="7431" max="7431" width="13.7109375" bestFit="1" customWidth="1"/>
    <col min="7682" max="7682" width="49.5703125" bestFit="1" customWidth="1"/>
    <col min="7685" max="7685" width="11" customWidth="1"/>
    <col min="7686" max="7686" width="23.42578125" bestFit="1" customWidth="1"/>
    <col min="7687" max="7687" width="13.7109375" bestFit="1" customWidth="1"/>
    <col min="7938" max="7938" width="49.5703125" bestFit="1" customWidth="1"/>
    <col min="7941" max="7941" width="11" customWidth="1"/>
    <col min="7942" max="7942" width="23.42578125" bestFit="1" customWidth="1"/>
    <col min="7943" max="7943" width="13.7109375" bestFit="1" customWidth="1"/>
    <col min="8194" max="8194" width="49.5703125" bestFit="1" customWidth="1"/>
    <col min="8197" max="8197" width="11" customWidth="1"/>
    <col min="8198" max="8198" width="23.42578125" bestFit="1" customWidth="1"/>
    <col min="8199" max="8199" width="13.7109375" bestFit="1" customWidth="1"/>
    <col min="8450" max="8450" width="49.5703125" bestFit="1" customWidth="1"/>
    <col min="8453" max="8453" width="11" customWidth="1"/>
    <col min="8454" max="8454" width="23.42578125" bestFit="1" customWidth="1"/>
    <col min="8455" max="8455" width="13.7109375" bestFit="1" customWidth="1"/>
    <col min="8706" max="8706" width="49.5703125" bestFit="1" customWidth="1"/>
    <col min="8709" max="8709" width="11" customWidth="1"/>
    <col min="8710" max="8710" width="23.42578125" bestFit="1" customWidth="1"/>
    <col min="8711" max="8711" width="13.7109375" bestFit="1" customWidth="1"/>
    <col min="8962" max="8962" width="49.5703125" bestFit="1" customWidth="1"/>
    <col min="8965" max="8965" width="11" customWidth="1"/>
    <col min="8966" max="8966" width="23.42578125" bestFit="1" customWidth="1"/>
    <col min="8967" max="8967" width="13.7109375" bestFit="1" customWidth="1"/>
    <col min="9218" max="9218" width="49.5703125" bestFit="1" customWidth="1"/>
    <col min="9221" max="9221" width="11" customWidth="1"/>
    <col min="9222" max="9222" width="23.42578125" bestFit="1" customWidth="1"/>
    <col min="9223" max="9223" width="13.7109375" bestFit="1" customWidth="1"/>
    <col min="9474" max="9474" width="49.5703125" bestFit="1" customWidth="1"/>
    <col min="9477" max="9477" width="11" customWidth="1"/>
    <col min="9478" max="9478" width="23.42578125" bestFit="1" customWidth="1"/>
    <col min="9479" max="9479" width="13.7109375" bestFit="1" customWidth="1"/>
    <col min="9730" max="9730" width="49.5703125" bestFit="1" customWidth="1"/>
    <col min="9733" max="9733" width="11" customWidth="1"/>
    <col min="9734" max="9734" width="23.42578125" bestFit="1" customWidth="1"/>
    <col min="9735" max="9735" width="13.7109375" bestFit="1" customWidth="1"/>
    <col min="9986" max="9986" width="49.5703125" bestFit="1" customWidth="1"/>
    <col min="9989" max="9989" width="11" customWidth="1"/>
    <col min="9990" max="9990" width="23.42578125" bestFit="1" customWidth="1"/>
    <col min="9991" max="9991" width="13.7109375" bestFit="1" customWidth="1"/>
    <col min="10242" max="10242" width="49.5703125" bestFit="1" customWidth="1"/>
    <col min="10245" max="10245" width="11" customWidth="1"/>
    <col min="10246" max="10246" width="23.42578125" bestFit="1" customWidth="1"/>
    <col min="10247" max="10247" width="13.7109375" bestFit="1" customWidth="1"/>
    <col min="10498" max="10498" width="49.5703125" bestFit="1" customWidth="1"/>
    <col min="10501" max="10501" width="11" customWidth="1"/>
    <col min="10502" max="10502" width="23.42578125" bestFit="1" customWidth="1"/>
    <col min="10503" max="10503" width="13.7109375" bestFit="1" customWidth="1"/>
    <col min="10754" max="10754" width="49.5703125" bestFit="1" customWidth="1"/>
    <col min="10757" max="10757" width="11" customWidth="1"/>
    <col min="10758" max="10758" width="23.42578125" bestFit="1" customWidth="1"/>
    <col min="10759" max="10759" width="13.7109375" bestFit="1" customWidth="1"/>
    <col min="11010" max="11010" width="49.5703125" bestFit="1" customWidth="1"/>
    <col min="11013" max="11013" width="11" customWidth="1"/>
    <col min="11014" max="11014" width="23.42578125" bestFit="1" customWidth="1"/>
    <col min="11015" max="11015" width="13.7109375" bestFit="1" customWidth="1"/>
    <col min="11266" max="11266" width="49.5703125" bestFit="1" customWidth="1"/>
    <col min="11269" max="11269" width="11" customWidth="1"/>
    <col min="11270" max="11270" width="23.42578125" bestFit="1" customWidth="1"/>
    <col min="11271" max="11271" width="13.7109375" bestFit="1" customWidth="1"/>
    <col min="11522" max="11522" width="49.5703125" bestFit="1" customWidth="1"/>
    <col min="11525" max="11525" width="11" customWidth="1"/>
    <col min="11526" max="11526" width="23.42578125" bestFit="1" customWidth="1"/>
    <col min="11527" max="11527" width="13.7109375" bestFit="1" customWidth="1"/>
    <col min="11778" max="11778" width="49.5703125" bestFit="1" customWidth="1"/>
    <col min="11781" max="11781" width="11" customWidth="1"/>
    <col min="11782" max="11782" width="23.42578125" bestFit="1" customWidth="1"/>
    <col min="11783" max="11783" width="13.7109375" bestFit="1" customWidth="1"/>
    <col min="12034" max="12034" width="49.5703125" bestFit="1" customWidth="1"/>
    <col min="12037" max="12037" width="11" customWidth="1"/>
    <col min="12038" max="12038" width="23.42578125" bestFit="1" customWidth="1"/>
    <col min="12039" max="12039" width="13.7109375" bestFit="1" customWidth="1"/>
    <col min="12290" max="12290" width="49.5703125" bestFit="1" customWidth="1"/>
    <col min="12293" max="12293" width="11" customWidth="1"/>
    <col min="12294" max="12294" width="23.42578125" bestFit="1" customWidth="1"/>
    <col min="12295" max="12295" width="13.7109375" bestFit="1" customWidth="1"/>
    <col min="12546" max="12546" width="49.5703125" bestFit="1" customWidth="1"/>
    <col min="12549" max="12549" width="11" customWidth="1"/>
    <col min="12550" max="12550" width="23.42578125" bestFit="1" customWidth="1"/>
    <col min="12551" max="12551" width="13.7109375" bestFit="1" customWidth="1"/>
    <col min="12802" max="12802" width="49.5703125" bestFit="1" customWidth="1"/>
    <col min="12805" max="12805" width="11" customWidth="1"/>
    <col min="12806" max="12806" width="23.42578125" bestFit="1" customWidth="1"/>
    <col min="12807" max="12807" width="13.7109375" bestFit="1" customWidth="1"/>
    <col min="13058" max="13058" width="49.5703125" bestFit="1" customWidth="1"/>
    <col min="13061" max="13061" width="11" customWidth="1"/>
    <col min="13062" max="13062" width="23.42578125" bestFit="1" customWidth="1"/>
    <col min="13063" max="13063" width="13.7109375" bestFit="1" customWidth="1"/>
    <col min="13314" max="13314" width="49.5703125" bestFit="1" customWidth="1"/>
    <col min="13317" max="13317" width="11" customWidth="1"/>
    <col min="13318" max="13318" width="23.42578125" bestFit="1" customWidth="1"/>
    <col min="13319" max="13319" width="13.7109375" bestFit="1" customWidth="1"/>
    <col min="13570" max="13570" width="49.5703125" bestFit="1" customWidth="1"/>
    <col min="13573" max="13573" width="11" customWidth="1"/>
    <col min="13574" max="13574" width="23.42578125" bestFit="1" customWidth="1"/>
    <col min="13575" max="13575" width="13.7109375" bestFit="1" customWidth="1"/>
    <col min="13826" max="13826" width="49.5703125" bestFit="1" customWidth="1"/>
    <col min="13829" max="13829" width="11" customWidth="1"/>
    <col min="13830" max="13830" width="23.42578125" bestFit="1" customWidth="1"/>
    <col min="13831" max="13831" width="13.7109375" bestFit="1" customWidth="1"/>
    <col min="14082" max="14082" width="49.5703125" bestFit="1" customWidth="1"/>
    <col min="14085" max="14085" width="11" customWidth="1"/>
    <col min="14086" max="14086" width="23.42578125" bestFit="1" customWidth="1"/>
    <col min="14087" max="14087" width="13.7109375" bestFit="1" customWidth="1"/>
    <col min="14338" max="14338" width="49.5703125" bestFit="1" customWidth="1"/>
    <col min="14341" max="14341" width="11" customWidth="1"/>
    <col min="14342" max="14342" width="23.42578125" bestFit="1" customWidth="1"/>
    <col min="14343" max="14343" width="13.7109375" bestFit="1" customWidth="1"/>
    <col min="14594" max="14594" width="49.5703125" bestFit="1" customWidth="1"/>
    <col min="14597" max="14597" width="11" customWidth="1"/>
    <col min="14598" max="14598" width="23.42578125" bestFit="1" customWidth="1"/>
    <col min="14599" max="14599" width="13.7109375" bestFit="1" customWidth="1"/>
    <col min="14850" max="14850" width="49.5703125" bestFit="1" customWidth="1"/>
    <col min="14853" max="14853" width="11" customWidth="1"/>
    <col min="14854" max="14854" width="23.42578125" bestFit="1" customWidth="1"/>
    <col min="14855" max="14855" width="13.7109375" bestFit="1" customWidth="1"/>
    <col min="15106" max="15106" width="49.5703125" bestFit="1" customWidth="1"/>
    <col min="15109" max="15109" width="11" customWidth="1"/>
    <col min="15110" max="15110" width="23.42578125" bestFit="1" customWidth="1"/>
    <col min="15111" max="15111" width="13.7109375" bestFit="1" customWidth="1"/>
    <col min="15362" max="15362" width="49.5703125" bestFit="1" customWidth="1"/>
    <col min="15365" max="15365" width="11" customWidth="1"/>
    <col min="15366" max="15366" width="23.42578125" bestFit="1" customWidth="1"/>
    <col min="15367" max="15367" width="13.7109375" bestFit="1" customWidth="1"/>
    <col min="15618" max="15618" width="49.5703125" bestFit="1" customWidth="1"/>
    <col min="15621" max="15621" width="11" customWidth="1"/>
    <col min="15622" max="15622" width="23.42578125" bestFit="1" customWidth="1"/>
    <col min="15623" max="15623" width="13.7109375" bestFit="1" customWidth="1"/>
    <col min="15874" max="15874" width="49.5703125" bestFit="1" customWidth="1"/>
    <col min="15877" max="15877" width="11" customWidth="1"/>
    <col min="15878" max="15878" width="23.42578125" bestFit="1" customWidth="1"/>
    <col min="15879" max="15879" width="13.7109375" bestFit="1" customWidth="1"/>
    <col min="16130" max="16130" width="49.5703125" bestFit="1" customWidth="1"/>
    <col min="16133" max="16133" width="11" customWidth="1"/>
    <col min="16134" max="16134" width="23.42578125" bestFit="1" customWidth="1"/>
    <col min="16135" max="16135" width="13.7109375" bestFit="1" customWidth="1"/>
  </cols>
  <sheetData>
    <row r="1" spans="1:8" ht="18">
      <c r="A1" s="210"/>
      <c r="B1" s="1357"/>
      <c r="C1" s="1357"/>
      <c r="D1" s="1357"/>
      <c r="E1" s="1357"/>
      <c r="F1" s="1357"/>
      <c r="G1" s="211"/>
      <c r="H1" s="210"/>
    </row>
    <row r="2" spans="1:8" ht="15.75">
      <c r="A2" s="210"/>
      <c r="B2" s="212" t="s">
        <v>897</v>
      </c>
      <c r="C2" s="212"/>
      <c r="D2" s="212"/>
      <c r="E2" s="212"/>
      <c r="F2" s="211"/>
      <c r="G2" s="211"/>
      <c r="H2" s="210"/>
    </row>
    <row r="3" spans="1:8" ht="15.75">
      <c r="A3" s="210"/>
      <c r="B3" s="212" t="s">
        <v>882</v>
      </c>
      <c r="C3" s="212"/>
      <c r="D3" s="212"/>
      <c r="E3" s="212"/>
      <c r="F3" s="211"/>
      <c r="G3" s="211"/>
      <c r="H3" s="210"/>
    </row>
    <row r="4" spans="1:8">
      <c r="A4" s="210"/>
      <c r="B4" s="879" t="s">
        <v>506</v>
      </c>
      <c r="C4" s="879"/>
      <c r="D4" s="879"/>
      <c r="E4" s="879"/>
      <c r="F4" s="879"/>
      <c r="G4" s="211"/>
      <c r="H4" s="210"/>
    </row>
    <row r="5" spans="1:8" ht="15.75">
      <c r="A5" s="210"/>
      <c r="B5" s="213"/>
      <c r="C5" s="213"/>
      <c r="D5" s="213"/>
      <c r="E5" s="213"/>
      <c r="F5" s="214" t="s">
        <v>507</v>
      </c>
      <c r="G5" s="211"/>
      <c r="H5" s="210"/>
    </row>
    <row r="6" spans="1:8" ht="16.5" thickBot="1">
      <c r="A6" s="210"/>
      <c r="B6" s="215"/>
      <c r="C6" s="211"/>
      <c r="D6" s="211"/>
      <c r="E6" s="211"/>
      <c r="F6" s="216"/>
      <c r="G6" s="211"/>
      <c r="H6" s="210"/>
    </row>
    <row r="7" spans="1:8" ht="15.75" thickTop="1">
      <c r="A7" s="210"/>
      <c r="B7" s="1349" t="s">
        <v>2</v>
      </c>
      <c r="C7" s="1350"/>
      <c r="D7" s="1353" t="s">
        <v>508</v>
      </c>
      <c r="E7" s="1353" t="s">
        <v>509</v>
      </c>
      <c r="F7" s="1353" t="s">
        <v>510</v>
      </c>
      <c r="G7" s="1355" t="s">
        <v>511</v>
      </c>
      <c r="H7" s="210"/>
    </row>
    <row r="8" spans="1:8" ht="33" customHeight="1" thickBot="1">
      <c r="A8" s="210"/>
      <c r="B8" s="1351"/>
      <c r="C8" s="1352"/>
      <c r="D8" s="1354"/>
      <c r="E8" s="1354"/>
      <c r="F8" s="1354"/>
      <c r="G8" s="1356"/>
      <c r="H8" s="210"/>
    </row>
    <row r="9" spans="1:8">
      <c r="A9" s="210"/>
      <c r="B9" s="1337" t="s">
        <v>512</v>
      </c>
      <c r="C9" s="1338"/>
      <c r="D9" s="1343">
        <v>21241716</v>
      </c>
      <c r="E9" s="1343">
        <v>0</v>
      </c>
      <c r="F9" s="1343">
        <v>3030702</v>
      </c>
      <c r="G9" s="1346">
        <v>146514</v>
      </c>
      <c r="H9" s="210"/>
    </row>
    <row r="10" spans="1:8">
      <c r="A10" s="210"/>
      <c r="B10" s="1339"/>
      <c r="C10" s="1340"/>
      <c r="D10" s="1344"/>
      <c r="E10" s="1344"/>
      <c r="F10" s="1344"/>
      <c r="G10" s="1347"/>
      <c r="H10" s="210"/>
    </row>
    <row r="11" spans="1:8" ht="15.75" thickBot="1">
      <c r="A11" s="210"/>
      <c r="B11" s="1341"/>
      <c r="C11" s="1342"/>
      <c r="D11" s="1345"/>
      <c r="E11" s="1345"/>
      <c r="F11" s="1345"/>
      <c r="G11" s="1348"/>
      <c r="H11" s="210"/>
    </row>
    <row r="12" spans="1:8" ht="15.75" thickTop="1">
      <c r="A12" s="210"/>
      <c r="B12" s="211"/>
      <c r="C12" s="211"/>
      <c r="D12" s="211"/>
      <c r="E12" s="211"/>
      <c r="F12" s="211"/>
      <c r="G12" s="211"/>
      <c r="H12" s="210"/>
    </row>
    <row r="13" spans="1:8" ht="15.75" thickBot="1">
      <c r="A13" s="210"/>
      <c r="B13" s="211"/>
      <c r="C13" s="211"/>
      <c r="D13" s="211"/>
      <c r="E13" s="211"/>
      <c r="F13" s="211"/>
      <c r="G13" s="211"/>
      <c r="H13" s="210"/>
    </row>
    <row r="14" spans="1:8" ht="15.75" thickTop="1">
      <c r="A14" s="210"/>
      <c r="B14" s="1349" t="s">
        <v>2</v>
      </c>
      <c r="C14" s="1350"/>
      <c r="D14" s="1353" t="s">
        <v>508</v>
      </c>
      <c r="E14" s="1353" t="s">
        <v>509</v>
      </c>
      <c r="F14" s="1353" t="s">
        <v>510</v>
      </c>
      <c r="G14" s="1355" t="s">
        <v>511</v>
      </c>
      <c r="H14" s="210"/>
    </row>
    <row r="15" spans="1:8" ht="40.5" customHeight="1" thickBot="1">
      <c r="A15" s="210"/>
      <c r="B15" s="1351"/>
      <c r="C15" s="1352"/>
      <c r="D15" s="1354"/>
      <c r="E15" s="1354"/>
      <c r="F15" s="1354"/>
      <c r="G15" s="1356"/>
      <c r="H15" s="210"/>
    </row>
    <row r="16" spans="1:8">
      <c r="A16" s="210"/>
      <c r="B16" s="1337" t="s">
        <v>513</v>
      </c>
      <c r="C16" s="1338"/>
      <c r="D16" s="1343">
        <v>19698737</v>
      </c>
      <c r="E16" s="1343">
        <v>0</v>
      </c>
      <c r="F16" s="1343">
        <v>1735960</v>
      </c>
      <c r="G16" s="1346">
        <v>78661</v>
      </c>
      <c r="H16" s="210"/>
    </row>
    <row r="17" spans="1:8">
      <c r="A17" s="210"/>
      <c r="B17" s="1339"/>
      <c r="C17" s="1340"/>
      <c r="D17" s="1344"/>
      <c r="E17" s="1344"/>
      <c r="F17" s="1344"/>
      <c r="G17" s="1347"/>
      <c r="H17" s="210"/>
    </row>
    <row r="18" spans="1:8" ht="15.75" thickBot="1">
      <c r="A18" s="210"/>
      <c r="B18" s="1341"/>
      <c r="C18" s="1342"/>
      <c r="D18" s="1345"/>
      <c r="E18" s="1345"/>
      <c r="F18" s="1345"/>
      <c r="G18" s="1348"/>
      <c r="H18" s="210"/>
    </row>
    <row r="19" spans="1:8" ht="15.75" thickTop="1">
      <c r="A19" s="210"/>
      <c r="B19" s="211"/>
      <c r="C19" s="211"/>
      <c r="D19" s="211"/>
      <c r="E19" s="211"/>
      <c r="F19" s="211"/>
      <c r="G19" s="211"/>
      <c r="H19" s="210"/>
    </row>
    <row r="20" spans="1:8">
      <c r="A20" s="210"/>
      <c r="B20" s="211"/>
      <c r="C20" s="211"/>
      <c r="D20" s="211"/>
      <c r="E20" s="211"/>
      <c r="F20" s="211"/>
      <c r="G20" s="211"/>
      <c r="H20" s="210"/>
    </row>
    <row r="21" spans="1:8">
      <c r="A21" s="210"/>
      <c r="B21" s="211" t="s">
        <v>514</v>
      </c>
      <c r="C21" s="211"/>
      <c r="D21" s="211"/>
      <c r="E21" s="211"/>
      <c r="F21" s="211"/>
      <c r="G21" s="211"/>
      <c r="H21" s="210"/>
    </row>
    <row r="22" spans="1:8" ht="15.75" thickBot="1">
      <c r="A22" s="217"/>
      <c r="B22" s="217"/>
      <c r="C22" s="217"/>
      <c r="D22" s="217"/>
      <c r="E22" s="217"/>
      <c r="F22" s="217"/>
      <c r="G22" s="217"/>
      <c r="H22" s="217"/>
    </row>
    <row r="24" spans="1:8" ht="16.5">
      <c r="D24" s="218"/>
      <c r="E24" s="219"/>
      <c r="F24" s="219"/>
      <c r="G24" s="219"/>
    </row>
    <row r="25" spans="1:8" ht="16.5">
      <c r="D25" s="218"/>
      <c r="E25" s="219"/>
      <c r="F25" s="219"/>
      <c r="G25" s="219"/>
    </row>
    <row r="26" spans="1:8" ht="16.5">
      <c r="D26" s="219"/>
      <c r="E26" s="219"/>
      <c r="F26" s="219"/>
      <c r="G26" s="219"/>
    </row>
    <row r="27" spans="1:8" ht="16.5">
      <c r="D27" s="218"/>
      <c r="E27" s="219"/>
      <c r="F27" s="218"/>
      <c r="G27" s="218"/>
    </row>
    <row r="29" spans="1:8">
      <c r="D29" s="220"/>
      <c r="G29" s="220"/>
    </row>
  </sheetData>
  <mergeCells count="21">
    <mergeCell ref="B1:F1"/>
    <mergeCell ref="B7:C8"/>
    <mergeCell ref="D7:D8"/>
    <mergeCell ref="E7:E8"/>
    <mergeCell ref="F7:F8"/>
    <mergeCell ref="G7:G8"/>
    <mergeCell ref="B9:C11"/>
    <mergeCell ref="D9:D11"/>
    <mergeCell ref="E9:E11"/>
    <mergeCell ref="F9:F11"/>
    <mergeCell ref="G9:G11"/>
    <mergeCell ref="B14:C15"/>
    <mergeCell ref="D14:D15"/>
    <mergeCell ref="E14:E15"/>
    <mergeCell ref="F14:F15"/>
    <mergeCell ref="G14:G15"/>
    <mergeCell ref="B16:C18"/>
    <mergeCell ref="D16:D18"/>
    <mergeCell ref="E16:E18"/>
    <mergeCell ref="F16:F18"/>
    <mergeCell ref="G16:G18"/>
  </mergeCells>
  <pageMargins left="0.51" right="0.2" top="0.98425196850393704" bottom="0.98425196850393704" header="0.51181102362204722" footer="0.51181102362204722"/>
  <pageSetup paperSize="5" orientation="portrait" r:id="rId1"/>
</worksheet>
</file>

<file path=xl/worksheets/sheet33.xml><?xml version="1.0" encoding="utf-8"?>
<worksheet xmlns="http://schemas.openxmlformats.org/spreadsheetml/2006/main" xmlns:r="http://schemas.openxmlformats.org/officeDocument/2006/relationships">
  <sheetPr>
    <pageSetUpPr fitToPage="1"/>
  </sheetPr>
  <dimension ref="B1:K25"/>
  <sheetViews>
    <sheetView view="pageBreakPreview" zoomScale="60" workbookViewId="0">
      <selection activeCell="N7" sqref="N7"/>
    </sheetView>
  </sheetViews>
  <sheetFormatPr defaultRowHeight="12.75"/>
  <cols>
    <col min="1" max="1" width="2.5703125" style="221" customWidth="1"/>
    <col min="2" max="3" width="3.85546875" style="221" customWidth="1"/>
    <col min="4" max="4" width="34.5703125" style="221" customWidth="1"/>
    <col min="5" max="5" width="12" style="221" customWidth="1"/>
    <col min="6" max="6" width="17.140625" style="221" customWidth="1"/>
    <col min="7" max="7" width="11" style="221" customWidth="1"/>
    <col min="8" max="8" width="14.140625" style="221" customWidth="1"/>
    <col min="9" max="9" width="1.42578125" style="221" customWidth="1"/>
    <col min="10" max="10" width="11.85546875" style="221" hidden="1" customWidth="1"/>
    <col min="11" max="11" width="10.28515625" style="221" hidden="1" customWidth="1"/>
    <col min="12" max="12" width="0" style="221" hidden="1" customWidth="1"/>
    <col min="13" max="256" width="9.140625" style="221"/>
    <col min="257" max="257" width="2.5703125" style="221" customWidth="1"/>
    <col min="258" max="259" width="3.85546875" style="221" customWidth="1"/>
    <col min="260" max="260" width="60.28515625" style="221" customWidth="1"/>
    <col min="261" max="264" width="15.7109375" style="221" customWidth="1"/>
    <col min="265" max="265" width="1.42578125" style="221" customWidth="1"/>
    <col min="266" max="512" width="9.140625" style="221"/>
    <col min="513" max="513" width="2.5703125" style="221" customWidth="1"/>
    <col min="514" max="515" width="3.85546875" style="221" customWidth="1"/>
    <col min="516" max="516" width="60.28515625" style="221" customWidth="1"/>
    <col min="517" max="520" width="15.7109375" style="221" customWidth="1"/>
    <col min="521" max="521" width="1.42578125" style="221" customWidth="1"/>
    <col min="522" max="768" width="9.140625" style="221"/>
    <col min="769" max="769" width="2.5703125" style="221" customWidth="1"/>
    <col min="770" max="771" width="3.85546875" style="221" customWidth="1"/>
    <col min="772" max="772" width="60.28515625" style="221" customWidth="1"/>
    <col min="773" max="776" width="15.7109375" style="221" customWidth="1"/>
    <col min="777" max="777" width="1.42578125" style="221" customWidth="1"/>
    <col min="778" max="1024" width="9.140625" style="221"/>
    <col min="1025" max="1025" width="2.5703125" style="221" customWidth="1"/>
    <col min="1026" max="1027" width="3.85546875" style="221" customWidth="1"/>
    <col min="1028" max="1028" width="60.28515625" style="221" customWidth="1"/>
    <col min="1029" max="1032" width="15.7109375" style="221" customWidth="1"/>
    <col min="1033" max="1033" width="1.42578125" style="221" customWidth="1"/>
    <col min="1034" max="1280" width="9.140625" style="221"/>
    <col min="1281" max="1281" width="2.5703125" style="221" customWidth="1"/>
    <col min="1282" max="1283" width="3.85546875" style="221" customWidth="1"/>
    <col min="1284" max="1284" width="60.28515625" style="221" customWidth="1"/>
    <col min="1285" max="1288" width="15.7109375" style="221" customWidth="1"/>
    <col min="1289" max="1289" width="1.42578125" style="221" customWidth="1"/>
    <col min="1290" max="1536" width="9.140625" style="221"/>
    <col min="1537" max="1537" width="2.5703125" style="221" customWidth="1"/>
    <col min="1538" max="1539" width="3.85546875" style="221" customWidth="1"/>
    <col min="1540" max="1540" width="60.28515625" style="221" customWidth="1"/>
    <col min="1541" max="1544" width="15.7109375" style="221" customWidth="1"/>
    <col min="1545" max="1545" width="1.42578125" style="221" customWidth="1"/>
    <col min="1546" max="1792" width="9.140625" style="221"/>
    <col min="1793" max="1793" width="2.5703125" style="221" customWidth="1"/>
    <col min="1794" max="1795" width="3.85546875" style="221" customWidth="1"/>
    <col min="1796" max="1796" width="60.28515625" style="221" customWidth="1"/>
    <col min="1797" max="1800" width="15.7109375" style="221" customWidth="1"/>
    <col min="1801" max="1801" width="1.42578125" style="221" customWidth="1"/>
    <col min="1802" max="2048" width="9.140625" style="221"/>
    <col min="2049" max="2049" width="2.5703125" style="221" customWidth="1"/>
    <col min="2050" max="2051" width="3.85546875" style="221" customWidth="1"/>
    <col min="2052" max="2052" width="60.28515625" style="221" customWidth="1"/>
    <col min="2053" max="2056" width="15.7109375" style="221" customWidth="1"/>
    <col min="2057" max="2057" width="1.42578125" style="221" customWidth="1"/>
    <col min="2058" max="2304" width="9.140625" style="221"/>
    <col min="2305" max="2305" width="2.5703125" style="221" customWidth="1"/>
    <col min="2306" max="2307" width="3.85546875" style="221" customWidth="1"/>
    <col min="2308" max="2308" width="60.28515625" style="221" customWidth="1"/>
    <col min="2309" max="2312" width="15.7109375" style="221" customWidth="1"/>
    <col min="2313" max="2313" width="1.42578125" style="221" customWidth="1"/>
    <col min="2314" max="2560" width="9.140625" style="221"/>
    <col min="2561" max="2561" width="2.5703125" style="221" customWidth="1"/>
    <col min="2562" max="2563" width="3.85546875" style="221" customWidth="1"/>
    <col min="2564" max="2564" width="60.28515625" style="221" customWidth="1"/>
    <col min="2565" max="2568" width="15.7109375" style="221" customWidth="1"/>
    <col min="2569" max="2569" width="1.42578125" style="221" customWidth="1"/>
    <col min="2570" max="2816" width="9.140625" style="221"/>
    <col min="2817" max="2817" width="2.5703125" style="221" customWidth="1"/>
    <col min="2818" max="2819" width="3.85546875" style="221" customWidth="1"/>
    <col min="2820" max="2820" width="60.28515625" style="221" customWidth="1"/>
    <col min="2821" max="2824" width="15.7109375" style="221" customWidth="1"/>
    <col min="2825" max="2825" width="1.42578125" style="221" customWidth="1"/>
    <col min="2826" max="3072" width="9.140625" style="221"/>
    <col min="3073" max="3073" width="2.5703125" style="221" customWidth="1"/>
    <col min="3074" max="3075" width="3.85546875" style="221" customWidth="1"/>
    <col min="3076" max="3076" width="60.28515625" style="221" customWidth="1"/>
    <col min="3077" max="3080" width="15.7109375" style="221" customWidth="1"/>
    <col min="3081" max="3081" width="1.42578125" style="221" customWidth="1"/>
    <col min="3082" max="3328" width="9.140625" style="221"/>
    <col min="3329" max="3329" width="2.5703125" style="221" customWidth="1"/>
    <col min="3330" max="3331" width="3.85546875" style="221" customWidth="1"/>
    <col min="3332" max="3332" width="60.28515625" style="221" customWidth="1"/>
    <col min="3333" max="3336" width="15.7109375" style="221" customWidth="1"/>
    <col min="3337" max="3337" width="1.42578125" style="221" customWidth="1"/>
    <col min="3338" max="3584" width="9.140625" style="221"/>
    <col min="3585" max="3585" width="2.5703125" style="221" customWidth="1"/>
    <col min="3586" max="3587" width="3.85546875" style="221" customWidth="1"/>
    <col min="3588" max="3588" width="60.28515625" style="221" customWidth="1"/>
    <col min="3589" max="3592" width="15.7109375" style="221" customWidth="1"/>
    <col min="3593" max="3593" width="1.42578125" style="221" customWidth="1"/>
    <col min="3594" max="3840" width="9.140625" style="221"/>
    <col min="3841" max="3841" width="2.5703125" style="221" customWidth="1"/>
    <col min="3842" max="3843" width="3.85546875" style="221" customWidth="1"/>
    <col min="3844" max="3844" width="60.28515625" style="221" customWidth="1"/>
    <col min="3845" max="3848" width="15.7109375" style="221" customWidth="1"/>
    <col min="3849" max="3849" width="1.42578125" style="221" customWidth="1"/>
    <col min="3850" max="4096" width="9.140625" style="221"/>
    <col min="4097" max="4097" width="2.5703125" style="221" customWidth="1"/>
    <col min="4098" max="4099" width="3.85546875" style="221" customWidth="1"/>
    <col min="4100" max="4100" width="60.28515625" style="221" customWidth="1"/>
    <col min="4101" max="4104" width="15.7109375" style="221" customWidth="1"/>
    <col min="4105" max="4105" width="1.42578125" style="221" customWidth="1"/>
    <col min="4106" max="4352" width="9.140625" style="221"/>
    <col min="4353" max="4353" width="2.5703125" style="221" customWidth="1"/>
    <col min="4354" max="4355" width="3.85546875" style="221" customWidth="1"/>
    <col min="4356" max="4356" width="60.28515625" style="221" customWidth="1"/>
    <col min="4357" max="4360" width="15.7109375" style="221" customWidth="1"/>
    <col min="4361" max="4361" width="1.42578125" style="221" customWidth="1"/>
    <col min="4362" max="4608" width="9.140625" style="221"/>
    <col min="4609" max="4609" width="2.5703125" style="221" customWidth="1"/>
    <col min="4610" max="4611" width="3.85546875" style="221" customWidth="1"/>
    <col min="4612" max="4612" width="60.28515625" style="221" customWidth="1"/>
    <col min="4613" max="4616" width="15.7109375" style="221" customWidth="1"/>
    <col min="4617" max="4617" width="1.42578125" style="221" customWidth="1"/>
    <col min="4618" max="4864" width="9.140625" style="221"/>
    <col min="4865" max="4865" width="2.5703125" style="221" customWidth="1"/>
    <col min="4866" max="4867" width="3.85546875" style="221" customWidth="1"/>
    <col min="4868" max="4868" width="60.28515625" style="221" customWidth="1"/>
    <col min="4869" max="4872" width="15.7109375" style="221" customWidth="1"/>
    <col min="4873" max="4873" width="1.42578125" style="221" customWidth="1"/>
    <col min="4874" max="5120" width="9.140625" style="221"/>
    <col min="5121" max="5121" width="2.5703125" style="221" customWidth="1"/>
    <col min="5122" max="5123" width="3.85546875" style="221" customWidth="1"/>
    <col min="5124" max="5124" width="60.28515625" style="221" customWidth="1"/>
    <col min="5125" max="5128" width="15.7109375" style="221" customWidth="1"/>
    <col min="5129" max="5129" width="1.42578125" style="221" customWidth="1"/>
    <col min="5130" max="5376" width="9.140625" style="221"/>
    <col min="5377" max="5377" width="2.5703125" style="221" customWidth="1"/>
    <col min="5378" max="5379" width="3.85546875" style="221" customWidth="1"/>
    <col min="5380" max="5380" width="60.28515625" style="221" customWidth="1"/>
    <col min="5381" max="5384" width="15.7109375" style="221" customWidth="1"/>
    <col min="5385" max="5385" width="1.42578125" style="221" customWidth="1"/>
    <col min="5386" max="5632" width="9.140625" style="221"/>
    <col min="5633" max="5633" width="2.5703125" style="221" customWidth="1"/>
    <col min="5634" max="5635" width="3.85546875" style="221" customWidth="1"/>
    <col min="5636" max="5636" width="60.28515625" style="221" customWidth="1"/>
    <col min="5637" max="5640" width="15.7109375" style="221" customWidth="1"/>
    <col min="5641" max="5641" width="1.42578125" style="221" customWidth="1"/>
    <col min="5642" max="5888" width="9.140625" style="221"/>
    <col min="5889" max="5889" width="2.5703125" style="221" customWidth="1"/>
    <col min="5890" max="5891" width="3.85546875" style="221" customWidth="1"/>
    <col min="5892" max="5892" width="60.28515625" style="221" customWidth="1"/>
    <col min="5893" max="5896" width="15.7109375" style="221" customWidth="1"/>
    <col min="5897" max="5897" width="1.42578125" style="221" customWidth="1"/>
    <col min="5898" max="6144" width="9.140625" style="221"/>
    <col min="6145" max="6145" width="2.5703125" style="221" customWidth="1"/>
    <col min="6146" max="6147" width="3.85546875" style="221" customWidth="1"/>
    <col min="6148" max="6148" width="60.28515625" style="221" customWidth="1"/>
    <col min="6149" max="6152" width="15.7109375" style="221" customWidth="1"/>
    <col min="6153" max="6153" width="1.42578125" style="221" customWidth="1"/>
    <col min="6154" max="6400" width="9.140625" style="221"/>
    <col min="6401" max="6401" width="2.5703125" style="221" customWidth="1"/>
    <col min="6402" max="6403" width="3.85546875" style="221" customWidth="1"/>
    <col min="6404" max="6404" width="60.28515625" style="221" customWidth="1"/>
    <col min="6405" max="6408" width="15.7109375" style="221" customWidth="1"/>
    <col min="6409" max="6409" width="1.42578125" style="221" customWidth="1"/>
    <col min="6410" max="6656" width="9.140625" style="221"/>
    <col min="6657" max="6657" width="2.5703125" style="221" customWidth="1"/>
    <col min="6658" max="6659" width="3.85546875" style="221" customWidth="1"/>
    <col min="6660" max="6660" width="60.28515625" style="221" customWidth="1"/>
    <col min="6661" max="6664" width="15.7109375" style="221" customWidth="1"/>
    <col min="6665" max="6665" width="1.42578125" style="221" customWidth="1"/>
    <col min="6666" max="6912" width="9.140625" style="221"/>
    <col min="6913" max="6913" width="2.5703125" style="221" customWidth="1"/>
    <col min="6914" max="6915" width="3.85546875" style="221" customWidth="1"/>
    <col min="6916" max="6916" width="60.28515625" style="221" customWidth="1"/>
    <col min="6917" max="6920" width="15.7109375" style="221" customWidth="1"/>
    <col min="6921" max="6921" width="1.42578125" style="221" customWidth="1"/>
    <col min="6922" max="7168" width="9.140625" style="221"/>
    <col min="7169" max="7169" width="2.5703125" style="221" customWidth="1"/>
    <col min="7170" max="7171" width="3.85546875" style="221" customWidth="1"/>
    <col min="7172" max="7172" width="60.28515625" style="221" customWidth="1"/>
    <col min="7173" max="7176" width="15.7109375" style="221" customWidth="1"/>
    <col min="7177" max="7177" width="1.42578125" style="221" customWidth="1"/>
    <col min="7178" max="7424" width="9.140625" style="221"/>
    <col min="7425" max="7425" width="2.5703125" style="221" customWidth="1"/>
    <col min="7426" max="7427" width="3.85546875" style="221" customWidth="1"/>
    <col min="7428" max="7428" width="60.28515625" style="221" customWidth="1"/>
    <col min="7429" max="7432" width="15.7109375" style="221" customWidth="1"/>
    <col min="7433" max="7433" width="1.42578125" style="221" customWidth="1"/>
    <col min="7434" max="7680" width="9.140625" style="221"/>
    <col min="7681" max="7681" width="2.5703125" style="221" customWidth="1"/>
    <col min="7682" max="7683" width="3.85546875" style="221" customWidth="1"/>
    <col min="7684" max="7684" width="60.28515625" style="221" customWidth="1"/>
    <col min="7685" max="7688" width="15.7109375" style="221" customWidth="1"/>
    <col min="7689" max="7689" width="1.42578125" style="221" customWidth="1"/>
    <col min="7690" max="7936" width="9.140625" style="221"/>
    <col min="7937" max="7937" width="2.5703125" style="221" customWidth="1"/>
    <col min="7938" max="7939" width="3.85546875" style="221" customWidth="1"/>
    <col min="7940" max="7940" width="60.28515625" style="221" customWidth="1"/>
    <col min="7941" max="7944" width="15.7109375" style="221" customWidth="1"/>
    <col min="7945" max="7945" width="1.42578125" style="221" customWidth="1"/>
    <col min="7946" max="8192" width="9.140625" style="221"/>
    <col min="8193" max="8193" width="2.5703125" style="221" customWidth="1"/>
    <col min="8194" max="8195" width="3.85546875" style="221" customWidth="1"/>
    <col min="8196" max="8196" width="60.28515625" style="221" customWidth="1"/>
    <col min="8197" max="8200" width="15.7109375" style="221" customWidth="1"/>
    <col min="8201" max="8201" width="1.42578125" style="221" customWidth="1"/>
    <col min="8202" max="8448" width="9.140625" style="221"/>
    <col min="8449" max="8449" width="2.5703125" style="221" customWidth="1"/>
    <col min="8450" max="8451" width="3.85546875" style="221" customWidth="1"/>
    <col min="8452" max="8452" width="60.28515625" style="221" customWidth="1"/>
    <col min="8453" max="8456" width="15.7109375" style="221" customWidth="1"/>
    <col min="8457" max="8457" width="1.42578125" style="221" customWidth="1"/>
    <col min="8458" max="8704" width="9.140625" style="221"/>
    <col min="8705" max="8705" width="2.5703125" style="221" customWidth="1"/>
    <col min="8706" max="8707" width="3.85546875" style="221" customWidth="1"/>
    <col min="8708" max="8708" width="60.28515625" style="221" customWidth="1"/>
    <col min="8709" max="8712" width="15.7109375" style="221" customWidth="1"/>
    <col min="8713" max="8713" width="1.42578125" style="221" customWidth="1"/>
    <col min="8714" max="8960" width="9.140625" style="221"/>
    <col min="8961" max="8961" width="2.5703125" style="221" customWidth="1"/>
    <col min="8962" max="8963" width="3.85546875" style="221" customWidth="1"/>
    <col min="8964" max="8964" width="60.28515625" style="221" customWidth="1"/>
    <col min="8965" max="8968" width="15.7109375" style="221" customWidth="1"/>
    <col min="8969" max="8969" width="1.42578125" style="221" customWidth="1"/>
    <col min="8970" max="9216" width="9.140625" style="221"/>
    <col min="9217" max="9217" width="2.5703125" style="221" customWidth="1"/>
    <col min="9218" max="9219" width="3.85546875" style="221" customWidth="1"/>
    <col min="9220" max="9220" width="60.28515625" style="221" customWidth="1"/>
    <col min="9221" max="9224" width="15.7109375" style="221" customWidth="1"/>
    <col min="9225" max="9225" width="1.42578125" style="221" customWidth="1"/>
    <col min="9226" max="9472" width="9.140625" style="221"/>
    <col min="9473" max="9473" width="2.5703125" style="221" customWidth="1"/>
    <col min="9474" max="9475" width="3.85546875" style="221" customWidth="1"/>
    <col min="9476" max="9476" width="60.28515625" style="221" customWidth="1"/>
    <col min="9477" max="9480" width="15.7109375" style="221" customWidth="1"/>
    <col min="9481" max="9481" width="1.42578125" style="221" customWidth="1"/>
    <col min="9482" max="9728" width="9.140625" style="221"/>
    <col min="9729" max="9729" width="2.5703125" style="221" customWidth="1"/>
    <col min="9730" max="9731" width="3.85546875" style="221" customWidth="1"/>
    <col min="9732" max="9732" width="60.28515625" style="221" customWidth="1"/>
    <col min="9733" max="9736" width="15.7109375" style="221" customWidth="1"/>
    <col min="9737" max="9737" width="1.42578125" style="221" customWidth="1"/>
    <col min="9738" max="9984" width="9.140625" style="221"/>
    <col min="9985" max="9985" width="2.5703125" style="221" customWidth="1"/>
    <col min="9986" max="9987" width="3.85546875" style="221" customWidth="1"/>
    <col min="9988" max="9988" width="60.28515625" style="221" customWidth="1"/>
    <col min="9989" max="9992" width="15.7109375" style="221" customWidth="1"/>
    <col min="9993" max="9993" width="1.42578125" style="221" customWidth="1"/>
    <col min="9994" max="10240" width="9.140625" style="221"/>
    <col min="10241" max="10241" width="2.5703125" style="221" customWidth="1"/>
    <col min="10242" max="10243" width="3.85546875" style="221" customWidth="1"/>
    <col min="10244" max="10244" width="60.28515625" style="221" customWidth="1"/>
    <col min="10245" max="10248" width="15.7109375" style="221" customWidth="1"/>
    <col min="10249" max="10249" width="1.42578125" style="221" customWidth="1"/>
    <col min="10250" max="10496" width="9.140625" style="221"/>
    <col min="10497" max="10497" width="2.5703125" style="221" customWidth="1"/>
    <col min="10498" max="10499" width="3.85546875" style="221" customWidth="1"/>
    <col min="10500" max="10500" width="60.28515625" style="221" customWidth="1"/>
    <col min="10501" max="10504" width="15.7109375" style="221" customWidth="1"/>
    <col min="10505" max="10505" width="1.42578125" style="221" customWidth="1"/>
    <col min="10506" max="10752" width="9.140625" style="221"/>
    <col min="10753" max="10753" width="2.5703125" style="221" customWidth="1"/>
    <col min="10754" max="10755" width="3.85546875" style="221" customWidth="1"/>
    <col min="10756" max="10756" width="60.28515625" style="221" customWidth="1"/>
    <col min="10757" max="10760" width="15.7109375" style="221" customWidth="1"/>
    <col min="10761" max="10761" width="1.42578125" style="221" customWidth="1"/>
    <col min="10762" max="11008" width="9.140625" style="221"/>
    <col min="11009" max="11009" width="2.5703125" style="221" customWidth="1"/>
    <col min="11010" max="11011" width="3.85546875" style="221" customWidth="1"/>
    <col min="11012" max="11012" width="60.28515625" style="221" customWidth="1"/>
    <col min="11013" max="11016" width="15.7109375" style="221" customWidth="1"/>
    <col min="11017" max="11017" width="1.42578125" style="221" customWidth="1"/>
    <col min="11018" max="11264" width="9.140625" style="221"/>
    <col min="11265" max="11265" width="2.5703125" style="221" customWidth="1"/>
    <col min="11266" max="11267" width="3.85546875" style="221" customWidth="1"/>
    <col min="11268" max="11268" width="60.28515625" style="221" customWidth="1"/>
    <col min="11269" max="11272" width="15.7109375" style="221" customWidth="1"/>
    <col min="11273" max="11273" width="1.42578125" style="221" customWidth="1"/>
    <col min="11274" max="11520" width="9.140625" style="221"/>
    <col min="11521" max="11521" width="2.5703125" style="221" customWidth="1"/>
    <col min="11522" max="11523" width="3.85546875" style="221" customWidth="1"/>
    <col min="11524" max="11524" width="60.28515625" style="221" customWidth="1"/>
    <col min="11525" max="11528" width="15.7109375" style="221" customWidth="1"/>
    <col min="11529" max="11529" width="1.42578125" style="221" customWidth="1"/>
    <col min="11530" max="11776" width="9.140625" style="221"/>
    <col min="11777" max="11777" width="2.5703125" style="221" customWidth="1"/>
    <col min="11778" max="11779" width="3.85546875" style="221" customWidth="1"/>
    <col min="11780" max="11780" width="60.28515625" style="221" customWidth="1"/>
    <col min="11781" max="11784" width="15.7109375" style="221" customWidth="1"/>
    <col min="11785" max="11785" width="1.42578125" style="221" customWidth="1"/>
    <col min="11786" max="12032" width="9.140625" style="221"/>
    <col min="12033" max="12033" width="2.5703125" style="221" customWidth="1"/>
    <col min="12034" max="12035" width="3.85546875" style="221" customWidth="1"/>
    <col min="12036" max="12036" width="60.28515625" style="221" customWidth="1"/>
    <col min="12037" max="12040" width="15.7109375" style="221" customWidth="1"/>
    <col min="12041" max="12041" width="1.42578125" style="221" customWidth="1"/>
    <col min="12042" max="12288" width="9.140625" style="221"/>
    <col min="12289" max="12289" width="2.5703125" style="221" customWidth="1"/>
    <col min="12290" max="12291" width="3.85546875" style="221" customWidth="1"/>
    <col min="12292" max="12292" width="60.28515625" style="221" customWidth="1"/>
    <col min="12293" max="12296" width="15.7109375" style="221" customWidth="1"/>
    <col min="12297" max="12297" width="1.42578125" style="221" customWidth="1"/>
    <col min="12298" max="12544" width="9.140625" style="221"/>
    <col min="12545" max="12545" width="2.5703125" style="221" customWidth="1"/>
    <col min="12546" max="12547" width="3.85546875" style="221" customWidth="1"/>
    <col min="12548" max="12548" width="60.28515625" style="221" customWidth="1"/>
    <col min="12549" max="12552" width="15.7109375" style="221" customWidth="1"/>
    <col min="12553" max="12553" width="1.42578125" style="221" customWidth="1"/>
    <col min="12554" max="12800" width="9.140625" style="221"/>
    <col min="12801" max="12801" width="2.5703125" style="221" customWidth="1"/>
    <col min="12802" max="12803" width="3.85546875" style="221" customWidth="1"/>
    <col min="12804" max="12804" width="60.28515625" style="221" customWidth="1"/>
    <col min="12805" max="12808" width="15.7109375" style="221" customWidth="1"/>
    <col min="12809" max="12809" width="1.42578125" style="221" customWidth="1"/>
    <col min="12810" max="13056" width="9.140625" style="221"/>
    <col min="13057" max="13057" width="2.5703125" style="221" customWidth="1"/>
    <col min="13058" max="13059" width="3.85546875" style="221" customWidth="1"/>
    <col min="13060" max="13060" width="60.28515625" style="221" customWidth="1"/>
    <col min="13061" max="13064" width="15.7109375" style="221" customWidth="1"/>
    <col min="13065" max="13065" width="1.42578125" style="221" customWidth="1"/>
    <col min="13066" max="13312" width="9.140625" style="221"/>
    <col min="13313" max="13313" width="2.5703125" style="221" customWidth="1"/>
    <col min="13314" max="13315" width="3.85546875" style="221" customWidth="1"/>
    <col min="13316" max="13316" width="60.28515625" style="221" customWidth="1"/>
    <col min="13317" max="13320" width="15.7109375" style="221" customWidth="1"/>
    <col min="13321" max="13321" width="1.42578125" style="221" customWidth="1"/>
    <col min="13322" max="13568" width="9.140625" style="221"/>
    <col min="13569" max="13569" width="2.5703125" style="221" customWidth="1"/>
    <col min="13570" max="13571" width="3.85546875" style="221" customWidth="1"/>
    <col min="13572" max="13572" width="60.28515625" style="221" customWidth="1"/>
    <col min="13573" max="13576" width="15.7109375" style="221" customWidth="1"/>
    <col min="13577" max="13577" width="1.42578125" style="221" customWidth="1"/>
    <col min="13578" max="13824" width="9.140625" style="221"/>
    <col min="13825" max="13825" width="2.5703125" style="221" customWidth="1"/>
    <col min="13826" max="13827" width="3.85546875" style="221" customWidth="1"/>
    <col min="13828" max="13828" width="60.28515625" style="221" customWidth="1"/>
    <col min="13829" max="13832" width="15.7109375" style="221" customWidth="1"/>
    <col min="13833" max="13833" width="1.42578125" style="221" customWidth="1"/>
    <col min="13834" max="14080" width="9.140625" style="221"/>
    <col min="14081" max="14081" width="2.5703125" style="221" customWidth="1"/>
    <col min="14082" max="14083" width="3.85546875" style="221" customWidth="1"/>
    <col min="14084" max="14084" width="60.28515625" style="221" customWidth="1"/>
    <col min="14085" max="14088" width="15.7109375" style="221" customWidth="1"/>
    <col min="14089" max="14089" width="1.42578125" style="221" customWidth="1"/>
    <col min="14090" max="14336" width="9.140625" style="221"/>
    <col min="14337" max="14337" width="2.5703125" style="221" customWidth="1"/>
    <col min="14338" max="14339" width="3.85546875" style="221" customWidth="1"/>
    <col min="14340" max="14340" width="60.28515625" style="221" customWidth="1"/>
    <col min="14341" max="14344" width="15.7109375" style="221" customWidth="1"/>
    <col min="14345" max="14345" width="1.42578125" style="221" customWidth="1"/>
    <col min="14346" max="14592" width="9.140625" style="221"/>
    <col min="14593" max="14593" width="2.5703125" style="221" customWidth="1"/>
    <col min="14594" max="14595" width="3.85546875" style="221" customWidth="1"/>
    <col min="14596" max="14596" width="60.28515625" style="221" customWidth="1"/>
    <col min="14597" max="14600" width="15.7109375" style="221" customWidth="1"/>
    <col min="14601" max="14601" width="1.42578125" style="221" customWidth="1"/>
    <col min="14602" max="14848" width="9.140625" style="221"/>
    <col min="14849" max="14849" width="2.5703125" style="221" customWidth="1"/>
    <col min="14850" max="14851" width="3.85546875" style="221" customWidth="1"/>
    <col min="14852" max="14852" width="60.28515625" style="221" customWidth="1"/>
    <col min="14853" max="14856" width="15.7109375" style="221" customWidth="1"/>
    <col min="14857" max="14857" width="1.42578125" style="221" customWidth="1"/>
    <col min="14858" max="15104" width="9.140625" style="221"/>
    <col min="15105" max="15105" width="2.5703125" style="221" customWidth="1"/>
    <col min="15106" max="15107" width="3.85546875" style="221" customWidth="1"/>
    <col min="15108" max="15108" width="60.28515625" style="221" customWidth="1"/>
    <col min="15109" max="15112" width="15.7109375" style="221" customWidth="1"/>
    <col min="15113" max="15113" width="1.42578125" style="221" customWidth="1"/>
    <col min="15114" max="15360" width="9.140625" style="221"/>
    <col min="15361" max="15361" width="2.5703125" style="221" customWidth="1"/>
    <col min="15362" max="15363" width="3.85546875" style="221" customWidth="1"/>
    <col min="15364" max="15364" width="60.28515625" style="221" customWidth="1"/>
    <col min="15365" max="15368" width="15.7109375" style="221" customWidth="1"/>
    <col min="15369" max="15369" width="1.42578125" style="221" customWidth="1"/>
    <col min="15370" max="15616" width="9.140625" style="221"/>
    <col min="15617" max="15617" width="2.5703125" style="221" customWidth="1"/>
    <col min="15618" max="15619" width="3.85546875" style="221" customWidth="1"/>
    <col min="15620" max="15620" width="60.28515625" style="221" customWidth="1"/>
    <col min="15621" max="15624" width="15.7109375" style="221" customWidth="1"/>
    <col min="15625" max="15625" width="1.42578125" style="221" customWidth="1"/>
    <col min="15626" max="15872" width="9.140625" style="221"/>
    <col min="15873" max="15873" width="2.5703125" style="221" customWidth="1"/>
    <col min="15874" max="15875" width="3.85546875" style="221" customWidth="1"/>
    <col min="15876" max="15876" width="60.28515625" style="221" customWidth="1"/>
    <col min="15877" max="15880" width="15.7109375" style="221" customWidth="1"/>
    <col min="15881" max="15881" width="1.42578125" style="221" customWidth="1"/>
    <col min="15882" max="16128" width="9.140625" style="221"/>
    <col min="16129" max="16129" width="2.5703125" style="221" customWidth="1"/>
    <col min="16130" max="16131" width="3.85546875" style="221" customWidth="1"/>
    <col min="16132" max="16132" width="60.28515625" style="221" customWidth="1"/>
    <col min="16133" max="16136" width="15.7109375" style="221" customWidth="1"/>
    <col min="16137" max="16137" width="1.42578125" style="221" customWidth="1"/>
    <col min="16138" max="16384" width="9.140625" style="221"/>
  </cols>
  <sheetData>
    <row r="1" spans="2:11" ht="15" customHeight="1"/>
    <row r="2" spans="2:11" ht="15">
      <c r="B2" s="212"/>
      <c r="C2" s="212"/>
      <c r="D2" s="212" t="s">
        <v>897</v>
      </c>
      <c r="E2" s="212"/>
      <c r="F2" s="212"/>
      <c r="G2" s="212"/>
      <c r="H2" s="212"/>
    </row>
    <row r="3" spans="2:11" ht="15" customHeight="1">
      <c r="B3" s="212"/>
      <c r="C3" s="1358" t="s">
        <v>882</v>
      </c>
      <c r="D3" s="1358"/>
      <c r="E3" s="1358"/>
      <c r="F3" s="1358"/>
      <c r="G3" s="1358"/>
      <c r="H3" s="1358"/>
    </row>
    <row r="4" spans="2:11" ht="18">
      <c r="B4" s="1361" t="s">
        <v>515</v>
      </c>
      <c r="C4" s="1361"/>
      <c r="D4" s="1361"/>
      <c r="E4" s="1361"/>
      <c r="F4" s="1361"/>
      <c r="G4" s="1361"/>
      <c r="H4" s="1361"/>
    </row>
    <row r="5" spans="2:11" ht="20.25">
      <c r="B5" s="222"/>
      <c r="C5" s="222"/>
      <c r="D5" s="222"/>
      <c r="E5" s="222"/>
      <c r="F5" s="222"/>
      <c r="G5" s="222"/>
      <c r="H5" s="222"/>
    </row>
    <row r="6" spans="2:11" ht="15">
      <c r="B6" s="223"/>
      <c r="C6" s="223"/>
      <c r="D6" s="223"/>
      <c r="E6" s="223"/>
      <c r="F6" s="223"/>
      <c r="G6" s="224" t="s">
        <v>516</v>
      </c>
    </row>
    <row r="7" spans="2:11">
      <c r="B7" s="225"/>
      <c r="C7" s="225"/>
      <c r="D7" s="226"/>
      <c r="E7" s="226"/>
      <c r="F7" s="226"/>
      <c r="G7" s="227" t="s">
        <v>60</v>
      </c>
    </row>
    <row r="8" spans="2:11" ht="13.5" thickBot="1">
      <c r="B8" s="225"/>
      <c r="C8" s="225"/>
      <c r="D8" s="226"/>
      <c r="E8" s="226"/>
      <c r="F8" s="226"/>
      <c r="G8" s="227"/>
    </row>
    <row r="9" spans="2:11" ht="52.5" thickTop="1" thickBot="1">
      <c r="B9" s="228"/>
      <c r="C9" s="1362" t="s">
        <v>517</v>
      </c>
      <c r="D9" s="1363"/>
      <c r="E9" s="229" t="s">
        <v>518</v>
      </c>
      <c r="F9" s="230" t="s">
        <v>519</v>
      </c>
      <c r="G9" s="230" t="s">
        <v>520</v>
      </c>
      <c r="H9" s="231" t="s">
        <v>521</v>
      </c>
    </row>
    <row r="10" spans="2:11" ht="15" customHeight="1">
      <c r="B10" s="232"/>
      <c r="C10" s="233" t="s">
        <v>522</v>
      </c>
      <c r="D10" s="234"/>
      <c r="E10" s="235"/>
      <c r="F10" s="235"/>
      <c r="G10" s="235"/>
      <c r="H10" s="236"/>
    </row>
    <row r="11" spans="2:11" ht="15" customHeight="1">
      <c r="B11" s="237"/>
      <c r="C11" s="238">
        <v>1</v>
      </c>
      <c r="D11" s="239" t="s">
        <v>523</v>
      </c>
      <c r="E11" s="240">
        <v>0</v>
      </c>
      <c r="F11" s="240">
        <v>0</v>
      </c>
      <c r="G11" s="240">
        <v>0</v>
      </c>
      <c r="H11" s="241" t="s">
        <v>524</v>
      </c>
    </row>
    <row r="12" spans="2:11" ht="15" customHeight="1">
      <c r="B12" s="237"/>
      <c r="C12" s="238">
        <v>2</v>
      </c>
      <c r="D12" s="239" t="s">
        <v>525</v>
      </c>
      <c r="E12" s="240">
        <v>0</v>
      </c>
      <c r="F12" s="240">
        <v>0</v>
      </c>
      <c r="G12" s="240">
        <v>0</v>
      </c>
      <c r="H12" s="241" t="s">
        <v>526</v>
      </c>
      <c r="K12" s="241" t="s">
        <v>526</v>
      </c>
    </row>
    <row r="13" spans="2:11" ht="15" customHeight="1">
      <c r="B13" s="237"/>
      <c r="C13" s="238">
        <v>3</v>
      </c>
      <c r="D13" s="242" t="s">
        <v>527</v>
      </c>
      <c r="E13" s="240">
        <v>0</v>
      </c>
      <c r="F13" s="240">
        <v>0</v>
      </c>
      <c r="G13" s="240">
        <v>0</v>
      </c>
      <c r="H13" s="241" t="s">
        <v>528</v>
      </c>
      <c r="K13" s="241" t="s">
        <v>528</v>
      </c>
    </row>
    <row r="14" spans="2:11" ht="15" customHeight="1" thickBot="1">
      <c r="B14" s="243"/>
      <c r="C14" s="1359" t="s">
        <v>89</v>
      </c>
      <c r="D14" s="1360"/>
      <c r="E14" s="244">
        <f>SUM(E11:E13)</f>
        <v>0</v>
      </c>
      <c r="F14" s="244">
        <f>SUM(F11:F13)</f>
        <v>0</v>
      </c>
      <c r="G14" s="244">
        <f>SUM(G11:G13)</f>
        <v>0</v>
      </c>
      <c r="H14" s="245"/>
    </row>
    <row r="15" spans="2:11" ht="15" customHeight="1" thickTop="1">
      <c r="B15" s="246"/>
      <c r="C15" s="247"/>
      <c r="D15" s="247"/>
      <c r="E15" s="225"/>
      <c r="F15" s="225"/>
      <c r="G15" s="225"/>
      <c r="H15" s="225"/>
    </row>
    <row r="16" spans="2:11" ht="15" customHeight="1" thickBot="1">
      <c r="B16" s="246"/>
      <c r="C16" s="247"/>
      <c r="D16" s="247"/>
      <c r="E16" s="225"/>
      <c r="F16" s="225"/>
      <c r="G16" s="225"/>
      <c r="H16" s="225"/>
    </row>
    <row r="17" spans="2:10" ht="52.5" thickTop="1" thickBot="1">
      <c r="B17" s="228"/>
      <c r="C17" s="1362" t="s">
        <v>517</v>
      </c>
      <c r="D17" s="1363"/>
      <c r="E17" s="248" t="s">
        <v>518</v>
      </c>
      <c r="F17" s="249" t="s">
        <v>519</v>
      </c>
      <c r="G17" s="249" t="s">
        <v>520</v>
      </c>
      <c r="H17" s="231" t="s">
        <v>521</v>
      </c>
    </row>
    <row r="18" spans="2:10" ht="15" customHeight="1">
      <c r="B18" s="232"/>
      <c r="C18" s="233" t="s">
        <v>529</v>
      </c>
      <c r="D18" s="234"/>
      <c r="E18" s="235"/>
      <c r="F18" s="235"/>
      <c r="G18" s="235"/>
      <c r="H18" s="250"/>
    </row>
    <row r="19" spans="2:10" ht="15" customHeight="1">
      <c r="B19" s="237"/>
      <c r="C19" s="238">
        <v>1</v>
      </c>
      <c r="D19" s="239" t="s">
        <v>523</v>
      </c>
      <c r="E19" s="240">
        <v>0</v>
      </c>
      <c r="F19" s="240">
        <v>0</v>
      </c>
      <c r="G19" s="240">
        <v>0</v>
      </c>
      <c r="H19" s="241" t="s">
        <v>524</v>
      </c>
      <c r="J19" s="251" t="e">
        <f>G19/F19</f>
        <v>#DIV/0!</v>
      </c>
    </row>
    <row r="20" spans="2:10" ht="15" customHeight="1">
      <c r="B20" s="237"/>
      <c r="C20" s="238">
        <v>2</v>
      </c>
      <c r="D20" s="239" t="s">
        <v>525</v>
      </c>
      <c r="E20" s="240">
        <v>0</v>
      </c>
      <c r="F20" s="240">
        <v>0</v>
      </c>
      <c r="G20" s="240">
        <v>0</v>
      </c>
      <c r="H20" s="241" t="s">
        <v>526</v>
      </c>
      <c r="J20" s="251" t="e">
        <f>G20/F20</f>
        <v>#DIV/0!</v>
      </c>
    </row>
    <row r="21" spans="2:10" ht="15" customHeight="1">
      <c r="B21" s="237"/>
      <c r="C21" s="238">
        <v>3</v>
      </c>
      <c r="D21" s="242" t="s">
        <v>527</v>
      </c>
      <c r="E21" s="240">
        <v>0</v>
      </c>
      <c r="F21" s="240">
        <v>0</v>
      </c>
      <c r="G21" s="240">
        <v>0</v>
      </c>
      <c r="H21" s="241" t="s">
        <v>528</v>
      </c>
      <c r="J21" s="251" t="e">
        <f>G21/F21</f>
        <v>#DIV/0!</v>
      </c>
    </row>
    <row r="22" spans="2:10" ht="15" customHeight="1" thickBot="1">
      <c r="B22" s="243"/>
      <c r="C22" s="1359" t="s">
        <v>89</v>
      </c>
      <c r="D22" s="1360"/>
      <c r="E22" s="252">
        <f>SUM(E19:E21)</f>
        <v>0</v>
      </c>
      <c r="F22" s="252">
        <f t="shared" ref="F22:G22" si="0">SUM(F19:F21)</f>
        <v>0</v>
      </c>
      <c r="G22" s="252">
        <f t="shared" si="0"/>
        <v>0</v>
      </c>
      <c r="H22" s="245"/>
    </row>
    <row r="23" spans="2:10" ht="15" customHeight="1" thickTop="1">
      <c r="B23" s="246"/>
      <c r="C23" s="247"/>
      <c r="D23" s="247"/>
      <c r="E23" s="225"/>
      <c r="F23" s="225"/>
      <c r="G23" s="225"/>
      <c r="H23" s="225"/>
    </row>
    <row r="25" spans="2:10">
      <c r="B25" s="221" t="s">
        <v>530</v>
      </c>
    </row>
  </sheetData>
  <mergeCells count="6">
    <mergeCell ref="C3:H3"/>
    <mergeCell ref="C22:D22"/>
    <mergeCell ref="B4:H4"/>
    <mergeCell ref="C9:D9"/>
    <mergeCell ref="C14:D14"/>
    <mergeCell ref="C17:D17"/>
  </mergeCells>
  <pageMargins left="0.70866141732283472" right="0.31" top="0.74803149606299213" bottom="0.74803149606299213" header="0.31496062992125984" footer="0.31496062992125984"/>
  <pageSetup paperSize="5" scale="96" orientation="portrait" r:id="rId1"/>
</worksheet>
</file>

<file path=xl/worksheets/sheet34.xml><?xml version="1.0" encoding="utf-8"?>
<worksheet xmlns="http://schemas.openxmlformats.org/spreadsheetml/2006/main" xmlns:r="http://schemas.openxmlformats.org/officeDocument/2006/relationships">
  <dimension ref="A1:L56"/>
  <sheetViews>
    <sheetView topLeftCell="A37" workbookViewId="0">
      <selection activeCell="F60" sqref="F60"/>
    </sheetView>
  </sheetViews>
  <sheetFormatPr defaultRowHeight="15"/>
  <cols>
    <col min="1" max="1" width="4" style="185" customWidth="1"/>
    <col min="2" max="2" width="5.5703125" style="185" customWidth="1"/>
    <col min="3" max="3" width="4" style="185" customWidth="1"/>
    <col min="4" max="4" width="3.85546875" style="185" customWidth="1"/>
    <col min="5" max="5" width="31" style="185" customWidth="1"/>
    <col min="6" max="6" width="13.5703125" style="185" customWidth="1"/>
    <col min="7" max="7" width="13.140625" style="185" customWidth="1"/>
    <col min="8" max="8" width="11.7109375" style="185" customWidth="1"/>
    <col min="9" max="9" width="13.85546875" style="185" customWidth="1"/>
    <col min="10" max="10" width="10.7109375" style="185" customWidth="1"/>
    <col min="11" max="11" width="12.28515625" style="185" customWidth="1"/>
    <col min="12" max="12" width="13.42578125" style="185" bestFit="1" customWidth="1"/>
    <col min="13" max="16384" width="9.140625" style="185"/>
  </cols>
  <sheetData>
    <row r="1" spans="1:11" ht="15.75">
      <c r="B1" s="1367" t="s">
        <v>641</v>
      </c>
      <c r="C1" s="1368"/>
      <c r="D1" s="1368"/>
      <c r="E1" s="1368"/>
      <c r="F1" s="1368"/>
      <c r="G1" s="1368"/>
      <c r="H1" s="1368"/>
      <c r="I1" s="1368"/>
      <c r="J1" s="1368"/>
      <c r="K1" s="1368"/>
    </row>
    <row r="2" spans="1:11" ht="18.75">
      <c r="A2" s="880"/>
      <c r="B2" s="880"/>
      <c r="C2" s="880"/>
      <c r="D2" s="880"/>
      <c r="E2" s="880"/>
      <c r="F2" s="1369" t="s">
        <v>902</v>
      </c>
      <c r="G2" s="1369"/>
      <c r="H2" s="1369"/>
      <c r="I2" s="1369"/>
      <c r="J2" s="1369"/>
      <c r="K2" s="1369"/>
    </row>
    <row r="3" spans="1:11" ht="18.75">
      <c r="A3" s="880"/>
      <c r="B3" s="1370" t="s">
        <v>904</v>
      </c>
      <c r="C3" s="1370"/>
      <c r="D3" s="1370"/>
      <c r="E3" s="1370"/>
      <c r="F3" s="1370"/>
      <c r="G3" s="1370"/>
      <c r="H3" s="1370"/>
      <c r="I3" s="1370"/>
      <c r="J3" s="1370"/>
      <c r="K3" s="1370"/>
    </row>
    <row r="4" spans="1:11" ht="18.75">
      <c r="B4" s="1370" t="s">
        <v>642</v>
      </c>
      <c r="C4" s="1370"/>
      <c r="D4" s="1370"/>
      <c r="E4" s="1370"/>
      <c r="F4" s="1370"/>
      <c r="G4" s="1370"/>
      <c r="H4" s="1370"/>
      <c r="I4" s="1370"/>
      <c r="J4" s="1370"/>
      <c r="K4" s="1370"/>
    </row>
    <row r="5" spans="1:11" ht="15.75" thickBot="1">
      <c r="F5" s="1371" t="s">
        <v>60</v>
      </c>
      <c r="G5" s="1371"/>
      <c r="H5" s="1371"/>
      <c r="I5" s="1371"/>
      <c r="J5" s="1371"/>
      <c r="K5" s="1371"/>
    </row>
    <row r="6" spans="1:11" ht="24.75" customHeight="1" thickTop="1" thickBot="1">
      <c r="B6" s="881" t="s">
        <v>2</v>
      </c>
      <c r="C6" s="882"/>
      <c r="D6" s="882"/>
      <c r="E6" s="882"/>
      <c r="F6" s="1364" t="s">
        <v>398</v>
      </c>
      <c r="G6" s="1365"/>
      <c r="H6" s="1365"/>
      <c r="I6" s="1365" t="s">
        <v>903</v>
      </c>
      <c r="J6" s="1365"/>
      <c r="K6" s="1366"/>
    </row>
    <row r="7" spans="1:11" ht="15.75" thickTop="1">
      <c r="B7" s="883"/>
      <c r="C7" s="884"/>
      <c r="D7" s="885"/>
      <c r="E7" s="886"/>
      <c r="F7" s="887" t="s">
        <v>41</v>
      </c>
      <c r="G7" s="887" t="s">
        <v>42</v>
      </c>
      <c r="H7" s="887" t="s">
        <v>43</v>
      </c>
      <c r="I7" s="887" t="s">
        <v>41</v>
      </c>
      <c r="J7" s="887" t="s">
        <v>42</v>
      </c>
      <c r="K7" s="887" t="s">
        <v>43</v>
      </c>
    </row>
    <row r="8" spans="1:11">
      <c r="B8" s="888" t="s">
        <v>644</v>
      </c>
      <c r="C8" s="889"/>
      <c r="D8" s="890"/>
      <c r="E8" s="886"/>
      <c r="F8" s="891"/>
      <c r="G8" s="891"/>
      <c r="H8" s="891"/>
      <c r="I8" s="892"/>
      <c r="J8" s="891"/>
      <c r="K8" s="892"/>
    </row>
    <row r="9" spans="1:11">
      <c r="B9" s="893"/>
      <c r="C9" s="889" t="s">
        <v>645</v>
      </c>
      <c r="D9" s="890"/>
      <c r="E9" s="886"/>
      <c r="F9" s="894">
        <f t="shared" ref="F9:I9" si="0">SUM(F10:F12)</f>
        <v>2221844.5140335411</v>
      </c>
      <c r="G9" s="894">
        <f t="shared" ref="G9:H9" si="1">SUM(G10:G12)</f>
        <v>-161067.72260041093</v>
      </c>
      <c r="H9" s="894">
        <f t="shared" si="1"/>
        <v>-1191429.6100958493</v>
      </c>
      <c r="I9" s="894">
        <f t="shared" si="0"/>
        <v>-730840.82674914226</v>
      </c>
      <c r="J9" s="894">
        <f t="shared" ref="J9:K9" si="2">SUM(J10:J12)</f>
        <v>278321.86262664979</v>
      </c>
      <c r="K9" s="894">
        <f t="shared" si="2"/>
        <v>-1618654.8545402279</v>
      </c>
    </row>
    <row r="10" spans="1:11">
      <c r="B10" s="895"/>
      <c r="C10" s="886"/>
      <c r="D10" s="885" t="s">
        <v>646</v>
      </c>
      <c r="E10" s="886"/>
      <c r="F10" s="891">
        <v>0</v>
      </c>
      <c r="G10" s="891">
        <v>0</v>
      </c>
      <c r="H10" s="891">
        <v>0</v>
      </c>
      <c r="I10" s="891">
        <v>0</v>
      </c>
      <c r="J10" s="891">
        <v>0</v>
      </c>
      <c r="K10" s="891">
        <v>0</v>
      </c>
    </row>
    <row r="11" spans="1:11">
      <c r="B11" s="895"/>
      <c r="C11" s="886"/>
      <c r="D11" s="885" t="s">
        <v>647</v>
      </c>
      <c r="E11" s="886"/>
      <c r="F11" s="891">
        <v>0</v>
      </c>
      <c r="G11" s="891">
        <v>0</v>
      </c>
      <c r="H11" s="891">
        <v>0</v>
      </c>
      <c r="I11" s="891">
        <v>0</v>
      </c>
      <c r="J11" s="891">
        <v>0</v>
      </c>
      <c r="K11" s="891">
        <v>0</v>
      </c>
    </row>
    <row r="12" spans="1:11">
      <c r="B12" s="895"/>
      <c r="C12" s="886"/>
      <c r="D12" s="885" t="s">
        <v>648</v>
      </c>
      <c r="E12" s="886"/>
      <c r="F12" s="891">
        <v>2221844.5140335411</v>
      </c>
      <c r="G12" s="891">
        <v>-161067.72260041093</v>
      </c>
      <c r="H12" s="891">
        <v>-1191429.6100958493</v>
      </c>
      <c r="I12" s="891">
        <v>-730840.82674914226</v>
      </c>
      <c r="J12" s="891">
        <v>278321.86262664979</v>
      </c>
      <c r="K12" s="891">
        <v>-1618654.8545402279</v>
      </c>
    </row>
    <row r="13" spans="1:11">
      <c r="B13" s="895"/>
      <c r="C13" s="886"/>
      <c r="D13" s="885" t="s">
        <v>649</v>
      </c>
      <c r="E13" s="886"/>
      <c r="F13" s="891"/>
      <c r="G13" s="891"/>
      <c r="H13" s="891"/>
      <c r="I13" s="891"/>
      <c r="J13" s="891"/>
      <c r="K13" s="891"/>
    </row>
    <row r="14" spans="1:11">
      <c r="B14" s="895"/>
      <c r="C14" s="884"/>
      <c r="D14" s="890"/>
      <c r="E14" s="886"/>
      <c r="F14" s="891"/>
      <c r="G14" s="891"/>
      <c r="H14" s="891"/>
      <c r="I14" s="891"/>
      <c r="J14" s="891"/>
      <c r="K14" s="891"/>
    </row>
    <row r="15" spans="1:11">
      <c r="B15" s="895"/>
      <c r="C15" s="889" t="s">
        <v>650</v>
      </c>
      <c r="D15" s="890"/>
      <c r="E15" s="886"/>
      <c r="F15" s="891"/>
      <c r="G15" s="891"/>
      <c r="H15" s="891"/>
      <c r="I15" s="891"/>
      <c r="J15" s="891"/>
      <c r="K15" s="891"/>
    </row>
    <row r="16" spans="1:11">
      <c r="B16" s="893"/>
      <c r="C16" s="889"/>
      <c r="D16" s="890" t="s">
        <v>651</v>
      </c>
      <c r="E16" s="886"/>
      <c r="F16" s="894">
        <f t="shared" ref="F16:K16" si="3">F17+F21</f>
        <v>0</v>
      </c>
      <c r="G16" s="894">
        <f t="shared" si="3"/>
        <v>0</v>
      </c>
      <c r="H16" s="894">
        <f t="shared" si="3"/>
        <v>0</v>
      </c>
      <c r="I16" s="894">
        <f t="shared" si="3"/>
        <v>0</v>
      </c>
      <c r="J16" s="894">
        <f t="shared" si="3"/>
        <v>0</v>
      </c>
      <c r="K16" s="894">
        <f t="shared" si="3"/>
        <v>0</v>
      </c>
    </row>
    <row r="17" spans="2:11">
      <c r="B17" s="893"/>
      <c r="C17" s="884"/>
      <c r="D17" s="886"/>
      <c r="E17" s="886" t="s">
        <v>652</v>
      </c>
      <c r="F17" s="894">
        <f t="shared" ref="F17:K17" si="4">F18+F19</f>
        <v>0</v>
      </c>
      <c r="G17" s="894">
        <f t="shared" si="4"/>
        <v>0</v>
      </c>
      <c r="H17" s="894">
        <f t="shared" si="4"/>
        <v>0</v>
      </c>
      <c r="I17" s="894">
        <f t="shared" si="4"/>
        <v>0</v>
      </c>
      <c r="J17" s="894">
        <f t="shared" si="4"/>
        <v>0</v>
      </c>
      <c r="K17" s="894">
        <f t="shared" si="4"/>
        <v>0</v>
      </c>
    </row>
    <row r="18" spans="2:11">
      <c r="B18" s="893"/>
      <c r="C18" s="884"/>
      <c r="D18" s="886"/>
      <c r="E18" s="886" t="s">
        <v>610</v>
      </c>
      <c r="F18" s="891">
        <v>0</v>
      </c>
      <c r="G18" s="891">
        <v>0</v>
      </c>
      <c r="H18" s="891">
        <v>0</v>
      </c>
      <c r="I18" s="891">
        <v>0</v>
      </c>
      <c r="J18" s="891">
        <v>0</v>
      </c>
      <c r="K18" s="891">
        <v>0</v>
      </c>
    </row>
    <row r="19" spans="2:11">
      <c r="B19" s="893"/>
      <c r="C19" s="884"/>
      <c r="D19" s="886"/>
      <c r="E19" s="886" t="s">
        <v>611</v>
      </c>
      <c r="F19" s="891">
        <v>0</v>
      </c>
      <c r="G19" s="891">
        <v>0</v>
      </c>
      <c r="H19" s="891">
        <v>0</v>
      </c>
      <c r="I19" s="891">
        <v>0</v>
      </c>
      <c r="J19" s="891">
        <v>0</v>
      </c>
      <c r="K19" s="891">
        <v>0</v>
      </c>
    </row>
    <row r="20" spans="2:11">
      <c r="B20" s="893"/>
      <c r="C20" s="884"/>
      <c r="D20" s="886"/>
      <c r="E20" s="886" t="s">
        <v>653</v>
      </c>
      <c r="F20" s="891">
        <v>0</v>
      </c>
      <c r="G20" s="891">
        <v>0</v>
      </c>
      <c r="H20" s="891">
        <v>0</v>
      </c>
      <c r="I20" s="891">
        <v>0</v>
      </c>
      <c r="J20" s="891">
        <v>0</v>
      </c>
      <c r="K20" s="891">
        <v>0</v>
      </c>
    </row>
    <row r="21" spans="2:11">
      <c r="B21" s="893"/>
      <c r="C21" s="884"/>
      <c r="D21" s="885"/>
      <c r="E21" s="886" t="s">
        <v>654</v>
      </c>
      <c r="F21" s="891">
        <v>0</v>
      </c>
      <c r="G21" s="891">
        <v>0</v>
      </c>
      <c r="H21" s="891">
        <v>0</v>
      </c>
      <c r="I21" s="891">
        <v>0</v>
      </c>
      <c r="J21" s="891">
        <v>0</v>
      </c>
      <c r="K21" s="891">
        <v>0</v>
      </c>
    </row>
    <row r="22" spans="2:11">
      <c r="B22" s="893"/>
      <c r="C22" s="884"/>
      <c r="D22" s="885" t="s">
        <v>655</v>
      </c>
      <c r="E22" s="886"/>
      <c r="F22" s="891"/>
      <c r="G22" s="891"/>
      <c r="H22" s="891"/>
      <c r="I22" s="891"/>
      <c r="J22" s="891"/>
      <c r="K22" s="891"/>
    </row>
    <row r="23" spans="2:11">
      <c r="B23" s="893"/>
      <c r="C23" s="889" t="s">
        <v>656</v>
      </c>
      <c r="D23" s="885"/>
      <c r="E23" s="886"/>
      <c r="F23" s="894">
        <f t="shared" ref="F23:K23" si="5">SUM(F24:F33)</f>
        <v>2517940</v>
      </c>
      <c r="G23" s="894">
        <f t="shared" si="5"/>
        <v>0</v>
      </c>
      <c r="H23" s="894">
        <f t="shared" si="5"/>
        <v>193261</v>
      </c>
      <c r="I23" s="894">
        <f t="shared" si="5"/>
        <v>2517940</v>
      </c>
      <c r="J23" s="894">
        <f t="shared" si="5"/>
        <v>0</v>
      </c>
      <c r="K23" s="894">
        <f t="shared" si="5"/>
        <v>193261</v>
      </c>
    </row>
    <row r="24" spans="2:11">
      <c r="B24" s="895"/>
      <c r="C24" s="889"/>
      <c r="D24" s="885" t="s">
        <v>657</v>
      </c>
      <c r="E24" s="886"/>
      <c r="F24" s="891">
        <v>0</v>
      </c>
      <c r="G24" s="891">
        <v>0</v>
      </c>
      <c r="H24" s="891">
        <v>0</v>
      </c>
      <c r="I24" s="891">
        <v>0</v>
      </c>
      <c r="J24" s="891">
        <v>0</v>
      </c>
      <c r="K24" s="891">
        <v>0</v>
      </c>
    </row>
    <row r="25" spans="2:11">
      <c r="B25" s="893"/>
      <c r="C25" s="889"/>
      <c r="D25" s="885" t="s">
        <v>622</v>
      </c>
      <c r="E25" s="886"/>
      <c r="F25" s="891">
        <v>0</v>
      </c>
      <c r="G25" s="891">
        <v>0</v>
      </c>
      <c r="H25" s="891">
        <v>0</v>
      </c>
      <c r="I25" s="891">
        <v>0</v>
      </c>
      <c r="J25" s="891">
        <v>0</v>
      </c>
      <c r="K25" s="891">
        <v>0</v>
      </c>
    </row>
    <row r="26" spans="2:11">
      <c r="B26" s="893"/>
      <c r="C26" s="884"/>
      <c r="D26" s="885" t="s">
        <v>658</v>
      </c>
      <c r="E26" s="886"/>
      <c r="F26" s="891">
        <v>0</v>
      </c>
      <c r="G26" s="891">
        <v>0</v>
      </c>
      <c r="H26" s="891">
        <v>0</v>
      </c>
      <c r="I26" s="891">
        <v>0</v>
      </c>
      <c r="J26" s="891">
        <v>0</v>
      </c>
      <c r="K26" s="891">
        <v>0</v>
      </c>
    </row>
    <row r="27" spans="2:11">
      <c r="B27" s="893"/>
      <c r="C27" s="884"/>
      <c r="D27" s="885" t="s">
        <v>615</v>
      </c>
      <c r="E27" s="886"/>
      <c r="F27" s="891">
        <v>0</v>
      </c>
      <c r="G27" s="891">
        <v>0</v>
      </c>
      <c r="H27" s="891">
        <v>0</v>
      </c>
      <c r="I27" s="891">
        <v>0</v>
      </c>
      <c r="J27" s="891">
        <v>0</v>
      </c>
      <c r="K27" s="891">
        <v>0</v>
      </c>
    </row>
    <row r="28" spans="2:11">
      <c r="B28" s="893"/>
      <c r="C28" s="884"/>
      <c r="D28" s="885" t="s">
        <v>659</v>
      </c>
      <c r="E28" s="886"/>
      <c r="F28" s="891">
        <v>0</v>
      </c>
      <c r="G28" s="891">
        <v>0</v>
      </c>
      <c r="H28" s="891">
        <v>0</v>
      </c>
      <c r="I28" s="891">
        <v>0</v>
      </c>
      <c r="J28" s="891">
        <v>0</v>
      </c>
      <c r="K28" s="891">
        <v>0</v>
      </c>
    </row>
    <row r="29" spans="2:11">
      <c r="B29" s="893"/>
      <c r="C29" s="884"/>
      <c r="D29" s="885"/>
      <c r="E29" s="886"/>
      <c r="F29" s="891"/>
      <c r="G29" s="891"/>
      <c r="H29" s="891"/>
      <c r="I29" s="891"/>
      <c r="J29" s="891"/>
      <c r="K29" s="891"/>
    </row>
    <row r="30" spans="2:11">
      <c r="B30" s="893"/>
      <c r="C30" s="884"/>
      <c r="D30" s="885" t="s">
        <v>660</v>
      </c>
      <c r="E30" s="886"/>
      <c r="F30" s="891"/>
      <c r="G30" s="891"/>
      <c r="H30" s="891"/>
      <c r="I30" s="891"/>
      <c r="J30" s="891"/>
      <c r="K30" s="891"/>
    </row>
    <row r="31" spans="2:11">
      <c r="B31" s="893"/>
      <c r="C31" s="884"/>
      <c r="D31" s="885"/>
      <c r="E31" s="886" t="s">
        <v>661</v>
      </c>
      <c r="F31" s="891">
        <v>2517940</v>
      </c>
      <c r="G31" s="891">
        <v>0</v>
      </c>
      <c r="H31" s="891">
        <v>193261</v>
      </c>
      <c r="I31" s="891">
        <v>2517940</v>
      </c>
      <c r="J31" s="891">
        <v>0</v>
      </c>
      <c r="K31" s="891">
        <v>193261</v>
      </c>
    </row>
    <row r="32" spans="2:11">
      <c r="B32" s="893"/>
      <c r="C32" s="884"/>
      <c r="D32" s="885"/>
      <c r="E32" s="886" t="s">
        <v>621</v>
      </c>
      <c r="F32" s="891">
        <v>0</v>
      </c>
      <c r="G32" s="891">
        <v>0</v>
      </c>
      <c r="H32" s="891">
        <v>0</v>
      </c>
      <c r="I32" s="891">
        <v>0</v>
      </c>
      <c r="J32" s="891">
        <v>0</v>
      </c>
      <c r="K32" s="891">
        <v>0</v>
      </c>
    </row>
    <row r="33" spans="2:12">
      <c r="B33" s="893"/>
      <c r="C33" s="884"/>
      <c r="D33" s="885"/>
      <c r="E33" s="886" t="s">
        <v>623</v>
      </c>
      <c r="F33" s="891">
        <v>0</v>
      </c>
      <c r="G33" s="891">
        <v>0</v>
      </c>
      <c r="H33" s="891">
        <v>0</v>
      </c>
      <c r="I33" s="891">
        <v>0</v>
      </c>
      <c r="J33" s="891">
        <v>0</v>
      </c>
      <c r="K33" s="891">
        <v>0</v>
      </c>
    </row>
    <row r="34" spans="2:12">
      <c r="B34" s="893"/>
      <c r="C34" s="884"/>
      <c r="D34" s="885" t="s">
        <v>905</v>
      </c>
      <c r="E34" s="886"/>
      <c r="F34" s="891">
        <f t="shared" ref="F34:K34" si="6">F54-F23-F16-F9</f>
        <v>39127977.344567508</v>
      </c>
      <c r="G34" s="891">
        <f t="shared" si="6"/>
        <v>8516061.2693718746</v>
      </c>
      <c r="H34" s="891">
        <f t="shared" si="6"/>
        <v>29158569.166896142</v>
      </c>
      <c r="I34" s="891">
        <f t="shared" si="6"/>
        <v>39828114.339895442</v>
      </c>
      <c r="J34" s="891">
        <f t="shared" si="6"/>
        <v>8275875.3282484692</v>
      </c>
      <c r="K34" s="891">
        <f t="shared" si="6"/>
        <v>26363085.931354329</v>
      </c>
    </row>
    <row r="35" spans="2:12" ht="15.75" thickBot="1">
      <c r="B35" s="888" t="s">
        <v>664</v>
      </c>
      <c r="C35" s="884"/>
      <c r="D35" s="885"/>
      <c r="E35" s="886"/>
      <c r="F35" s="896">
        <f>F23+F16+F9+F34</f>
        <v>43867761.858601049</v>
      </c>
      <c r="G35" s="896">
        <f t="shared" ref="G35:K35" si="7">G23+G16+G9+G34</f>
        <v>8354993.5467714639</v>
      </c>
      <c r="H35" s="896">
        <f t="shared" si="7"/>
        <v>28160400.556800291</v>
      </c>
      <c r="I35" s="896">
        <f t="shared" si="7"/>
        <v>41615213.513146296</v>
      </c>
      <c r="J35" s="896">
        <f t="shared" si="7"/>
        <v>8554197.1908751186</v>
      </c>
      <c r="K35" s="896">
        <f t="shared" si="7"/>
        <v>24937692.0768141</v>
      </c>
    </row>
    <row r="36" spans="2:12" ht="16.5" thickTop="1" thickBot="1">
      <c r="B36" s="897"/>
      <c r="C36" s="898"/>
      <c r="D36" s="899"/>
      <c r="E36" s="900"/>
      <c r="F36" s="901"/>
      <c r="G36" s="901"/>
      <c r="H36" s="901"/>
      <c r="I36" s="901"/>
      <c r="J36" s="901"/>
      <c r="K36" s="901"/>
    </row>
    <row r="37" spans="2:12" ht="16.5" thickTop="1" thickBot="1">
      <c r="B37" s="902" t="s">
        <v>665</v>
      </c>
      <c r="C37" s="903"/>
      <c r="D37" s="904"/>
      <c r="E37" s="905"/>
      <c r="F37" s="887" t="s">
        <v>41</v>
      </c>
      <c r="G37" s="887" t="s">
        <v>42</v>
      </c>
      <c r="H37" s="887" t="s">
        <v>43</v>
      </c>
      <c r="I37" s="887" t="s">
        <v>41</v>
      </c>
      <c r="J37" s="887" t="s">
        <v>42</v>
      </c>
      <c r="K37" s="887" t="s">
        <v>43</v>
      </c>
    </row>
    <row r="38" spans="2:12" ht="15.75" thickTop="1">
      <c r="B38" s="906"/>
      <c r="C38" s="907" t="s">
        <v>666</v>
      </c>
      <c r="D38" s="908"/>
      <c r="E38" s="909"/>
      <c r="F38" s="891"/>
      <c r="G38" s="910"/>
      <c r="H38" s="910"/>
      <c r="I38" s="910"/>
      <c r="J38" s="910"/>
      <c r="K38" s="910"/>
    </row>
    <row r="39" spans="2:12">
      <c r="B39" s="911"/>
      <c r="C39" s="912"/>
      <c r="D39" s="913" t="s">
        <v>667</v>
      </c>
      <c r="E39" s="886"/>
      <c r="F39" s="891"/>
      <c r="G39" s="891"/>
      <c r="H39" s="891"/>
      <c r="I39" s="891"/>
      <c r="J39" s="891"/>
      <c r="K39" s="891"/>
    </row>
    <row r="40" spans="2:12">
      <c r="B40" s="911"/>
      <c r="C40" s="914"/>
      <c r="D40" s="915"/>
      <c r="E40" s="886" t="s">
        <v>668</v>
      </c>
      <c r="F40" s="894">
        <v>14024958.858601047</v>
      </c>
      <c r="G40" s="894">
        <v>456953.54677146266</v>
      </c>
      <c r="H40" s="894">
        <v>3936830.5568002937</v>
      </c>
      <c r="I40" s="894">
        <v>14417900.513146302</v>
      </c>
      <c r="J40" s="894">
        <v>301157.19087511854</v>
      </c>
      <c r="K40" s="894">
        <v>4065622.0768141006</v>
      </c>
      <c r="L40" s="916"/>
    </row>
    <row r="41" spans="2:12">
      <c r="B41" s="911"/>
      <c r="C41" s="886"/>
      <c r="D41" s="886"/>
      <c r="E41" s="886"/>
      <c r="F41" s="891"/>
      <c r="G41" s="891"/>
      <c r="H41" s="891"/>
      <c r="I41" s="891"/>
      <c r="J41" s="891"/>
      <c r="K41" s="891"/>
      <c r="L41" s="916"/>
    </row>
    <row r="42" spans="2:12">
      <c r="B42" s="911"/>
      <c r="C42" s="917"/>
      <c r="D42" s="886" t="s">
        <v>669</v>
      </c>
      <c r="E42" s="886"/>
      <c r="F42" s="894">
        <v>0</v>
      </c>
      <c r="G42" s="894">
        <v>0</v>
      </c>
      <c r="H42" s="894">
        <v>0</v>
      </c>
      <c r="I42" s="894">
        <v>0</v>
      </c>
      <c r="J42" s="894">
        <v>0</v>
      </c>
      <c r="K42" s="894">
        <v>0</v>
      </c>
    </row>
    <row r="43" spans="2:12">
      <c r="B43" s="911"/>
      <c r="C43" s="886"/>
      <c r="D43" s="886" t="s">
        <v>670</v>
      </c>
      <c r="E43" s="886"/>
      <c r="F43" s="894">
        <v>0</v>
      </c>
      <c r="G43" s="894">
        <v>0</v>
      </c>
      <c r="H43" s="894">
        <v>0</v>
      </c>
      <c r="I43" s="894">
        <v>0</v>
      </c>
      <c r="J43" s="894">
        <v>0</v>
      </c>
      <c r="K43" s="894">
        <v>0</v>
      </c>
    </row>
    <row r="44" spans="2:12">
      <c r="B44" s="911"/>
      <c r="C44" s="886"/>
      <c r="D44" s="886" t="s">
        <v>629</v>
      </c>
      <c r="E44" s="886"/>
      <c r="F44" s="894">
        <v>0</v>
      </c>
      <c r="G44" s="894">
        <v>0</v>
      </c>
      <c r="H44" s="894">
        <v>0</v>
      </c>
      <c r="I44" s="894">
        <v>0</v>
      </c>
      <c r="J44" s="894">
        <v>0</v>
      </c>
      <c r="K44" s="894">
        <v>0</v>
      </c>
    </row>
    <row r="45" spans="2:12">
      <c r="B45" s="911"/>
      <c r="C45" s="886"/>
      <c r="D45" s="886" t="s">
        <v>671</v>
      </c>
      <c r="E45" s="886"/>
      <c r="F45" s="891">
        <v>0</v>
      </c>
      <c r="G45" s="891">
        <v>0</v>
      </c>
      <c r="H45" s="891">
        <v>0</v>
      </c>
      <c r="I45" s="891">
        <v>0</v>
      </c>
      <c r="J45" s="891">
        <v>0</v>
      </c>
      <c r="K45" s="891">
        <v>0</v>
      </c>
    </row>
    <row r="46" spans="2:12">
      <c r="B46" s="895"/>
      <c r="C46" s="912" t="s">
        <v>672</v>
      </c>
      <c r="D46" s="886"/>
      <c r="E46" s="886"/>
      <c r="F46" s="894">
        <f t="shared" ref="F46" si="8">SUM(F47:F53)</f>
        <v>29842803</v>
      </c>
      <c r="G46" s="894">
        <f t="shared" ref="G46:K46" si="9">SUM(G47:G53)</f>
        <v>7898040</v>
      </c>
      <c r="H46" s="894">
        <f t="shared" si="9"/>
        <v>24223570</v>
      </c>
      <c r="I46" s="894">
        <f t="shared" si="9"/>
        <v>27197313</v>
      </c>
      <c r="J46" s="894">
        <f t="shared" si="9"/>
        <v>8253040</v>
      </c>
      <c r="K46" s="894">
        <f t="shared" si="9"/>
        <v>20872070</v>
      </c>
    </row>
    <row r="47" spans="2:12">
      <c r="B47" s="895"/>
      <c r="C47" s="913"/>
      <c r="D47" s="886" t="s">
        <v>630</v>
      </c>
      <c r="E47" s="886"/>
      <c r="F47" s="891">
        <v>29842803</v>
      </c>
      <c r="G47" s="891">
        <v>7898040</v>
      </c>
      <c r="H47" s="891">
        <v>24223570</v>
      </c>
      <c r="I47" s="891">
        <v>27197313</v>
      </c>
      <c r="J47" s="891">
        <v>8253040</v>
      </c>
      <c r="K47" s="891">
        <v>20872070</v>
      </c>
      <c r="L47" s="449"/>
    </row>
    <row r="48" spans="2:12">
      <c r="B48" s="895"/>
      <c r="C48" s="886"/>
      <c r="D48" s="886" t="s">
        <v>673</v>
      </c>
      <c r="E48" s="886"/>
      <c r="F48" s="891"/>
      <c r="G48" s="891"/>
      <c r="H48" s="891"/>
      <c r="I48" s="891"/>
      <c r="J48" s="891"/>
      <c r="K48" s="891"/>
      <c r="L48" s="916"/>
    </row>
    <row r="49" spans="2:11">
      <c r="B49" s="895"/>
      <c r="C49" s="886"/>
      <c r="D49" s="886" t="s">
        <v>632</v>
      </c>
      <c r="E49" s="886"/>
      <c r="F49" s="891">
        <v>0</v>
      </c>
      <c r="G49" s="891">
        <v>0</v>
      </c>
      <c r="H49" s="891">
        <v>0</v>
      </c>
      <c r="I49" s="891">
        <v>0</v>
      </c>
      <c r="J49" s="891">
        <v>0</v>
      </c>
      <c r="K49" s="891">
        <v>0</v>
      </c>
    </row>
    <row r="50" spans="2:11">
      <c r="B50" s="895"/>
      <c r="C50" s="886"/>
      <c r="D50" s="886" t="s">
        <v>674</v>
      </c>
      <c r="E50" s="886"/>
      <c r="F50" s="891">
        <v>0</v>
      </c>
      <c r="G50" s="891">
        <v>0</v>
      </c>
      <c r="H50" s="891">
        <v>0</v>
      </c>
      <c r="I50" s="891">
        <v>0</v>
      </c>
      <c r="J50" s="891">
        <v>0</v>
      </c>
      <c r="K50" s="891">
        <v>0</v>
      </c>
    </row>
    <row r="51" spans="2:11">
      <c r="B51" s="895"/>
      <c r="C51" s="886"/>
      <c r="D51" s="886" t="s">
        <v>675</v>
      </c>
      <c r="E51" s="886"/>
      <c r="F51" s="891">
        <v>0</v>
      </c>
      <c r="G51" s="891">
        <v>0</v>
      </c>
      <c r="H51" s="891">
        <v>0</v>
      </c>
      <c r="I51" s="891">
        <v>0</v>
      </c>
      <c r="J51" s="891">
        <v>0</v>
      </c>
      <c r="K51" s="891">
        <v>0</v>
      </c>
    </row>
    <row r="52" spans="2:11">
      <c r="B52" s="895"/>
      <c r="C52" s="917"/>
      <c r="D52" s="886" t="s">
        <v>636</v>
      </c>
      <c r="E52" s="886"/>
      <c r="F52" s="891">
        <v>0</v>
      </c>
      <c r="G52" s="891">
        <v>0</v>
      </c>
      <c r="H52" s="891">
        <v>0</v>
      </c>
      <c r="I52" s="891">
        <v>0</v>
      </c>
      <c r="J52" s="891">
        <v>0</v>
      </c>
      <c r="K52" s="891">
        <v>0</v>
      </c>
    </row>
    <row r="53" spans="2:11">
      <c r="B53" s="895"/>
      <c r="C53" s="917"/>
      <c r="D53" s="886" t="s">
        <v>634</v>
      </c>
      <c r="E53" s="886"/>
      <c r="F53" s="891">
        <v>0</v>
      </c>
      <c r="G53" s="891">
        <v>0</v>
      </c>
      <c r="H53" s="891">
        <v>0</v>
      </c>
      <c r="I53" s="891">
        <v>0</v>
      </c>
      <c r="J53" s="891">
        <v>0</v>
      </c>
      <c r="K53" s="891">
        <v>0</v>
      </c>
    </row>
    <row r="54" spans="2:11" ht="15.75" thickBot="1">
      <c r="B54" s="918" t="s">
        <v>678</v>
      </c>
      <c r="C54" s="919"/>
      <c r="D54" s="900"/>
      <c r="E54" s="900"/>
      <c r="F54" s="920">
        <f>F46+F44+F42+F40+F43</f>
        <v>43867761.858601049</v>
      </c>
      <c r="G54" s="920">
        <f t="shared" ref="G54:K54" si="10">G46+G44+G42+G40+G43</f>
        <v>8354993.546771463</v>
      </c>
      <c r="H54" s="920">
        <f t="shared" si="10"/>
        <v>28160400.556800295</v>
      </c>
      <c r="I54" s="920">
        <f t="shared" si="10"/>
        <v>41615213.513146304</v>
      </c>
      <c r="J54" s="920">
        <f t="shared" si="10"/>
        <v>8554197.1908751186</v>
      </c>
      <c r="K54" s="920">
        <f t="shared" si="10"/>
        <v>24937692.0768141</v>
      </c>
    </row>
    <row r="55" spans="2:11" ht="16.5" thickTop="1" thickBot="1">
      <c r="B55" s="921"/>
      <c r="C55" s="922"/>
      <c r="D55" s="923"/>
      <c r="E55" s="924"/>
      <c r="F55" s="925">
        <f t="shared" ref="F55:K55" si="11">F54-F35</f>
        <v>0</v>
      </c>
      <c r="G55" s="925">
        <f t="shared" si="11"/>
        <v>0</v>
      </c>
      <c r="H55" s="925">
        <f t="shared" si="11"/>
        <v>0</v>
      </c>
      <c r="I55" s="925">
        <f t="shared" si="11"/>
        <v>0</v>
      </c>
      <c r="J55" s="925">
        <f t="shared" si="11"/>
        <v>0</v>
      </c>
      <c r="K55" s="925">
        <f t="shared" si="11"/>
        <v>0</v>
      </c>
    </row>
    <row r="56" spans="2:11" ht="15.75" thickTop="1"/>
  </sheetData>
  <mergeCells count="7">
    <mergeCell ref="F6:H6"/>
    <mergeCell ref="I6:K6"/>
    <mergeCell ref="B1:K1"/>
    <mergeCell ref="F2:K2"/>
    <mergeCell ref="B3:K3"/>
    <mergeCell ref="B4:K4"/>
    <mergeCell ref="F5:K5"/>
  </mergeCells>
  <pageMargins left="0.35433070866141736" right="0.19685039370078741" top="0.35433070866141736" bottom="0.74803149606299213" header="0.31496062992125984" footer="0.31496062992125984"/>
  <pageSetup paperSize="5" scale="80" orientation="portrait" r:id="rId1"/>
</worksheet>
</file>

<file path=xl/worksheets/sheet3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37</vt:i4>
      </vt:variant>
      <vt:variant>
        <vt:lpstr>Named Ranges</vt:lpstr>
      </vt:variant>
      <vt:variant>
        <vt:i4>31</vt:i4>
      </vt:variant>
    </vt:vector>
  </HeadingPairs>
  <TitlesOfParts>
    <vt:vector size="68" baseType="lpstr">
      <vt:lpstr>GEN INFO (Nursing)</vt:lpstr>
      <vt:lpstr>Statement1(Nursing)</vt:lpstr>
      <vt:lpstr>Statement2(Nursing)</vt:lpstr>
      <vt:lpstr>SCH-1 (Nursing)</vt:lpstr>
      <vt:lpstr>SCH-2</vt:lpstr>
      <vt:lpstr>SCH-3</vt:lpstr>
      <vt:lpstr>SCH-4(Nursing)</vt:lpstr>
      <vt:lpstr>SCH-5(Nursing)</vt:lpstr>
      <vt:lpstr>SCH-6(Nursing)</vt:lpstr>
      <vt:lpstr>Salary Allocation</vt:lpstr>
      <vt:lpstr>SCH-7</vt:lpstr>
      <vt:lpstr>SCH-8</vt:lpstr>
      <vt:lpstr>SCH-9(Nursing)</vt:lpstr>
      <vt:lpstr>SCH-9S</vt:lpstr>
      <vt:lpstr>SCH-10</vt:lpstr>
      <vt:lpstr>SCH-11</vt:lpstr>
      <vt:lpstr>SCH-12</vt:lpstr>
      <vt:lpstr>SCH-13</vt:lpstr>
      <vt:lpstr>SCH-13S</vt:lpstr>
      <vt:lpstr>SCH-14</vt:lpstr>
      <vt:lpstr>SCH -15</vt:lpstr>
      <vt:lpstr>SCH-16</vt:lpstr>
      <vt:lpstr>SCH-17</vt:lpstr>
      <vt:lpstr>SCH-18</vt:lpstr>
      <vt:lpstr>SCH-19</vt:lpstr>
      <vt:lpstr>SCH-20</vt:lpstr>
      <vt:lpstr>SCH-21 I&amp;E Society</vt:lpstr>
      <vt:lpstr>SCH-22 Collegewise BS 24-25</vt:lpstr>
      <vt:lpstr>SCH-22 BS Society</vt:lpstr>
      <vt:lpstr>SCH-23</vt:lpstr>
      <vt:lpstr>Nursing SCH-24</vt:lpstr>
      <vt:lpstr>SCH-25 Nursing</vt:lpstr>
      <vt:lpstr>SCH-26 Nursing</vt:lpstr>
      <vt:lpstr>Sch-27 Coursewise BS 24-25</vt:lpstr>
      <vt:lpstr>Sheet1</vt:lpstr>
      <vt:lpstr>Sheet2</vt:lpstr>
      <vt:lpstr>Sheet3</vt:lpstr>
      <vt:lpstr>'Nursing SCH-24'!Print_Area</vt:lpstr>
      <vt:lpstr>'Salary Allocation'!Print_Area</vt:lpstr>
      <vt:lpstr>'SCH-1 (Nursing)'!Print_Area</vt:lpstr>
      <vt:lpstr>'SCH-13'!Print_Area</vt:lpstr>
      <vt:lpstr>'SCH-13S'!Print_Area</vt:lpstr>
      <vt:lpstr>'SCH-16'!Print_Area</vt:lpstr>
      <vt:lpstr>'SCH-17'!Print_Area</vt:lpstr>
      <vt:lpstr>'SCH-18'!Print_Area</vt:lpstr>
      <vt:lpstr>'SCH-19'!Print_Area</vt:lpstr>
      <vt:lpstr>'SCH-2'!Print_Area</vt:lpstr>
      <vt:lpstr>'SCH-20'!Print_Area</vt:lpstr>
      <vt:lpstr>'SCH-21 I&amp;E Society'!Print_Area</vt:lpstr>
      <vt:lpstr>'SCH-22 BS Society'!Print_Area</vt:lpstr>
      <vt:lpstr>'SCH-22 Collegewise BS 24-25'!Print_Area</vt:lpstr>
      <vt:lpstr>'SCH-23'!Print_Area</vt:lpstr>
      <vt:lpstr>'SCH-25 Nursing'!Print_Area</vt:lpstr>
      <vt:lpstr>'SCH-3'!Print_Area</vt:lpstr>
      <vt:lpstr>'SCH-4(Nursing)'!Print_Area</vt:lpstr>
      <vt:lpstr>'SCH-5(Nursing)'!Print_Area</vt:lpstr>
      <vt:lpstr>'SCH-6(Nursing)'!Print_Area</vt:lpstr>
      <vt:lpstr>'SCH-7'!Print_Area</vt:lpstr>
      <vt:lpstr>'SCH-8'!Print_Area</vt:lpstr>
      <vt:lpstr>'SCH-9(Nursing)'!Print_Area</vt:lpstr>
      <vt:lpstr>'SCH-9S'!Print_Area</vt:lpstr>
      <vt:lpstr>'Statement1(Nursing)'!Print_Area</vt:lpstr>
      <vt:lpstr>'Statement2(Nursing)'!Print_Area</vt:lpstr>
      <vt:lpstr>'SCH-21 I&amp;E Society'!Print_Titles</vt:lpstr>
      <vt:lpstr>'SCH-4(Nursing)'!Print_Titles</vt:lpstr>
      <vt:lpstr>'SCH-6(Nursing)'!Print_Titles</vt:lpstr>
      <vt:lpstr>'Statement1(Nursing)'!Print_Titles</vt:lpstr>
      <vt:lpstr>'Statement2(Nursing)'!Print_Titles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2025-11-27T07:04:46Z</dcterms:modified>
</cp:coreProperties>
</file>