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comments4.xml" ContentType="application/vnd.openxmlformats-officedocument.spreadsheetml.comment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Default Extension="bin" ContentType="application/vnd.openxmlformats-officedocument.spreadsheetml.printerSettings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firstSheet="29" activeTab="33"/>
  </bookViews>
  <sheets>
    <sheet name="GEN INFO(MLT)" sheetId="15" r:id="rId1"/>
    <sheet name="Statement1 BSC(MLT)" sheetId="4" r:id="rId2"/>
    <sheet name="Statement2 BSC(MLT)" sheetId="5" r:id="rId3"/>
    <sheet name="SCH-1 (B.Sc(MLT)" sheetId="16" r:id="rId4"/>
    <sheet name="SCH-2" sheetId="19" r:id="rId5"/>
    <sheet name="SCH-3" sheetId="20" r:id="rId6"/>
    <sheet name="SCH-4(MLT)" sheetId="6" r:id="rId7"/>
    <sheet name="SCH-5(MLT)" sheetId="7" r:id="rId8"/>
    <sheet name="SCH-6(MLT)" sheetId="8" r:id="rId9"/>
    <sheet name="Salary Allocation" sheetId="37" r:id="rId10"/>
    <sheet name="SCH-7" sheetId="21" r:id="rId11"/>
    <sheet name="SCH-8" sheetId="22" r:id="rId12"/>
    <sheet name="SCH-9" sheetId="23" r:id="rId13"/>
    <sheet name="SCH-9S" sheetId="11" r:id="rId14"/>
    <sheet name="SCH-10" sheetId="24" r:id="rId15"/>
    <sheet name="SCH-11" sheetId="25" r:id="rId16"/>
    <sheet name="SCH-12" sheetId="26" r:id="rId17"/>
    <sheet name="SCH-13" sheetId="27" r:id="rId18"/>
    <sheet name="SCH-13S" sheetId="10" r:id="rId19"/>
    <sheet name="SCH-14" sheetId="28" r:id="rId20"/>
    <sheet name="SCH -15" sheetId="29" r:id="rId21"/>
    <sheet name="SCH-16" sheetId="30" r:id="rId22"/>
    <sheet name="SCH-17" sheetId="31" r:id="rId23"/>
    <sheet name="SCH-18" sheetId="32" r:id="rId24"/>
    <sheet name="SCH-19" sheetId="33" r:id="rId25"/>
    <sheet name="SCH-20" sheetId="34" r:id="rId26"/>
    <sheet name="SCH-21 I&amp;E Society" sheetId="35" r:id="rId27"/>
    <sheet name="SCH-22 Collegewise BS 24-25" sheetId="18" r:id="rId28"/>
    <sheet name="SCH-22 BS Society" sheetId="17" r:id="rId29"/>
    <sheet name="SCH-23" sheetId="36" r:id="rId30"/>
    <sheet name="Sch-24 B.Sc(MLT) &amp; B.sc(AHS)" sheetId="14" r:id="rId31"/>
    <sheet name="SCH-25MLT" sheetId="12" r:id="rId32"/>
    <sheet name="SCH-26MLT" sheetId="13" r:id="rId33"/>
    <sheet name="Sch-27 Coursewise BS 24-25" sheetId="38" r:id="rId34"/>
    <sheet name="Sheet1" sheetId="1" r:id="rId35"/>
    <sheet name="Sheet2" sheetId="2" r:id="rId36"/>
    <sheet name="Sheet3" sheetId="3" r:id="rId37"/>
  </sheets>
  <externalReferences>
    <externalReference r:id="rId38"/>
    <externalReference r:id="rId39"/>
  </externalReferences>
  <definedNames>
    <definedName name="_____________ANX1" localSheetId="14">#REF!</definedName>
    <definedName name="_____________ANX1" localSheetId="15">#REF!</definedName>
    <definedName name="_____________ANX1" localSheetId="26">#REF!</definedName>
    <definedName name="_____________ANX1" localSheetId="31">#REF!</definedName>
    <definedName name="_____________ANX1" localSheetId="32">#REF!</definedName>
    <definedName name="_____________ANX1" localSheetId="33">#REF!</definedName>
    <definedName name="_____________ANX1" localSheetId="10">#REF!</definedName>
    <definedName name="_____________ANX1" localSheetId="11">#REF!</definedName>
    <definedName name="_____________ANX1">#REF!</definedName>
    <definedName name="_____________ANX2" localSheetId="14">#REF!</definedName>
    <definedName name="_____________ANX2" localSheetId="15">#REF!</definedName>
    <definedName name="_____________ANX2" localSheetId="26">#REF!</definedName>
    <definedName name="_____________ANX2" localSheetId="31">#REF!</definedName>
    <definedName name="_____________ANX2" localSheetId="32">#REF!</definedName>
    <definedName name="_____________ANX2" localSheetId="33">#REF!</definedName>
    <definedName name="_____________ANX2" localSheetId="10">#REF!</definedName>
    <definedName name="_____________ANX2" localSheetId="11">#REF!</definedName>
    <definedName name="_____________ANX2">#REF!</definedName>
    <definedName name="_____________ANX3" localSheetId="14">#REF!</definedName>
    <definedName name="_____________ANX3" localSheetId="15">#REF!</definedName>
    <definedName name="_____________ANX3" localSheetId="26">#REF!</definedName>
    <definedName name="_____________ANX3" localSheetId="31">#REF!</definedName>
    <definedName name="_____________ANX3" localSheetId="32">#REF!</definedName>
    <definedName name="_____________ANX3" localSheetId="33">#REF!</definedName>
    <definedName name="_____________ANX3" localSheetId="10">#REF!</definedName>
    <definedName name="_____________ANX3" localSheetId="11">#REF!</definedName>
    <definedName name="_____________ANX3">#REF!</definedName>
    <definedName name="_____________SCH11" localSheetId="14">#REF!</definedName>
    <definedName name="_____________SCH11" localSheetId="15">#REF!</definedName>
    <definedName name="_____________SCH11" localSheetId="26">#REF!</definedName>
    <definedName name="_____________SCH11" localSheetId="31">#REF!</definedName>
    <definedName name="_____________SCH11" localSheetId="32">#REF!</definedName>
    <definedName name="_____________SCH11" localSheetId="33">#REF!</definedName>
    <definedName name="_____________SCH11" localSheetId="10">#REF!</definedName>
    <definedName name="_____________SCH11" localSheetId="11">#REF!</definedName>
    <definedName name="_____________SCH11">#REF!</definedName>
    <definedName name="____________ANX1" localSheetId="14">#REF!</definedName>
    <definedName name="____________ANX1" localSheetId="15">#REF!</definedName>
    <definedName name="____________ANX1" localSheetId="26">#REF!</definedName>
    <definedName name="____________ANX1" localSheetId="31">#REF!</definedName>
    <definedName name="____________ANX1" localSheetId="32">#REF!</definedName>
    <definedName name="____________ANX1" localSheetId="33">#REF!</definedName>
    <definedName name="____________ANX1" localSheetId="10">#REF!</definedName>
    <definedName name="____________ANX1" localSheetId="11">#REF!</definedName>
    <definedName name="____________ANX1">#REF!</definedName>
    <definedName name="____________ANX2" localSheetId="14">#REF!</definedName>
    <definedName name="____________ANX2" localSheetId="15">#REF!</definedName>
    <definedName name="____________ANX2" localSheetId="26">#REF!</definedName>
    <definedName name="____________ANX2" localSheetId="31">#REF!</definedName>
    <definedName name="____________ANX2" localSheetId="32">#REF!</definedName>
    <definedName name="____________ANX2" localSheetId="33">#REF!</definedName>
    <definedName name="____________ANX2" localSheetId="10">#REF!</definedName>
    <definedName name="____________ANX2" localSheetId="11">#REF!</definedName>
    <definedName name="____________ANX2">#REF!</definedName>
    <definedName name="____________ANX3" localSheetId="14">#REF!</definedName>
    <definedName name="____________ANX3" localSheetId="15">#REF!</definedName>
    <definedName name="____________ANX3" localSheetId="26">#REF!</definedName>
    <definedName name="____________ANX3" localSheetId="31">#REF!</definedName>
    <definedName name="____________ANX3" localSheetId="32">#REF!</definedName>
    <definedName name="____________ANX3" localSheetId="33">#REF!</definedName>
    <definedName name="____________ANX3" localSheetId="10">#REF!</definedName>
    <definedName name="____________ANX3" localSheetId="11">#REF!</definedName>
    <definedName name="____________ANX3">#REF!</definedName>
    <definedName name="____________SCH11" localSheetId="14">#REF!</definedName>
    <definedName name="____________SCH11" localSheetId="15">#REF!</definedName>
    <definedName name="____________SCH11" localSheetId="26">#REF!</definedName>
    <definedName name="____________SCH11" localSheetId="31">#REF!</definedName>
    <definedName name="____________SCH11" localSheetId="32">#REF!</definedName>
    <definedName name="____________SCH11" localSheetId="33">#REF!</definedName>
    <definedName name="____________SCH11" localSheetId="10">#REF!</definedName>
    <definedName name="____________SCH11" localSheetId="11">#REF!</definedName>
    <definedName name="____________SCH11">#REF!</definedName>
    <definedName name="___________ANX1" localSheetId="14">#REF!</definedName>
    <definedName name="___________ANX1" localSheetId="15">#REF!</definedName>
    <definedName name="___________ANX1" localSheetId="26">#REF!</definedName>
    <definedName name="___________ANX1" localSheetId="31">#REF!</definedName>
    <definedName name="___________ANX1" localSheetId="32">#REF!</definedName>
    <definedName name="___________ANX1" localSheetId="33">#REF!</definedName>
    <definedName name="___________ANX1" localSheetId="10">#REF!</definedName>
    <definedName name="___________ANX1" localSheetId="11">#REF!</definedName>
    <definedName name="___________ANX1">#REF!</definedName>
    <definedName name="___________ANX2" localSheetId="14">#REF!</definedName>
    <definedName name="___________ANX2" localSheetId="15">#REF!</definedName>
    <definedName name="___________ANX2" localSheetId="26">#REF!</definedName>
    <definedName name="___________ANX2" localSheetId="31">#REF!</definedName>
    <definedName name="___________ANX2" localSheetId="32">#REF!</definedName>
    <definedName name="___________ANX2" localSheetId="33">#REF!</definedName>
    <definedName name="___________ANX2" localSheetId="10">#REF!</definedName>
    <definedName name="___________ANX2" localSheetId="11">#REF!</definedName>
    <definedName name="___________ANX2">#REF!</definedName>
    <definedName name="___________ANX3" localSheetId="14">#REF!</definedName>
    <definedName name="___________ANX3" localSheetId="15">#REF!</definedName>
    <definedName name="___________ANX3" localSheetId="26">#REF!</definedName>
    <definedName name="___________ANX3" localSheetId="31">#REF!</definedName>
    <definedName name="___________ANX3" localSheetId="32">#REF!</definedName>
    <definedName name="___________ANX3" localSheetId="33">#REF!</definedName>
    <definedName name="___________ANX3" localSheetId="10">#REF!</definedName>
    <definedName name="___________ANX3" localSheetId="11">#REF!</definedName>
    <definedName name="___________ANX3">#REF!</definedName>
    <definedName name="___________SCH11" localSheetId="14">#REF!</definedName>
    <definedName name="___________SCH11" localSheetId="15">#REF!</definedName>
    <definedName name="___________SCH11" localSheetId="26">#REF!</definedName>
    <definedName name="___________SCH11" localSheetId="31">#REF!</definedName>
    <definedName name="___________SCH11" localSheetId="32">#REF!</definedName>
    <definedName name="___________SCH11" localSheetId="33">#REF!</definedName>
    <definedName name="___________SCH11" localSheetId="10">#REF!</definedName>
    <definedName name="___________SCH11" localSheetId="11">#REF!</definedName>
    <definedName name="___________SCH11">#REF!</definedName>
    <definedName name="__________ANX1" localSheetId="14">#REF!</definedName>
    <definedName name="__________ANX1" localSheetId="15">#REF!</definedName>
    <definedName name="__________ANX1" localSheetId="26">#REF!</definedName>
    <definedName name="__________ANX1" localSheetId="31">#REF!</definedName>
    <definedName name="__________ANX1" localSheetId="32">#REF!</definedName>
    <definedName name="__________ANX1" localSheetId="33">#REF!</definedName>
    <definedName name="__________ANX1" localSheetId="10">#REF!</definedName>
    <definedName name="__________ANX1" localSheetId="11">#REF!</definedName>
    <definedName name="__________ANX1">#REF!</definedName>
    <definedName name="__________ANX2" localSheetId="14">#REF!</definedName>
    <definedName name="__________ANX2" localSheetId="15">#REF!</definedName>
    <definedName name="__________ANX2" localSheetId="26">#REF!</definedName>
    <definedName name="__________ANX2" localSheetId="31">#REF!</definedName>
    <definedName name="__________ANX2" localSheetId="32">#REF!</definedName>
    <definedName name="__________ANX2" localSheetId="33">#REF!</definedName>
    <definedName name="__________ANX2" localSheetId="10">#REF!</definedName>
    <definedName name="__________ANX2" localSheetId="11">#REF!</definedName>
    <definedName name="__________ANX2">#REF!</definedName>
    <definedName name="__________ANX3" localSheetId="14">#REF!</definedName>
    <definedName name="__________ANX3" localSheetId="15">#REF!</definedName>
    <definedName name="__________ANX3" localSheetId="26">#REF!</definedName>
    <definedName name="__________ANX3" localSheetId="31">#REF!</definedName>
    <definedName name="__________ANX3" localSheetId="32">#REF!</definedName>
    <definedName name="__________ANX3" localSheetId="33">#REF!</definedName>
    <definedName name="__________ANX3" localSheetId="10">#REF!</definedName>
    <definedName name="__________ANX3" localSheetId="11">#REF!</definedName>
    <definedName name="__________ANX3">#REF!</definedName>
    <definedName name="__________SCH11" localSheetId="14">#REF!</definedName>
    <definedName name="__________SCH11" localSheetId="15">#REF!</definedName>
    <definedName name="__________SCH11" localSheetId="26">#REF!</definedName>
    <definedName name="__________SCH11" localSheetId="31">#REF!</definedName>
    <definedName name="__________SCH11" localSheetId="32">#REF!</definedName>
    <definedName name="__________SCH11" localSheetId="33">#REF!</definedName>
    <definedName name="__________SCH11" localSheetId="10">#REF!</definedName>
    <definedName name="__________SCH11" localSheetId="11">#REF!</definedName>
    <definedName name="__________SCH11">#REF!</definedName>
    <definedName name="_________ANX1" localSheetId="14">#REF!</definedName>
    <definedName name="_________ANX1" localSheetId="15">#REF!</definedName>
    <definedName name="_________ANX1" localSheetId="26">#REF!</definedName>
    <definedName name="_________ANX1" localSheetId="31">#REF!</definedName>
    <definedName name="_________ANX1" localSheetId="32">#REF!</definedName>
    <definedName name="_________ANX1" localSheetId="33">#REF!</definedName>
    <definedName name="_________ANX1" localSheetId="10">#REF!</definedName>
    <definedName name="_________ANX1" localSheetId="11">#REF!</definedName>
    <definedName name="_________ANX1">#REF!</definedName>
    <definedName name="_________ANX2" localSheetId="14">#REF!</definedName>
    <definedName name="_________ANX2" localSheetId="15">#REF!</definedName>
    <definedName name="_________ANX2" localSheetId="26">#REF!</definedName>
    <definedName name="_________ANX2" localSheetId="31">#REF!</definedName>
    <definedName name="_________ANX2" localSheetId="32">#REF!</definedName>
    <definedName name="_________ANX2" localSheetId="33">#REF!</definedName>
    <definedName name="_________ANX2" localSheetId="10">#REF!</definedName>
    <definedName name="_________ANX2" localSheetId="11">#REF!</definedName>
    <definedName name="_________ANX2">#REF!</definedName>
    <definedName name="_________ANX3" localSheetId="14">#REF!</definedName>
    <definedName name="_________ANX3" localSheetId="15">#REF!</definedName>
    <definedName name="_________ANX3" localSheetId="26">#REF!</definedName>
    <definedName name="_________ANX3" localSheetId="31">#REF!</definedName>
    <definedName name="_________ANX3" localSheetId="32">#REF!</definedName>
    <definedName name="_________ANX3" localSheetId="33">#REF!</definedName>
    <definedName name="_________ANX3" localSheetId="10">#REF!</definedName>
    <definedName name="_________ANX3" localSheetId="11">#REF!</definedName>
    <definedName name="_________ANX3">#REF!</definedName>
    <definedName name="_________SCH11" localSheetId="14">#REF!</definedName>
    <definedName name="_________SCH11" localSheetId="15">#REF!</definedName>
    <definedName name="_________SCH11" localSheetId="26">#REF!</definedName>
    <definedName name="_________SCH11" localSheetId="31">#REF!</definedName>
    <definedName name="_________SCH11" localSheetId="32">#REF!</definedName>
    <definedName name="_________SCH11" localSheetId="33">#REF!</definedName>
    <definedName name="_________SCH11" localSheetId="10">#REF!</definedName>
    <definedName name="_________SCH11" localSheetId="11">#REF!</definedName>
    <definedName name="_________SCH11">#REF!</definedName>
    <definedName name="________ANX1" localSheetId="14">#REF!</definedName>
    <definedName name="________ANX1" localSheetId="15">#REF!</definedName>
    <definedName name="________ANX1" localSheetId="26">#REF!</definedName>
    <definedName name="________ANX1" localSheetId="31">#REF!</definedName>
    <definedName name="________ANX1" localSheetId="32">#REF!</definedName>
    <definedName name="________ANX1" localSheetId="33">#REF!</definedName>
    <definedName name="________ANX1" localSheetId="10">#REF!</definedName>
    <definedName name="________ANX1" localSheetId="11">#REF!</definedName>
    <definedName name="________ANX1">#REF!</definedName>
    <definedName name="________ANX2" localSheetId="14">#REF!</definedName>
    <definedName name="________ANX2" localSheetId="15">#REF!</definedName>
    <definedName name="________ANX2" localSheetId="26">#REF!</definedName>
    <definedName name="________ANX2" localSheetId="31">#REF!</definedName>
    <definedName name="________ANX2" localSheetId="32">#REF!</definedName>
    <definedName name="________ANX2" localSheetId="33">#REF!</definedName>
    <definedName name="________ANX2" localSheetId="10">#REF!</definedName>
    <definedName name="________ANX2" localSheetId="11">#REF!</definedName>
    <definedName name="________ANX2">#REF!</definedName>
    <definedName name="________ANX3" localSheetId="14">#REF!</definedName>
    <definedName name="________ANX3" localSheetId="15">#REF!</definedName>
    <definedName name="________ANX3" localSheetId="26">#REF!</definedName>
    <definedName name="________ANX3" localSheetId="31">#REF!</definedName>
    <definedName name="________ANX3" localSheetId="32">#REF!</definedName>
    <definedName name="________ANX3" localSheetId="33">#REF!</definedName>
    <definedName name="________ANX3" localSheetId="10">#REF!</definedName>
    <definedName name="________ANX3" localSheetId="11">#REF!</definedName>
    <definedName name="________ANX3">#REF!</definedName>
    <definedName name="________SCH11" localSheetId="14">#REF!</definedName>
    <definedName name="________SCH11" localSheetId="15">#REF!</definedName>
    <definedName name="________SCH11" localSheetId="26">#REF!</definedName>
    <definedName name="________SCH11" localSheetId="31">#REF!</definedName>
    <definedName name="________SCH11" localSheetId="32">#REF!</definedName>
    <definedName name="________SCH11" localSheetId="33">#REF!</definedName>
    <definedName name="________SCH11" localSheetId="10">#REF!</definedName>
    <definedName name="________SCH11" localSheetId="11">#REF!</definedName>
    <definedName name="________SCH11">#REF!</definedName>
    <definedName name="_______ANX1" localSheetId="14">#REF!</definedName>
    <definedName name="_______ANX1" localSheetId="15">#REF!</definedName>
    <definedName name="_______ANX1" localSheetId="26">#REF!</definedName>
    <definedName name="_______ANX1" localSheetId="31">#REF!</definedName>
    <definedName name="_______ANX1" localSheetId="32">#REF!</definedName>
    <definedName name="_______ANX1" localSheetId="33">#REF!</definedName>
    <definedName name="_______ANX1" localSheetId="10">#REF!</definedName>
    <definedName name="_______ANX1" localSheetId="11">#REF!</definedName>
    <definedName name="_______ANX1">#REF!</definedName>
    <definedName name="_______ANX2" localSheetId="14">#REF!</definedName>
    <definedName name="_______ANX2" localSheetId="15">#REF!</definedName>
    <definedName name="_______ANX2" localSheetId="26">#REF!</definedName>
    <definedName name="_______ANX2" localSheetId="31">#REF!</definedName>
    <definedName name="_______ANX2" localSheetId="32">#REF!</definedName>
    <definedName name="_______ANX2" localSheetId="33">#REF!</definedName>
    <definedName name="_______ANX2" localSheetId="10">#REF!</definedName>
    <definedName name="_______ANX2" localSheetId="11">#REF!</definedName>
    <definedName name="_______ANX2">#REF!</definedName>
    <definedName name="_______ANX3" localSheetId="14">#REF!</definedName>
    <definedName name="_______ANX3" localSheetId="15">#REF!</definedName>
    <definedName name="_______ANX3" localSheetId="26">#REF!</definedName>
    <definedName name="_______ANX3" localSheetId="31">#REF!</definedName>
    <definedName name="_______ANX3" localSheetId="32">#REF!</definedName>
    <definedName name="_______ANX3" localSheetId="33">#REF!</definedName>
    <definedName name="_______ANX3" localSheetId="10">#REF!</definedName>
    <definedName name="_______ANX3" localSheetId="11">#REF!</definedName>
    <definedName name="_______ANX3">#REF!</definedName>
    <definedName name="_______SCH11" localSheetId="14">#REF!</definedName>
    <definedName name="_______SCH11" localSheetId="15">#REF!</definedName>
    <definedName name="_______SCH11" localSheetId="26">#REF!</definedName>
    <definedName name="_______SCH11" localSheetId="31">#REF!</definedName>
    <definedName name="_______SCH11" localSheetId="32">#REF!</definedName>
    <definedName name="_______SCH11" localSheetId="33">#REF!</definedName>
    <definedName name="_______SCH11" localSheetId="10">#REF!</definedName>
    <definedName name="_______SCH11" localSheetId="11">#REF!</definedName>
    <definedName name="_______SCH11">#REF!</definedName>
    <definedName name="______ANX1" localSheetId="14">#REF!</definedName>
    <definedName name="______ANX1" localSheetId="15">#REF!</definedName>
    <definedName name="______ANX1" localSheetId="26">#REF!</definedName>
    <definedName name="______ANX1" localSheetId="31">#REF!</definedName>
    <definedName name="______ANX1" localSheetId="32">#REF!</definedName>
    <definedName name="______ANX1" localSheetId="33">#REF!</definedName>
    <definedName name="______ANX1" localSheetId="10">#REF!</definedName>
    <definedName name="______ANX1" localSheetId="11">#REF!</definedName>
    <definedName name="______ANX1">#REF!</definedName>
    <definedName name="______ANX2" localSheetId="14">#REF!</definedName>
    <definedName name="______ANX2" localSheetId="15">#REF!</definedName>
    <definedName name="______ANX2" localSheetId="26">#REF!</definedName>
    <definedName name="______ANX2" localSheetId="31">#REF!</definedName>
    <definedName name="______ANX2" localSheetId="32">#REF!</definedName>
    <definedName name="______ANX2" localSheetId="33">#REF!</definedName>
    <definedName name="______ANX2" localSheetId="10">#REF!</definedName>
    <definedName name="______ANX2" localSheetId="11">#REF!</definedName>
    <definedName name="______ANX2">#REF!</definedName>
    <definedName name="______ANX3" localSheetId="14">#REF!</definedName>
    <definedName name="______ANX3" localSheetId="15">#REF!</definedName>
    <definedName name="______ANX3" localSheetId="26">#REF!</definedName>
    <definedName name="______ANX3" localSheetId="31">#REF!</definedName>
    <definedName name="______ANX3" localSheetId="32">#REF!</definedName>
    <definedName name="______ANX3" localSheetId="33">#REF!</definedName>
    <definedName name="______ANX3" localSheetId="10">#REF!</definedName>
    <definedName name="______ANX3" localSheetId="11">#REF!</definedName>
    <definedName name="______ANX3">#REF!</definedName>
    <definedName name="______SCH11" localSheetId="14">#REF!</definedName>
    <definedName name="______SCH11" localSheetId="15">#REF!</definedName>
    <definedName name="______SCH11" localSheetId="26">#REF!</definedName>
    <definedName name="______SCH11" localSheetId="31">#REF!</definedName>
    <definedName name="______SCH11" localSheetId="32">#REF!</definedName>
    <definedName name="______SCH11" localSheetId="33">#REF!</definedName>
    <definedName name="______SCH11" localSheetId="10">#REF!</definedName>
    <definedName name="______SCH11" localSheetId="11">#REF!</definedName>
    <definedName name="______SCH11">#REF!</definedName>
    <definedName name="_____ANX1" localSheetId="14">#REF!</definedName>
    <definedName name="_____ANX1" localSheetId="15">#REF!</definedName>
    <definedName name="_____ANX1" localSheetId="26">#REF!</definedName>
    <definedName name="_____ANX1" localSheetId="31">#REF!</definedName>
    <definedName name="_____ANX1" localSheetId="32">#REF!</definedName>
    <definedName name="_____ANX1" localSheetId="33">#REF!</definedName>
    <definedName name="_____ANX1" localSheetId="10">#REF!</definedName>
    <definedName name="_____ANX1" localSheetId="11">#REF!</definedName>
    <definedName name="_____ANX1">#REF!</definedName>
    <definedName name="_____ANX2" localSheetId="14">#REF!</definedName>
    <definedName name="_____ANX2" localSheetId="15">#REF!</definedName>
    <definedName name="_____ANX2" localSheetId="26">#REF!</definedName>
    <definedName name="_____ANX2" localSheetId="31">#REF!</definedName>
    <definedName name="_____ANX2" localSheetId="32">#REF!</definedName>
    <definedName name="_____ANX2" localSheetId="33">#REF!</definedName>
    <definedName name="_____ANX2" localSheetId="10">#REF!</definedName>
    <definedName name="_____ANX2" localSheetId="11">#REF!</definedName>
    <definedName name="_____ANX2">#REF!</definedName>
    <definedName name="_____ANX3" localSheetId="14">#REF!</definedName>
    <definedName name="_____ANX3" localSheetId="15">#REF!</definedName>
    <definedName name="_____ANX3" localSheetId="26">#REF!</definedName>
    <definedName name="_____ANX3" localSheetId="31">#REF!</definedName>
    <definedName name="_____ANX3" localSheetId="32">#REF!</definedName>
    <definedName name="_____ANX3" localSheetId="33">#REF!</definedName>
    <definedName name="_____ANX3" localSheetId="10">#REF!</definedName>
    <definedName name="_____ANX3" localSheetId="11">#REF!</definedName>
    <definedName name="_____ANX3">#REF!</definedName>
    <definedName name="_____SCH11" localSheetId="14">#REF!</definedName>
    <definedName name="_____SCH11" localSheetId="15">#REF!</definedName>
    <definedName name="_____SCH11" localSheetId="26">#REF!</definedName>
    <definedName name="_____SCH11" localSheetId="31">#REF!</definedName>
    <definedName name="_____SCH11" localSheetId="32">#REF!</definedName>
    <definedName name="_____SCH11" localSheetId="33">#REF!</definedName>
    <definedName name="_____SCH11" localSheetId="10">#REF!</definedName>
    <definedName name="_____SCH11" localSheetId="11">#REF!</definedName>
    <definedName name="_____SCH11">#REF!</definedName>
    <definedName name="____ANX1" localSheetId="14">#REF!</definedName>
    <definedName name="____ANX1" localSheetId="15">#REF!</definedName>
    <definedName name="____ANX1" localSheetId="26">#REF!</definedName>
    <definedName name="____ANX1" localSheetId="31">#REF!</definedName>
    <definedName name="____ANX1" localSheetId="32">#REF!</definedName>
    <definedName name="____ANX1" localSheetId="33">#REF!</definedName>
    <definedName name="____ANX1" localSheetId="10">#REF!</definedName>
    <definedName name="____ANX1" localSheetId="11">#REF!</definedName>
    <definedName name="____ANX1">#REF!</definedName>
    <definedName name="____ANX2" localSheetId="14">#REF!</definedName>
    <definedName name="____ANX2" localSheetId="15">#REF!</definedName>
    <definedName name="____ANX2" localSheetId="26">#REF!</definedName>
    <definedName name="____ANX2" localSheetId="31">#REF!</definedName>
    <definedName name="____ANX2" localSheetId="32">#REF!</definedName>
    <definedName name="____ANX2" localSheetId="33">#REF!</definedName>
    <definedName name="____ANX2" localSheetId="10">#REF!</definedName>
    <definedName name="____ANX2" localSheetId="11">#REF!</definedName>
    <definedName name="____ANX2">#REF!</definedName>
    <definedName name="____ANX3" localSheetId="14">#REF!</definedName>
    <definedName name="____ANX3" localSheetId="15">#REF!</definedName>
    <definedName name="____ANX3" localSheetId="26">#REF!</definedName>
    <definedName name="____ANX3" localSheetId="31">#REF!</definedName>
    <definedName name="____ANX3" localSheetId="32">#REF!</definedName>
    <definedName name="____ANX3" localSheetId="33">#REF!</definedName>
    <definedName name="____ANX3" localSheetId="10">#REF!</definedName>
    <definedName name="____ANX3" localSheetId="11">#REF!</definedName>
    <definedName name="____ANX3">#REF!</definedName>
    <definedName name="____SCH11" localSheetId="14">#REF!</definedName>
    <definedName name="____SCH11" localSheetId="15">#REF!</definedName>
    <definedName name="____SCH11" localSheetId="26">#REF!</definedName>
    <definedName name="____SCH11" localSheetId="31">#REF!</definedName>
    <definedName name="____SCH11" localSheetId="32">#REF!</definedName>
    <definedName name="____SCH11" localSheetId="33">#REF!</definedName>
    <definedName name="____SCH11" localSheetId="10">#REF!</definedName>
    <definedName name="____SCH11" localSheetId="11">#REF!</definedName>
    <definedName name="____SCH11">#REF!</definedName>
    <definedName name="___ANX1" localSheetId="14">#REF!</definedName>
    <definedName name="___ANX1" localSheetId="15">#REF!</definedName>
    <definedName name="___ANX1" localSheetId="26">#REF!</definedName>
    <definedName name="___ANX1" localSheetId="31">#REF!</definedName>
    <definedName name="___ANX1" localSheetId="32">#REF!</definedName>
    <definedName name="___ANX1" localSheetId="33">#REF!</definedName>
    <definedName name="___ANX1" localSheetId="10">#REF!</definedName>
    <definedName name="___ANX1" localSheetId="11">#REF!</definedName>
    <definedName name="___ANX1">#REF!</definedName>
    <definedName name="___ANX2" localSheetId="14">#REF!</definedName>
    <definedName name="___ANX2" localSheetId="15">#REF!</definedName>
    <definedName name="___ANX2" localSheetId="26">#REF!</definedName>
    <definedName name="___ANX2" localSheetId="31">#REF!</definedName>
    <definedName name="___ANX2" localSheetId="32">#REF!</definedName>
    <definedName name="___ANX2" localSheetId="33">#REF!</definedName>
    <definedName name="___ANX2" localSheetId="10">#REF!</definedName>
    <definedName name="___ANX2" localSheetId="11">#REF!</definedName>
    <definedName name="___ANX2">#REF!</definedName>
    <definedName name="___ANX3" localSheetId="14">#REF!</definedName>
    <definedName name="___ANX3" localSheetId="15">#REF!</definedName>
    <definedName name="___ANX3" localSheetId="26">#REF!</definedName>
    <definedName name="___ANX3" localSheetId="31">#REF!</definedName>
    <definedName name="___ANX3" localSheetId="32">#REF!</definedName>
    <definedName name="___ANX3" localSheetId="33">#REF!</definedName>
    <definedName name="___ANX3" localSheetId="10">#REF!</definedName>
    <definedName name="___ANX3" localSheetId="11">#REF!</definedName>
    <definedName name="___ANX3">#REF!</definedName>
    <definedName name="___SCH11" localSheetId="14">#REF!</definedName>
    <definedName name="___SCH11" localSheetId="15">#REF!</definedName>
    <definedName name="___SCH11" localSheetId="26">#REF!</definedName>
    <definedName name="___SCH11" localSheetId="31">#REF!</definedName>
    <definedName name="___SCH11" localSheetId="32">#REF!</definedName>
    <definedName name="___SCH11" localSheetId="33">#REF!</definedName>
    <definedName name="___SCH11" localSheetId="10">#REF!</definedName>
    <definedName name="___SCH11" localSheetId="11">#REF!</definedName>
    <definedName name="___SCH11">#REF!</definedName>
    <definedName name="__ANX1" localSheetId="14">#REF!</definedName>
    <definedName name="__ANX1" localSheetId="15">#REF!</definedName>
    <definedName name="__ANX1" localSheetId="26">#REF!</definedName>
    <definedName name="__ANX1" localSheetId="31">#REF!</definedName>
    <definedName name="__ANX1" localSheetId="32">#REF!</definedName>
    <definedName name="__ANX1" localSheetId="33">#REF!</definedName>
    <definedName name="__ANX1" localSheetId="10">#REF!</definedName>
    <definedName name="__ANX1" localSheetId="11">#REF!</definedName>
    <definedName name="__ANX1">#REF!</definedName>
    <definedName name="__ANX2" localSheetId="14">#REF!</definedName>
    <definedName name="__ANX2" localSheetId="15">#REF!</definedName>
    <definedName name="__ANX2" localSheetId="26">#REF!</definedName>
    <definedName name="__ANX2" localSheetId="31">#REF!</definedName>
    <definedName name="__ANX2" localSheetId="32">#REF!</definedName>
    <definedName name="__ANX2" localSheetId="33">#REF!</definedName>
    <definedName name="__ANX2" localSheetId="10">#REF!</definedName>
    <definedName name="__ANX2" localSheetId="11">#REF!</definedName>
    <definedName name="__ANX2">#REF!</definedName>
    <definedName name="__ANX3" localSheetId="14">#REF!</definedName>
    <definedName name="__ANX3" localSheetId="15">#REF!</definedName>
    <definedName name="__ANX3" localSheetId="26">#REF!</definedName>
    <definedName name="__ANX3" localSheetId="31">#REF!</definedName>
    <definedName name="__ANX3" localSheetId="32">#REF!</definedName>
    <definedName name="__ANX3" localSheetId="33">#REF!</definedName>
    <definedName name="__ANX3" localSheetId="10">#REF!</definedName>
    <definedName name="__ANX3" localSheetId="11">#REF!</definedName>
    <definedName name="__ANX3">#REF!</definedName>
    <definedName name="__EMI1" localSheetId="14">#REF!</definedName>
    <definedName name="__EMI1" localSheetId="15">#REF!</definedName>
    <definedName name="__EMI1" localSheetId="26">#REF!</definedName>
    <definedName name="__EMI1" localSheetId="31">#REF!</definedName>
    <definedName name="__EMI1" localSheetId="32">#REF!</definedName>
    <definedName name="__EMI1" localSheetId="33">#REF!</definedName>
    <definedName name="__EMI1" localSheetId="10">#REF!</definedName>
    <definedName name="__EMI1" localSheetId="11">#REF!</definedName>
    <definedName name="__EMI1">#REF!</definedName>
    <definedName name="__EXP1" localSheetId="14">#REF!</definedName>
    <definedName name="__EXP1" localSheetId="15">#REF!</definedName>
    <definedName name="__EXP1" localSheetId="26">#REF!</definedName>
    <definedName name="__EXP1" localSheetId="31">#REF!</definedName>
    <definedName name="__EXP1" localSheetId="32">#REF!</definedName>
    <definedName name="__EXP1" localSheetId="33">#REF!</definedName>
    <definedName name="__EXP1" localSheetId="10">#REF!</definedName>
    <definedName name="__EXP1" localSheetId="11">#REF!</definedName>
    <definedName name="__EXP1">#REF!</definedName>
    <definedName name="__EXP2" localSheetId="14">#REF!</definedName>
    <definedName name="__EXP2" localSheetId="15">#REF!</definedName>
    <definedName name="__EXP2" localSheetId="26">#REF!</definedName>
    <definedName name="__EXP2" localSheetId="31">#REF!</definedName>
    <definedName name="__EXP2" localSheetId="32">#REF!</definedName>
    <definedName name="__EXP2" localSheetId="33">#REF!</definedName>
    <definedName name="__EXP2" localSheetId="10">#REF!</definedName>
    <definedName name="__EXP2" localSheetId="11">#REF!</definedName>
    <definedName name="__EXP2">#REF!</definedName>
    <definedName name="__SCH11" localSheetId="14">#REF!</definedName>
    <definedName name="__SCH11" localSheetId="15">#REF!</definedName>
    <definedName name="__SCH11" localSheetId="26">#REF!</definedName>
    <definedName name="__SCH11" localSheetId="31">#REF!</definedName>
    <definedName name="__SCH11" localSheetId="32">#REF!</definedName>
    <definedName name="__SCH11" localSheetId="33">#REF!</definedName>
    <definedName name="__SCH11" localSheetId="10">#REF!</definedName>
    <definedName name="__SCH11" localSheetId="11">#REF!</definedName>
    <definedName name="__SCH11">#REF!</definedName>
    <definedName name="_ANX1" localSheetId="14">#REF!</definedName>
    <definedName name="_ANX1" localSheetId="15">#REF!</definedName>
    <definedName name="_ANX1" localSheetId="26">#REF!</definedName>
    <definedName name="_ANX1" localSheetId="31">#REF!</definedName>
    <definedName name="_ANX1" localSheetId="32">#REF!</definedName>
    <definedName name="_ANX1" localSheetId="33">#REF!</definedName>
    <definedName name="_ANX1" localSheetId="10">#REF!</definedName>
    <definedName name="_ANX1" localSheetId="11">#REF!</definedName>
    <definedName name="_ANX1">#REF!</definedName>
    <definedName name="_ANX2" localSheetId="14">#REF!</definedName>
    <definedName name="_ANX2" localSheetId="15">#REF!</definedName>
    <definedName name="_ANX2" localSheetId="26">#REF!</definedName>
    <definedName name="_ANX2" localSheetId="31">#REF!</definedName>
    <definedName name="_ANX2" localSheetId="32">#REF!</definedName>
    <definedName name="_ANX2" localSheetId="33">#REF!</definedName>
    <definedName name="_ANX2" localSheetId="10">#REF!</definedName>
    <definedName name="_ANX2" localSheetId="11">#REF!</definedName>
    <definedName name="_ANX2">#REF!</definedName>
    <definedName name="_ANX3" localSheetId="14">#REF!</definedName>
    <definedName name="_ANX3" localSheetId="15">#REF!</definedName>
    <definedName name="_ANX3" localSheetId="26">#REF!</definedName>
    <definedName name="_ANX3" localSheetId="31">#REF!</definedName>
    <definedName name="_ANX3" localSheetId="32">#REF!</definedName>
    <definedName name="_ANX3" localSheetId="33">#REF!</definedName>
    <definedName name="_ANX3" localSheetId="10">#REF!</definedName>
    <definedName name="_ANX3" localSheetId="11">#REF!</definedName>
    <definedName name="_ANX3">#REF!</definedName>
    <definedName name="_EMI1" localSheetId="14">#REF!</definedName>
    <definedName name="_EMI1" localSheetId="15">#REF!</definedName>
    <definedName name="_EMI1" localSheetId="26">#REF!</definedName>
    <definedName name="_EMI1" localSheetId="31">#REF!</definedName>
    <definedName name="_EMI1" localSheetId="32">#REF!</definedName>
    <definedName name="_EMI1" localSheetId="33">#REF!</definedName>
    <definedName name="_EMI1" localSheetId="10">#REF!</definedName>
    <definedName name="_EMI1" localSheetId="11">#REF!</definedName>
    <definedName name="_EMI1">#REF!</definedName>
    <definedName name="_EXP1" localSheetId="14">#REF!</definedName>
    <definedName name="_EXP1" localSheetId="15">#REF!</definedName>
    <definedName name="_EXP1" localSheetId="26">#REF!</definedName>
    <definedName name="_EXP1" localSheetId="31">#REF!</definedName>
    <definedName name="_EXP1" localSheetId="32">#REF!</definedName>
    <definedName name="_EXP1" localSheetId="33">#REF!</definedName>
    <definedName name="_EXP1" localSheetId="10">#REF!</definedName>
    <definedName name="_EXP1" localSheetId="11">#REF!</definedName>
    <definedName name="_EXP1">#REF!</definedName>
    <definedName name="_EXP2" localSheetId="14">#REF!</definedName>
    <definedName name="_EXP2" localSheetId="15">#REF!</definedName>
    <definedName name="_EXP2" localSheetId="26">#REF!</definedName>
    <definedName name="_EXP2" localSheetId="31">#REF!</definedName>
    <definedName name="_EXP2" localSheetId="32">#REF!</definedName>
    <definedName name="_EXP2" localSheetId="33">#REF!</definedName>
    <definedName name="_EXP2" localSheetId="10">#REF!</definedName>
    <definedName name="_EXP2" localSheetId="11">#REF!</definedName>
    <definedName name="_EXP2">#REF!</definedName>
    <definedName name="_xlnm._FilterDatabase" localSheetId="8" hidden="1">'SCH-6(MLT)'!#REF!</definedName>
    <definedName name="_SCH11" localSheetId="14">#REF!</definedName>
    <definedName name="_SCH11" localSheetId="15">#REF!</definedName>
    <definedName name="_SCH11" localSheetId="26">#REF!</definedName>
    <definedName name="_SCH11" localSheetId="31">#REF!</definedName>
    <definedName name="_SCH11" localSheetId="32">#REF!</definedName>
    <definedName name="_SCH11" localSheetId="33">#REF!</definedName>
    <definedName name="_SCH11" localSheetId="10">#REF!</definedName>
    <definedName name="_SCH11" localSheetId="11">#REF!</definedName>
    <definedName name="_SCH11">#REF!</definedName>
    <definedName name="ADMSTUMED" localSheetId="14">#REF!</definedName>
    <definedName name="ADMSTUMED" localSheetId="15">#REF!</definedName>
    <definedName name="ADMSTUMED" localSheetId="26">#REF!</definedName>
    <definedName name="ADMSTUMED" localSheetId="31">#REF!</definedName>
    <definedName name="ADMSTUMED" localSheetId="32">#REF!</definedName>
    <definedName name="ADMSTUMED" localSheetId="33">#REF!</definedName>
    <definedName name="ADMSTUMED" localSheetId="10">#REF!</definedName>
    <definedName name="ADMSTUMED" localSheetId="11">#REF!</definedName>
    <definedName name="ADMSTUMED">#REF!</definedName>
    <definedName name="ANXINC" localSheetId="14">#REF!</definedName>
    <definedName name="ANXINC" localSheetId="15">#REF!</definedName>
    <definedName name="ANXINC" localSheetId="26">#REF!</definedName>
    <definedName name="ANXINC" localSheetId="31">#REF!</definedName>
    <definedName name="ANXINC" localSheetId="32">#REF!</definedName>
    <definedName name="ANXINC" localSheetId="33">#REF!</definedName>
    <definedName name="ANXINC" localSheetId="10">#REF!</definedName>
    <definedName name="ANXINC" localSheetId="11">#REF!</definedName>
    <definedName name="ANXINC">#REF!</definedName>
    <definedName name="APPL" localSheetId="14">#REF!</definedName>
    <definedName name="APPL" localSheetId="15">#REF!</definedName>
    <definedName name="APPL" localSheetId="26">#REF!</definedName>
    <definedName name="APPL" localSheetId="31">#REF!</definedName>
    <definedName name="APPL" localSheetId="32">#REF!</definedName>
    <definedName name="APPL" localSheetId="33">#REF!</definedName>
    <definedName name="APPL" localSheetId="10">#REF!</definedName>
    <definedName name="APPL" localSheetId="11">#REF!</definedName>
    <definedName name="APPL">#REF!</definedName>
    <definedName name="BALSHEET" localSheetId="14">#REF!</definedName>
    <definedName name="BALSHEET" localSheetId="15">#REF!</definedName>
    <definedName name="BALSHEET" localSheetId="26">#REF!</definedName>
    <definedName name="BALSHEET" localSheetId="31">#REF!</definedName>
    <definedName name="BALSHEET" localSheetId="32">#REF!</definedName>
    <definedName name="BALSHEET" localSheetId="33">#REF!</definedName>
    <definedName name="BALSHEET" localSheetId="10">#REF!</definedName>
    <definedName name="BALSHEET" localSheetId="11">#REF!</definedName>
    <definedName name="BALSHEET">#REF!</definedName>
    <definedName name="BEDS" localSheetId="14">#REF!</definedName>
    <definedName name="BEDS" localSheetId="15">#REF!</definedName>
    <definedName name="BEDS" localSheetId="26">#REF!</definedName>
    <definedName name="BEDS" localSheetId="31">#REF!</definedName>
    <definedName name="BEDS" localSheetId="32">#REF!</definedName>
    <definedName name="BEDS" localSheetId="33">#REF!</definedName>
    <definedName name="BEDS" localSheetId="10">#REF!</definedName>
    <definedName name="BEDS" localSheetId="11">#REF!</definedName>
    <definedName name="BEDS">#REF!</definedName>
    <definedName name="BScFEE" localSheetId="14">#REF!</definedName>
    <definedName name="BScFEE" localSheetId="15">#REF!</definedName>
    <definedName name="BScFEE" localSheetId="26">#REF!</definedName>
    <definedName name="BScFEE" localSheetId="31">#REF!</definedName>
    <definedName name="BScFEE" localSheetId="32">#REF!</definedName>
    <definedName name="BScFEE" localSheetId="33">#REF!</definedName>
    <definedName name="BScFEE" localSheetId="10">#REF!</definedName>
    <definedName name="BScFEE" localSheetId="11">#REF!</definedName>
    <definedName name="BScFEE">#REF!</definedName>
    <definedName name="BSSIG" localSheetId="14">#REF!</definedName>
    <definedName name="BSSIG" localSheetId="15">#REF!</definedName>
    <definedName name="BSSIG" localSheetId="26">#REF!</definedName>
    <definedName name="BSSIG" localSheetId="31">#REF!</definedName>
    <definedName name="BSSIG" localSheetId="32">#REF!</definedName>
    <definedName name="BSSIG" localSheetId="33">#REF!</definedName>
    <definedName name="BSSIG" localSheetId="10">#REF!</definedName>
    <definedName name="BSSIG" localSheetId="11">#REF!</definedName>
    <definedName name="BSSIG">#REF!</definedName>
    <definedName name="BSWRK1" localSheetId="14">#REF!</definedName>
    <definedName name="BSWRK1" localSheetId="15">#REF!</definedName>
    <definedName name="BSWRK1" localSheetId="26">#REF!</definedName>
    <definedName name="BSWRK1" localSheetId="31">#REF!</definedName>
    <definedName name="BSWRK1" localSheetId="32">#REF!</definedName>
    <definedName name="BSWRK1" localSheetId="33">#REF!</definedName>
    <definedName name="BSWRK1" localSheetId="10">#REF!</definedName>
    <definedName name="BSWRK1" localSheetId="11">#REF!</definedName>
    <definedName name="BSWRK1">#REF!</definedName>
    <definedName name="BSWRK2" localSheetId="14">#REF!</definedName>
    <definedName name="BSWRK2" localSheetId="15">#REF!</definedName>
    <definedName name="BSWRK2" localSheetId="26">#REF!</definedName>
    <definedName name="BSWRK2" localSheetId="31">#REF!</definedName>
    <definedName name="BSWRK2" localSheetId="32">#REF!</definedName>
    <definedName name="BSWRK2" localSheetId="33">#REF!</definedName>
    <definedName name="BSWRK2" localSheetId="10">#REF!</definedName>
    <definedName name="BSWRK2" localSheetId="11">#REF!</definedName>
    <definedName name="BSWRK2">#REF!</definedName>
    <definedName name="COMPINC" localSheetId="14">#REF!</definedName>
    <definedName name="COMPINC" localSheetId="15">#REF!</definedName>
    <definedName name="COMPINC" localSheetId="26">#REF!</definedName>
    <definedName name="COMPINC" localSheetId="31">#REF!</definedName>
    <definedName name="COMPINC" localSheetId="32">#REF!</definedName>
    <definedName name="COMPINC" localSheetId="33">#REF!</definedName>
    <definedName name="COMPINC" localSheetId="10">#REF!</definedName>
    <definedName name="COMPINC" localSheetId="11">#REF!</definedName>
    <definedName name="COMPINC">#REF!</definedName>
    <definedName name="dep" localSheetId="14">#REF!</definedName>
    <definedName name="dep" localSheetId="15">#REF!</definedName>
    <definedName name="dep" localSheetId="26">#REF!</definedName>
    <definedName name="dep" localSheetId="31">#REF!</definedName>
    <definedName name="dep" localSheetId="32">#REF!</definedName>
    <definedName name="dep" localSheetId="33">#REF!</definedName>
    <definedName name="dep" localSheetId="10">#REF!</definedName>
    <definedName name="dep" localSheetId="11">#REF!</definedName>
    <definedName name="dep">#REF!</definedName>
    <definedName name="DEPWRK1" localSheetId="14">#REF!</definedName>
    <definedName name="DEPWRK1" localSheetId="15">#REF!</definedName>
    <definedName name="DEPWRK1" localSheetId="26">#REF!</definedName>
    <definedName name="DEPWRK1" localSheetId="31">#REF!</definedName>
    <definedName name="DEPWRK1" localSheetId="32">#REF!</definedName>
    <definedName name="DEPWRK1" localSheetId="33">#REF!</definedName>
    <definedName name="DEPWRK1" localSheetId="10">#REF!</definedName>
    <definedName name="DEPWRK1" localSheetId="11">#REF!</definedName>
    <definedName name="DEPWRK1">#REF!</definedName>
    <definedName name="DEPWRK2" localSheetId="14">#REF!</definedName>
    <definedName name="DEPWRK2" localSheetId="15">#REF!</definedName>
    <definedName name="DEPWRK2" localSheetId="26">#REF!</definedName>
    <definedName name="DEPWRK2" localSheetId="31">#REF!</definedName>
    <definedName name="DEPWRK2" localSheetId="32">#REF!</definedName>
    <definedName name="DEPWRK2" localSheetId="33">#REF!</definedName>
    <definedName name="DEPWRK2" localSheetId="10">#REF!</definedName>
    <definedName name="DEPWRK2" localSheetId="11">#REF!</definedName>
    <definedName name="DEPWRK2">#REF!</definedName>
    <definedName name="DEPWRK4" localSheetId="14">#REF!</definedName>
    <definedName name="DEPWRK4" localSheetId="15">#REF!</definedName>
    <definedName name="DEPWRK4" localSheetId="26">#REF!</definedName>
    <definedName name="DEPWRK4" localSheetId="31">#REF!</definedName>
    <definedName name="DEPWRK4" localSheetId="32">#REF!</definedName>
    <definedName name="DEPWRK4" localSheetId="33">#REF!</definedName>
    <definedName name="DEPWRK4" localSheetId="10">#REF!</definedName>
    <definedName name="DEPWRK4" localSheetId="11">#REF!</definedName>
    <definedName name="DEPWRK4">#REF!</definedName>
    <definedName name="DEPWRK5" localSheetId="14">#REF!</definedName>
    <definedName name="DEPWRK5" localSheetId="15">#REF!</definedName>
    <definedName name="DEPWRK5" localSheetId="26">#REF!</definedName>
    <definedName name="DEPWRK5" localSheetId="31">#REF!</definedName>
    <definedName name="DEPWRK5" localSheetId="32">#REF!</definedName>
    <definedName name="DEPWRK5" localSheetId="33">#REF!</definedName>
    <definedName name="DEPWRK5" localSheetId="10">#REF!</definedName>
    <definedName name="DEPWRK5" localSheetId="11">#REF!</definedName>
    <definedName name="DEPWRK5">#REF!</definedName>
    <definedName name="DEWRKSUM" localSheetId="14">#REF!</definedName>
    <definedName name="DEWRKSUM" localSheetId="15">#REF!</definedName>
    <definedName name="DEWRKSUM" localSheetId="26">#REF!</definedName>
    <definedName name="DEWRKSUM" localSheetId="31">#REF!</definedName>
    <definedName name="DEWRKSUM" localSheetId="32">#REF!</definedName>
    <definedName name="DEWRKSUM" localSheetId="33">#REF!</definedName>
    <definedName name="DEWRKSUM" localSheetId="10">#REF!</definedName>
    <definedName name="DEWRKSUM" localSheetId="11">#REF!</definedName>
    <definedName name="DEWRKSUM">#REF!</definedName>
    <definedName name="DMLTFEE" localSheetId="14">#REF!</definedName>
    <definedName name="DMLTFEE" localSheetId="15">#REF!</definedName>
    <definedName name="DMLTFEE" localSheetId="26">#REF!</definedName>
    <definedName name="DMLTFEE" localSheetId="31">#REF!</definedName>
    <definedName name="DMLTFEE" localSheetId="32">#REF!</definedName>
    <definedName name="DMLTFEE" localSheetId="33">#REF!</definedName>
    <definedName name="DMLTFEE" localSheetId="10">#REF!</definedName>
    <definedName name="DMLTFEE" localSheetId="11">#REF!</definedName>
    <definedName name="DMLTFEE">#REF!</definedName>
    <definedName name="DONATN" localSheetId="14">#REF!</definedName>
    <definedName name="DONATN" localSheetId="15">#REF!</definedName>
    <definedName name="DONATN" localSheetId="26">#REF!</definedName>
    <definedName name="DONATN" localSheetId="31">#REF!</definedName>
    <definedName name="DONATN" localSheetId="32">#REF!</definedName>
    <definedName name="DONATN" localSheetId="33">#REF!</definedName>
    <definedName name="DONATN" localSheetId="10">#REF!</definedName>
    <definedName name="DONATN" localSheetId="11">#REF!</definedName>
    <definedName name="DONATN">#REF!</definedName>
    <definedName name="EXPDET2" localSheetId="14">#REF!</definedName>
    <definedName name="EXPDET2" localSheetId="15">#REF!</definedName>
    <definedName name="EXPDET2" localSheetId="26">#REF!</definedName>
    <definedName name="EXPDET2" localSheetId="31">#REF!</definedName>
    <definedName name="EXPDET2" localSheetId="32">#REF!</definedName>
    <definedName name="EXPDET2" localSheetId="33">#REF!</definedName>
    <definedName name="EXPDET2" localSheetId="10">#REF!</definedName>
    <definedName name="EXPDET2" localSheetId="11">#REF!</definedName>
    <definedName name="EXPDET2">#REF!</definedName>
    <definedName name="EXPDETL1" localSheetId="14">#REF!</definedName>
    <definedName name="EXPDETL1" localSheetId="15">#REF!</definedName>
    <definedName name="EXPDETL1" localSheetId="26">#REF!</definedName>
    <definedName name="EXPDETL1" localSheetId="31">#REF!</definedName>
    <definedName name="EXPDETL1" localSheetId="32">#REF!</definedName>
    <definedName name="EXPDETL1" localSheetId="33">#REF!</definedName>
    <definedName name="EXPDETL1" localSheetId="10">#REF!</definedName>
    <definedName name="EXPDETL1" localSheetId="11">#REF!</definedName>
    <definedName name="EXPDETL1">#REF!</definedName>
    <definedName name="FEEBSCSUM" localSheetId="14">#REF!</definedName>
    <definedName name="FEEBSCSUM" localSheetId="15">#REF!</definedName>
    <definedName name="FEEBSCSUM" localSheetId="26">#REF!</definedName>
    <definedName name="FEEBSCSUM" localSheetId="31">#REF!</definedName>
    <definedName name="FEEBSCSUM" localSheetId="32">#REF!</definedName>
    <definedName name="FEEBSCSUM" localSheetId="33">#REF!</definedName>
    <definedName name="FEEBSCSUM" localSheetId="10">#REF!</definedName>
    <definedName name="FEEBSCSUM" localSheetId="11">#REF!</definedName>
    <definedName name="FEEBSCSUM">#REF!</definedName>
    <definedName name="FEEGNMSUM" localSheetId="14">#REF!</definedName>
    <definedName name="FEEGNMSUM" localSheetId="15">#REF!</definedName>
    <definedName name="FEEGNMSUM" localSheetId="26">#REF!</definedName>
    <definedName name="FEEGNMSUM" localSheetId="31">#REF!</definedName>
    <definedName name="FEEGNMSUM" localSheetId="32">#REF!</definedName>
    <definedName name="FEEGNMSUM" localSheetId="33">#REF!</definedName>
    <definedName name="FEEGNMSUM" localSheetId="10">#REF!</definedName>
    <definedName name="FEEGNMSUM" localSheetId="11">#REF!</definedName>
    <definedName name="FEEGNMSUM">#REF!</definedName>
    <definedName name="FEEMEDSUM" localSheetId="14">#REF!</definedName>
    <definedName name="FEEMEDSUM" localSheetId="15">#REF!</definedName>
    <definedName name="FEEMEDSUM" localSheetId="26">#REF!</definedName>
    <definedName name="FEEMEDSUM" localSheetId="31">#REF!</definedName>
    <definedName name="FEEMEDSUM" localSheetId="32">#REF!</definedName>
    <definedName name="FEEMEDSUM" localSheetId="33">#REF!</definedName>
    <definedName name="FEEMEDSUM" localSheetId="10">#REF!</definedName>
    <definedName name="FEEMEDSUM" localSheetId="11">#REF!</definedName>
    <definedName name="FEEMEDSUM">#REF!</definedName>
    <definedName name="FEEMSCSUM" localSheetId="14">#REF!</definedName>
    <definedName name="FEEMSCSUM" localSheetId="15">#REF!</definedName>
    <definedName name="FEEMSCSUM" localSheetId="26">#REF!</definedName>
    <definedName name="FEEMSCSUM" localSheetId="31">#REF!</definedName>
    <definedName name="FEEMSCSUM" localSheetId="32">#REF!</definedName>
    <definedName name="FEEMSCSUM" localSheetId="33">#REF!</definedName>
    <definedName name="FEEMSCSUM" localSheetId="10">#REF!</definedName>
    <definedName name="FEEMSCSUM" localSheetId="11">#REF!</definedName>
    <definedName name="FEEMSCSUM">#REF!</definedName>
    <definedName name="FEESMED" localSheetId="14">#REF!</definedName>
    <definedName name="FEESMED" localSheetId="15">#REF!</definedName>
    <definedName name="FEESMED" localSheetId="26">#REF!</definedName>
    <definedName name="FEESMED" localSheetId="31">#REF!</definedName>
    <definedName name="FEESMED" localSheetId="32">#REF!</definedName>
    <definedName name="FEESMED" localSheetId="33">#REF!</definedName>
    <definedName name="FEESMED" localSheetId="10">#REF!</definedName>
    <definedName name="FEESMED" localSheetId="11">#REF!</definedName>
    <definedName name="FEESMED">#REF!</definedName>
    <definedName name="FININDIC" localSheetId="14">#REF!</definedName>
    <definedName name="FININDIC" localSheetId="15">#REF!</definedName>
    <definedName name="FININDIC" localSheetId="26">#REF!</definedName>
    <definedName name="FININDIC" localSheetId="31">#REF!</definedName>
    <definedName name="FININDIC" localSheetId="32">#REF!</definedName>
    <definedName name="FININDIC" localSheetId="33">#REF!</definedName>
    <definedName name="FININDIC" localSheetId="10">#REF!</definedName>
    <definedName name="FININDIC" localSheetId="11">#REF!</definedName>
    <definedName name="FININDIC">#REF!</definedName>
    <definedName name="FININDIC2" localSheetId="14">#REF!</definedName>
    <definedName name="FININDIC2" localSheetId="15">#REF!</definedName>
    <definedName name="FININDIC2" localSheetId="26">#REF!</definedName>
    <definedName name="FININDIC2" localSheetId="31">#REF!</definedName>
    <definedName name="FININDIC2" localSheetId="32">#REF!</definedName>
    <definedName name="FININDIC2" localSheetId="33">#REF!</definedName>
    <definedName name="FININDIC2" localSheetId="10">#REF!</definedName>
    <definedName name="FININDIC2" localSheetId="11">#REF!</definedName>
    <definedName name="FININDIC2">#REF!</definedName>
    <definedName name="GNMFEE" localSheetId="14">#REF!</definedName>
    <definedName name="GNMFEE" localSheetId="15">#REF!</definedName>
    <definedName name="GNMFEE" localSheetId="26">#REF!</definedName>
    <definedName name="GNMFEE" localSheetId="31">#REF!</definedName>
    <definedName name="GNMFEE" localSheetId="32">#REF!</definedName>
    <definedName name="GNMFEE" localSheetId="33">#REF!</definedName>
    <definedName name="GNMFEE" localSheetId="10">#REF!</definedName>
    <definedName name="GNMFEE" localSheetId="11">#REF!</definedName>
    <definedName name="GNMFEE">#REF!</definedName>
    <definedName name="GRAPH1" localSheetId="14">#REF!</definedName>
    <definedName name="GRAPH1" localSheetId="15">#REF!</definedName>
    <definedName name="GRAPH1" localSheetId="26">#REF!</definedName>
    <definedName name="GRAPH1" localSheetId="31">#REF!</definedName>
    <definedName name="GRAPH1" localSheetId="32">#REF!</definedName>
    <definedName name="GRAPH1" localSheetId="33">#REF!</definedName>
    <definedName name="GRAPH1" localSheetId="10">#REF!</definedName>
    <definedName name="GRAPH1" localSheetId="11">#REF!</definedName>
    <definedName name="GRAPH1">#REF!</definedName>
    <definedName name="IESIG" localSheetId="14">#REF!</definedName>
    <definedName name="IESIG" localSheetId="15">#REF!</definedName>
    <definedName name="IESIG" localSheetId="26">#REF!</definedName>
    <definedName name="IESIG" localSheetId="31">#REF!</definedName>
    <definedName name="IESIG" localSheetId="32">#REF!</definedName>
    <definedName name="IESIG" localSheetId="33">#REF!</definedName>
    <definedName name="IESIG" localSheetId="10">#REF!</definedName>
    <definedName name="IESIG" localSheetId="11">#REF!</definedName>
    <definedName name="IESIG">#REF!</definedName>
    <definedName name="IEWRK1" localSheetId="14">#REF!</definedName>
    <definedName name="IEWRK1" localSheetId="15">#REF!</definedName>
    <definedName name="IEWRK1" localSheetId="26">#REF!</definedName>
    <definedName name="IEWRK1" localSheetId="31">#REF!</definedName>
    <definedName name="IEWRK1" localSheetId="32">#REF!</definedName>
    <definedName name="IEWRK1" localSheetId="33">#REF!</definedName>
    <definedName name="IEWRK1" localSheetId="10">#REF!</definedName>
    <definedName name="IEWRK1" localSheetId="11">#REF!</definedName>
    <definedName name="IEWRK1">#REF!</definedName>
    <definedName name="IEWRK2" localSheetId="14">#REF!</definedName>
    <definedName name="IEWRK2" localSheetId="15">#REF!</definedName>
    <definedName name="IEWRK2" localSheetId="26">#REF!</definedName>
    <definedName name="IEWRK2" localSheetId="31">#REF!</definedName>
    <definedName name="IEWRK2" localSheetId="32">#REF!</definedName>
    <definedName name="IEWRK2" localSheetId="33">#REF!</definedName>
    <definedName name="IEWRK2" localSheetId="10">#REF!</definedName>
    <definedName name="IEWRK2" localSheetId="11">#REF!</definedName>
    <definedName name="IEWRK2">#REF!</definedName>
    <definedName name="INCHOSP1" localSheetId="14">#REF!</definedName>
    <definedName name="INCHOSP1" localSheetId="15">#REF!</definedName>
    <definedName name="INCHOSP1" localSheetId="26">#REF!</definedName>
    <definedName name="INCHOSP1" localSheetId="31">#REF!</definedName>
    <definedName name="INCHOSP1" localSheetId="32">#REF!</definedName>
    <definedName name="INCHOSP1" localSheetId="33">#REF!</definedName>
    <definedName name="INCHOSP1" localSheetId="10">#REF!</definedName>
    <definedName name="INCHOSP1" localSheetId="11">#REF!</definedName>
    <definedName name="INCHOSP1">#REF!</definedName>
    <definedName name="INCHOSP2" localSheetId="14">#REF!</definedName>
    <definedName name="INCHOSP2" localSheetId="15">#REF!</definedName>
    <definedName name="INCHOSP2" localSheetId="26">#REF!</definedName>
    <definedName name="INCHOSP2" localSheetId="31">#REF!</definedName>
    <definedName name="INCHOSP2" localSheetId="32">#REF!</definedName>
    <definedName name="INCHOSP2" localSheetId="33">#REF!</definedName>
    <definedName name="INCHOSP2" localSheetId="10">#REF!</definedName>
    <definedName name="INCHOSP2" localSheetId="11">#REF!</definedName>
    <definedName name="INCHOSP2">#REF!</definedName>
    <definedName name="INCOM2" localSheetId="14">#REF!</definedName>
    <definedName name="INCOM2" localSheetId="15">#REF!</definedName>
    <definedName name="INCOM2" localSheetId="26">#REF!</definedName>
    <definedName name="INCOM2" localSheetId="31">#REF!</definedName>
    <definedName name="INCOM2" localSheetId="32">#REF!</definedName>
    <definedName name="INCOM2" localSheetId="33">#REF!</definedName>
    <definedName name="INCOM2" localSheetId="10">#REF!</definedName>
    <definedName name="INCOM2" localSheetId="11">#REF!</definedName>
    <definedName name="INCOM2">#REF!</definedName>
    <definedName name="INEAC" localSheetId="14">#REF!</definedName>
    <definedName name="INEAC" localSheetId="15">#REF!</definedName>
    <definedName name="INEAC" localSheetId="26">#REF!</definedName>
    <definedName name="INEAC" localSheetId="31">#REF!</definedName>
    <definedName name="INEAC" localSheetId="32">#REF!</definedName>
    <definedName name="INEAC" localSheetId="33">#REF!</definedName>
    <definedName name="INEAC" localSheetId="10">#REF!</definedName>
    <definedName name="INEAC" localSheetId="11">#REF!</definedName>
    <definedName name="INEAC">#REF!</definedName>
    <definedName name="MBBSFEE2" localSheetId="14">#REF!</definedName>
    <definedName name="MBBSFEE2" localSheetId="15">#REF!</definedName>
    <definedName name="MBBSFEE2" localSheetId="26">#REF!</definedName>
    <definedName name="MBBSFEE2" localSheetId="31">#REF!</definedName>
    <definedName name="MBBSFEE2" localSheetId="32">#REF!</definedName>
    <definedName name="MBBSFEE2" localSheetId="33">#REF!</definedName>
    <definedName name="MBBSFEE2" localSheetId="10">#REF!</definedName>
    <definedName name="MBBSFEE2" localSheetId="11">#REF!</definedName>
    <definedName name="MBBSFEE2">#REF!</definedName>
    <definedName name="MScFEE" localSheetId="14">#REF!</definedName>
    <definedName name="MScFEE" localSheetId="15">#REF!</definedName>
    <definedName name="MScFEE" localSheetId="26">#REF!</definedName>
    <definedName name="MScFEE" localSheetId="31">#REF!</definedName>
    <definedName name="MScFEE" localSheetId="32">#REF!</definedName>
    <definedName name="MScFEE" localSheetId="33">#REF!</definedName>
    <definedName name="MScFEE" localSheetId="10">#REF!</definedName>
    <definedName name="MScFEE" localSheetId="11">#REF!</definedName>
    <definedName name="MScFEE">#REF!</definedName>
    <definedName name="OTHSCH9" localSheetId="14">#REF!</definedName>
    <definedName name="OTHSCH9" localSheetId="15">#REF!</definedName>
    <definedName name="OTHSCH9" localSheetId="26">#REF!</definedName>
    <definedName name="OTHSCH9" localSheetId="31">#REF!</definedName>
    <definedName name="OTHSCH9" localSheetId="32">#REF!</definedName>
    <definedName name="OTHSCH9" localSheetId="33">#REF!</definedName>
    <definedName name="OTHSCH9" localSheetId="10">#REF!</definedName>
    <definedName name="OTHSCH9" localSheetId="11">#REF!</definedName>
    <definedName name="OTHSCH9">#REF!</definedName>
    <definedName name="PGSEATS" localSheetId="14">#REF!</definedName>
    <definedName name="PGSEATS" localSheetId="15">#REF!</definedName>
    <definedName name="PGSEATS" localSheetId="26">#REF!</definedName>
    <definedName name="PGSEATS" localSheetId="31">#REF!</definedName>
    <definedName name="PGSEATS" localSheetId="32">#REF!</definedName>
    <definedName name="PGSEATS" localSheetId="33">#REF!</definedName>
    <definedName name="PGSEATS" localSheetId="10">#REF!</definedName>
    <definedName name="PGSEATS" localSheetId="11">#REF!</definedName>
    <definedName name="PGSEATS">#REF!</definedName>
    <definedName name="_xlnm.Print_Area" localSheetId="0">'GEN INFO(MLT)'!$C$2:$L$271</definedName>
    <definedName name="_xlnm.Print_Area" localSheetId="9">'Salary Allocation'!$F$6:$K$15</definedName>
    <definedName name="_xlnm.Print_Area" localSheetId="3">'SCH-1 (B.Sc(MLT)'!$C$1:$Y$236</definedName>
    <definedName name="_xlnm.Print_Area" localSheetId="14">'SCH-10'!$B$1:$K$34</definedName>
    <definedName name="_xlnm.Print_Area" localSheetId="15">'SCH-11'!$B$1:$E$19</definedName>
    <definedName name="_xlnm.Print_Area" localSheetId="16">'SCH-12'!$B$1:$E$26</definedName>
    <definedName name="_xlnm.Print_Area" localSheetId="21">'SCH-16'!$B$1:$K$81</definedName>
    <definedName name="_xlnm.Print_Area" localSheetId="22">'SCH-17'!$B$1:$M$21</definedName>
    <definedName name="_xlnm.Print_Area" localSheetId="23">'SCH-18'!$B$1:$I$23</definedName>
    <definedName name="_xlnm.Print_Area" localSheetId="24">'SCH-19'!$B$1:$I$23</definedName>
    <definedName name="_xlnm.Print_Area" localSheetId="4">'SCH-2'!$C$2:$L$24</definedName>
    <definedName name="_xlnm.Print_Area" localSheetId="25">'SCH-20'!$B$1:$I$23</definedName>
    <definedName name="_xlnm.Print_Area" localSheetId="26">'SCH-21 I&amp;E Society'!$B$2:$G$43</definedName>
    <definedName name="_xlnm.Print_Area" localSheetId="28">'SCH-22 BS Society'!$B$4:$G$37</definedName>
    <definedName name="_xlnm.Print_Area" localSheetId="27">'SCH-22 Collegewise BS 24-25'!$B$1:$G$60</definedName>
    <definedName name="_xlnm.Print_Area" localSheetId="29">'SCH-23'!$A$1:$K$13</definedName>
    <definedName name="_xlnm.Print_Area" localSheetId="30">'Sch-24 B.Sc(MLT) &amp; B.sc(AHS)'!$B$1:$E$34</definedName>
    <definedName name="_xlnm.Print_Area" localSheetId="31">'SCH-25MLT'!$B$1:$G$22</definedName>
    <definedName name="_xlnm.Print_Area" localSheetId="33">'Sch-27 Coursewise BS 24-25'!$B$1:$K$56</definedName>
    <definedName name="_xlnm.Print_Area" localSheetId="5">'SCH-3'!$B$2:$J$24</definedName>
    <definedName name="_xlnm.Print_Area" localSheetId="6">'SCH-4(MLT)'!$B$1:$AI$45</definedName>
    <definedName name="_xlnm.Print_Area" localSheetId="7">'SCH-5(MLT)'!$A$1:$AI$35</definedName>
    <definedName name="_xlnm.Print_Area" localSheetId="8">'SCH-6(MLT)'!$A$1:$AH$93</definedName>
    <definedName name="_xlnm.Print_Area" localSheetId="10">'SCH-7'!$B$1:$K$55</definedName>
    <definedName name="_xlnm.Print_Area" localSheetId="11">'SCH-8'!$B$1:$K$18</definedName>
    <definedName name="_xlnm.Print_Area" localSheetId="12">'SCH-9'!$B$4:$J$48</definedName>
    <definedName name="_xlnm.Print_Area" localSheetId="13">'SCH-9S'!$B$4:$J$44</definedName>
    <definedName name="_xlnm.Print_Area" localSheetId="1">'Statement1 BSC(MLT)'!$C$2:$N$44</definedName>
    <definedName name="_xlnm.Print_Area" localSheetId="2">'Statement2 BSC(MLT)'!$B$2:$K$43</definedName>
    <definedName name="_xlnm.Print_Titles" localSheetId="0">'GEN INFO(MLT)'!$29:$30</definedName>
    <definedName name="_xlnm.Print_Titles" localSheetId="3">'SCH-1 (B.Sc(MLT)'!$9:$13</definedName>
    <definedName name="_xlnm.Print_Titles" localSheetId="18">'SCH-13S'!$38:$39</definedName>
    <definedName name="_xlnm.Print_Titles" localSheetId="26">'SCH-21 I&amp;E Society'!$2:$6</definedName>
    <definedName name="_xlnm.Print_Titles" localSheetId="1">'Statement1 BSC(MLT)'!$3:$7</definedName>
    <definedName name="_xlnm.Print_Titles" localSheetId="2">'Statement2 BSC(MLT)'!$2:$6</definedName>
    <definedName name="SALSUM" localSheetId="14">#REF!</definedName>
    <definedName name="SALSUM" localSheetId="15">#REF!</definedName>
    <definedName name="SALSUM" localSheetId="26">#REF!</definedName>
    <definedName name="SALSUM" localSheetId="31">#REF!</definedName>
    <definedName name="SALSUM" localSheetId="32">#REF!</definedName>
    <definedName name="SALSUM" localSheetId="33">#REF!</definedName>
    <definedName name="SALSUM" localSheetId="10">#REF!</definedName>
    <definedName name="SALSUM" localSheetId="11">#REF!</definedName>
    <definedName name="SALSUM">#REF!</definedName>
    <definedName name="SCH1N2" localSheetId="14">#REF!</definedName>
    <definedName name="SCH1N2" localSheetId="15">#REF!</definedName>
    <definedName name="SCH1N2" localSheetId="26">#REF!</definedName>
    <definedName name="SCH1N2" localSheetId="31">#REF!</definedName>
    <definedName name="SCH1N2" localSheetId="32">#REF!</definedName>
    <definedName name="SCH1N2" localSheetId="33">#REF!</definedName>
    <definedName name="SCH1N2" localSheetId="10">#REF!</definedName>
    <definedName name="SCH1N2" localSheetId="11">#REF!</definedName>
    <definedName name="SCH1N2">#REF!</definedName>
    <definedName name="SCHDL1N2" localSheetId="14">#REF!</definedName>
    <definedName name="SCHDL1N2" localSheetId="15">#REF!</definedName>
    <definedName name="SCHDL1N2" localSheetId="26">#REF!</definedName>
    <definedName name="SCHDL1N2" localSheetId="31">#REF!</definedName>
    <definedName name="SCHDL1N2" localSheetId="32">#REF!</definedName>
    <definedName name="SCHDL1N2" localSheetId="33">#REF!</definedName>
    <definedName name="SCHDL1N2" localSheetId="10">#REF!</definedName>
    <definedName name="SCHDL1N2" localSheetId="11">#REF!</definedName>
    <definedName name="SCHDL1N2">#REF!</definedName>
    <definedName name="SCHDL3" localSheetId="14">#REF!</definedName>
    <definedName name="SCHDL3" localSheetId="15">#REF!</definedName>
    <definedName name="SCHDL3" localSheetId="26">#REF!</definedName>
    <definedName name="SCHDL3" localSheetId="31">#REF!</definedName>
    <definedName name="SCHDL3" localSheetId="32">#REF!</definedName>
    <definedName name="SCHDL3" localSheetId="33">#REF!</definedName>
    <definedName name="SCHDL3" localSheetId="10">#REF!</definedName>
    <definedName name="SCHDL3" localSheetId="11">#REF!</definedName>
    <definedName name="SCHDL3">#REF!</definedName>
    <definedName name="SCHDL4N8" localSheetId="14">#REF!</definedName>
    <definedName name="SCHDL4N8" localSheetId="15">#REF!</definedName>
    <definedName name="SCHDL4N8" localSheetId="26">#REF!</definedName>
    <definedName name="SCHDL4N8" localSheetId="31">#REF!</definedName>
    <definedName name="SCHDL4N8" localSheetId="32">#REF!</definedName>
    <definedName name="SCHDL4N8" localSheetId="33">#REF!</definedName>
    <definedName name="SCHDL4N8" localSheetId="10">#REF!</definedName>
    <definedName name="SCHDL4N8" localSheetId="11">#REF!</definedName>
    <definedName name="SCHDL4N8">#REF!</definedName>
    <definedName name="SCHDL9N10" localSheetId="14">#REF!</definedName>
    <definedName name="SCHDL9N10" localSheetId="15">#REF!</definedName>
    <definedName name="SCHDL9N10" localSheetId="26">#REF!</definedName>
    <definedName name="SCHDL9N10" localSheetId="31">#REF!</definedName>
    <definedName name="SCHDL9N10" localSheetId="32">#REF!</definedName>
    <definedName name="SCHDL9N10" localSheetId="33">#REF!</definedName>
    <definedName name="SCHDL9N10" localSheetId="10">#REF!</definedName>
    <definedName name="SCHDL9N10" localSheetId="11">#REF!</definedName>
    <definedName name="SCHDL9N10">#REF!</definedName>
    <definedName name="STAFF1" localSheetId="14">#REF!</definedName>
    <definedName name="STAFF1" localSheetId="15">#REF!</definedName>
    <definedName name="STAFF1" localSheetId="26">#REF!</definedName>
    <definedName name="STAFF1" localSheetId="31">#REF!</definedName>
    <definedName name="STAFF1" localSheetId="32">#REF!</definedName>
    <definedName name="STAFF1" localSheetId="33">#REF!</definedName>
    <definedName name="STAFF1" localSheetId="10">#REF!</definedName>
    <definedName name="STAFF1" localSheetId="11">#REF!</definedName>
    <definedName name="STAFF1">#REF!</definedName>
    <definedName name="STAFF2" localSheetId="14">#REF!</definedName>
    <definedName name="STAFF2" localSheetId="15">#REF!</definedName>
    <definedName name="STAFF2" localSheetId="26">#REF!</definedName>
    <definedName name="STAFF2" localSheetId="31">#REF!</definedName>
    <definedName name="STAFF2" localSheetId="32">#REF!</definedName>
    <definedName name="STAFF2" localSheetId="33">#REF!</definedName>
    <definedName name="STAFF2" localSheetId="10">#REF!</definedName>
    <definedName name="STAFF2" localSheetId="11">#REF!</definedName>
    <definedName name="STAFF2">#REF!</definedName>
    <definedName name="STAFF3" localSheetId="14">#REF!</definedName>
    <definedName name="STAFF3" localSheetId="15">#REF!</definedName>
    <definedName name="STAFF3" localSheetId="26">#REF!</definedName>
    <definedName name="STAFF3" localSheetId="31">#REF!</definedName>
    <definedName name="STAFF3" localSheetId="32">#REF!</definedName>
    <definedName name="STAFF3" localSheetId="33">#REF!</definedName>
    <definedName name="STAFF3" localSheetId="10">#REF!</definedName>
    <definedName name="STAFF3" localSheetId="11">#REF!</definedName>
    <definedName name="STAFF3">#REF!</definedName>
    <definedName name="STAFF4" localSheetId="14">#REF!</definedName>
    <definedName name="STAFF4" localSheetId="15">#REF!</definedName>
    <definedName name="STAFF4" localSheetId="26">#REF!</definedName>
    <definedName name="STAFF4" localSheetId="31">#REF!</definedName>
    <definedName name="STAFF4" localSheetId="32">#REF!</definedName>
    <definedName name="STAFF4" localSheetId="33">#REF!</definedName>
    <definedName name="STAFF4" localSheetId="10">#REF!</definedName>
    <definedName name="STAFF4" localSheetId="11">#REF!</definedName>
    <definedName name="STAFF4">#REF!</definedName>
    <definedName name="STAFFNURS" localSheetId="14">#REF!</definedName>
    <definedName name="STAFFNURS" localSheetId="15">#REF!</definedName>
    <definedName name="STAFFNURS" localSheetId="26">#REF!</definedName>
    <definedName name="STAFFNURS" localSheetId="31">#REF!</definedName>
    <definedName name="STAFFNURS" localSheetId="32">#REF!</definedName>
    <definedName name="STAFFNURS" localSheetId="33">#REF!</definedName>
    <definedName name="STAFFNURS" localSheetId="10">#REF!</definedName>
    <definedName name="STAFFNURS" localSheetId="11">#REF!</definedName>
    <definedName name="STAFFNURS">#REF!</definedName>
    <definedName name="TBALA" localSheetId="14">#REF!</definedName>
    <definedName name="TBALA" localSheetId="15">#REF!</definedName>
    <definedName name="TBALA" localSheetId="26">#REF!</definedName>
    <definedName name="TBALA" localSheetId="31">#REF!</definedName>
    <definedName name="TBALA" localSheetId="32">#REF!</definedName>
    <definedName name="TBALA" localSheetId="33">#REF!</definedName>
    <definedName name="TBALA" localSheetId="10">#REF!</definedName>
    <definedName name="TBALA" localSheetId="11">#REF!</definedName>
    <definedName name="TBALA">#REF!</definedName>
    <definedName name="TERMLN1" localSheetId="14">#REF!</definedName>
    <definedName name="TERMLN1" localSheetId="15">#REF!</definedName>
    <definedName name="TERMLN1" localSheetId="26">#REF!</definedName>
    <definedName name="TERMLN1" localSheetId="31">#REF!</definedName>
    <definedName name="TERMLN1" localSheetId="32">#REF!</definedName>
    <definedName name="TERMLN1" localSheetId="33">#REF!</definedName>
    <definedName name="TERMLN1" localSheetId="10">#REF!</definedName>
    <definedName name="TERMLN1" localSheetId="11">#REF!</definedName>
    <definedName name="TERMLN1">#REF!</definedName>
    <definedName name="TRMLN2" localSheetId="14">#REF!</definedName>
    <definedName name="TRMLN2" localSheetId="15">#REF!</definedName>
    <definedName name="TRMLN2" localSheetId="26">#REF!</definedName>
    <definedName name="TRMLN2" localSheetId="31">#REF!</definedName>
    <definedName name="TRMLN2" localSheetId="32">#REF!</definedName>
    <definedName name="TRMLN2" localSheetId="33">#REF!</definedName>
    <definedName name="TRMLN2" localSheetId="10">#REF!</definedName>
    <definedName name="TRMLN2" localSheetId="11">#REF!</definedName>
    <definedName name="TRMLN2">#REF!</definedName>
    <definedName name="WRKNG1" localSheetId="14">#REF!</definedName>
    <definedName name="WRKNG1" localSheetId="15">#REF!</definedName>
    <definedName name="WRKNG1" localSheetId="26">#REF!</definedName>
    <definedName name="WRKNG1" localSheetId="31">#REF!</definedName>
    <definedName name="WRKNG1" localSheetId="32">#REF!</definedName>
    <definedName name="WRKNG1" localSheetId="33">#REF!</definedName>
    <definedName name="WRKNG1" localSheetId="10">#REF!</definedName>
    <definedName name="WRKNG1" localSheetId="11">#REF!</definedName>
    <definedName name="WRKNG1">#REF!</definedName>
    <definedName name="WRKNG2" localSheetId="14">#REF!</definedName>
    <definedName name="WRKNG2" localSheetId="15">#REF!</definedName>
    <definedName name="WRKNG2" localSheetId="26">#REF!</definedName>
    <definedName name="WRKNG2" localSheetId="31">#REF!</definedName>
    <definedName name="WRKNG2" localSheetId="32">#REF!</definedName>
    <definedName name="WRKNG2" localSheetId="33">#REF!</definedName>
    <definedName name="WRKNG2" localSheetId="10">#REF!</definedName>
    <definedName name="WRKNG2" localSheetId="11">#REF!</definedName>
    <definedName name="WRKNG2">#REF!</definedName>
  </definedNames>
  <calcPr calcId="124519"/>
</workbook>
</file>

<file path=xl/calcChain.xml><?xml version="1.0" encoding="utf-8"?>
<calcChain xmlns="http://schemas.openxmlformats.org/spreadsheetml/2006/main">
  <c r="G55" i="38"/>
  <c r="H55"/>
  <c r="I55"/>
  <c r="J55"/>
  <c r="K55"/>
  <c r="F55"/>
  <c r="K10" l="1"/>
  <c r="J47"/>
  <c r="I47"/>
  <c r="H47"/>
  <c r="G47"/>
  <c r="F47"/>
  <c r="K24"/>
  <c r="J24"/>
  <c r="I24"/>
  <c r="F24"/>
  <c r="J10"/>
  <c r="I10"/>
  <c r="H10"/>
  <c r="G10"/>
  <c r="F10"/>
  <c r="K47"/>
  <c r="H24"/>
  <c r="G24"/>
  <c r="K18"/>
  <c r="J18"/>
  <c r="I18"/>
  <c r="H18"/>
  <c r="G18"/>
  <c r="F18"/>
  <c r="K36" l="1"/>
  <c r="K35"/>
  <c r="K17"/>
  <c r="J17"/>
  <c r="H17"/>
  <c r="F17"/>
  <c r="I17"/>
  <c r="I35" s="1"/>
  <c r="G17"/>
  <c r="G35" s="1"/>
  <c r="J36" l="1"/>
  <c r="J56" s="1"/>
  <c r="H36"/>
  <c r="H56" s="1"/>
  <c r="I36"/>
  <c r="G36"/>
  <c r="G56" s="1"/>
  <c r="K56"/>
  <c r="J35"/>
  <c r="H35"/>
  <c r="I56"/>
  <c r="F35"/>
  <c r="F36" s="1"/>
  <c r="F56" s="1"/>
  <c r="I14" i="16"/>
  <c r="N20"/>
  <c r="O15"/>
  <c r="S17"/>
  <c r="D3" i="13"/>
  <c r="F3" i="22"/>
  <c r="E5" i="23" s="1"/>
  <c r="F3" i="24" s="1"/>
  <c r="C3" i="25" s="1"/>
  <c r="F3" i="21"/>
  <c r="B12" i="7"/>
  <c r="A12" i="8" s="1"/>
  <c r="J23" i="20"/>
  <c r="I23"/>
  <c r="H23"/>
  <c r="G23"/>
  <c r="K11" i="36"/>
  <c r="J11"/>
  <c r="I11"/>
  <c r="H11"/>
  <c r="H21" i="34"/>
  <c r="H14"/>
  <c r="H21" i="33"/>
  <c r="H14"/>
  <c r="H21" i="32"/>
  <c r="H14"/>
  <c r="L21" i="31"/>
  <c r="J21"/>
  <c r="G21"/>
  <c r="E21"/>
  <c r="L13"/>
  <c r="J13"/>
  <c r="G13"/>
  <c r="E13"/>
  <c r="C75" i="30"/>
  <c r="C68"/>
  <c r="C61"/>
  <c r="J58"/>
  <c r="I58"/>
  <c r="H58"/>
  <c r="G58"/>
  <c r="F58"/>
  <c r="E58"/>
  <c r="K54"/>
  <c r="K58" s="1"/>
  <c r="C38"/>
  <c r="C31"/>
  <c r="C24"/>
  <c r="J21"/>
  <c r="I21"/>
  <c r="H21"/>
  <c r="G21"/>
  <c r="F21"/>
  <c r="E21"/>
  <c r="K17"/>
  <c r="K21" s="1"/>
  <c r="M35" i="28"/>
  <c r="L35"/>
  <c r="K35"/>
  <c r="I35"/>
  <c r="H35"/>
  <c r="G35"/>
  <c r="J34"/>
  <c r="J32"/>
  <c r="J35" s="1"/>
  <c r="I23"/>
  <c r="H23"/>
  <c r="G23"/>
  <c r="F23"/>
  <c r="E23"/>
  <c r="H22"/>
  <c r="H20"/>
  <c r="J13"/>
  <c r="I13"/>
  <c r="H13"/>
  <c r="G13"/>
  <c r="F13"/>
  <c r="I12"/>
  <c r="I10"/>
  <c r="I21" i="27"/>
  <c r="H21"/>
  <c r="G21"/>
  <c r="F21"/>
  <c r="I18"/>
  <c r="H12"/>
  <c r="G12"/>
  <c r="F12"/>
  <c r="I9"/>
  <c r="I12" s="1"/>
  <c r="E19" i="25"/>
  <c r="D19"/>
  <c r="E17"/>
  <c r="D17"/>
  <c r="E12"/>
  <c r="D12"/>
  <c r="G34" i="24"/>
  <c r="F34"/>
  <c r="K33"/>
  <c r="J33"/>
  <c r="I33"/>
  <c r="H33"/>
  <c r="G33"/>
  <c r="F33"/>
  <c r="K17"/>
  <c r="K34" s="1"/>
  <c r="J17"/>
  <c r="J34" s="1"/>
  <c r="I17"/>
  <c r="I34" s="1"/>
  <c r="H17"/>
  <c r="H34" s="1"/>
  <c r="G17"/>
  <c r="F17"/>
  <c r="J41" i="23"/>
  <c r="I41"/>
  <c r="H41"/>
  <c r="G41"/>
  <c r="F41"/>
  <c r="E41"/>
  <c r="D41"/>
  <c r="J23"/>
  <c r="I23"/>
  <c r="H23"/>
  <c r="G23"/>
  <c r="F23"/>
  <c r="E23"/>
  <c r="D23"/>
  <c r="K18" i="22"/>
  <c r="J18"/>
  <c r="I18"/>
  <c r="H18"/>
  <c r="G18"/>
  <c r="F18"/>
  <c r="K55" i="21"/>
  <c r="J55"/>
  <c r="I55"/>
  <c r="H55"/>
  <c r="G55"/>
  <c r="F55"/>
  <c r="L18" i="19"/>
  <c r="L24" s="1"/>
  <c r="K18"/>
  <c r="K24" s="1"/>
  <c r="J18"/>
  <c r="J24" s="1"/>
  <c r="I18"/>
  <c r="I24" s="1"/>
  <c r="H18"/>
  <c r="H24" s="1"/>
  <c r="G18"/>
  <c r="G24" s="1"/>
  <c r="G25" i="35" l="1"/>
  <c r="F25"/>
  <c r="F41" s="1"/>
  <c r="G40"/>
  <c r="G43" s="1"/>
  <c r="F40"/>
  <c r="F43" s="1"/>
  <c r="G41" l="1"/>
  <c r="F23" i="20"/>
  <c r="E23"/>
  <c r="G49" i="18"/>
  <c r="G59" s="1"/>
  <c r="F49"/>
  <c r="F59" s="1"/>
  <c r="G25"/>
  <c r="F25"/>
  <c r="F18"/>
  <c r="G19"/>
  <c r="Y234" i="16"/>
  <c r="Y235" s="1"/>
  <c r="W234"/>
  <c r="W235" s="1"/>
  <c r="U234"/>
  <c r="T234"/>
  <c r="R234"/>
  <c r="P234"/>
  <c r="O234"/>
  <c r="O235" s="1"/>
  <c r="M234"/>
  <c r="M235" s="1"/>
  <c r="K234"/>
  <c r="K235" s="1"/>
  <c r="J234"/>
  <c r="J235" s="1"/>
  <c r="H234"/>
  <c r="F234"/>
  <c r="Y228"/>
  <c r="W228"/>
  <c r="U228"/>
  <c r="U235" s="1"/>
  <c r="T228"/>
  <c r="T235" s="1"/>
  <c r="R228"/>
  <c r="R235" s="1"/>
  <c r="P228"/>
  <c r="P235" s="1"/>
  <c r="P236" s="1"/>
  <c r="O228"/>
  <c r="M228"/>
  <c r="K228"/>
  <c r="J228"/>
  <c r="H228"/>
  <c r="H235" s="1"/>
  <c r="F228"/>
  <c r="F235" s="1"/>
  <c r="Y222"/>
  <c r="W222"/>
  <c r="U222"/>
  <c r="T222"/>
  <c r="R222"/>
  <c r="P222"/>
  <c r="O222"/>
  <c r="M222"/>
  <c r="K222"/>
  <c r="J222"/>
  <c r="H222"/>
  <c r="F222"/>
  <c r="Y216"/>
  <c r="W216"/>
  <c r="U216"/>
  <c r="T216"/>
  <c r="R216"/>
  <c r="P216"/>
  <c r="O216"/>
  <c r="M216"/>
  <c r="K216"/>
  <c r="J216"/>
  <c r="H216"/>
  <c r="F216"/>
  <c r="Y210"/>
  <c r="W210"/>
  <c r="U210"/>
  <c r="T210"/>
  <c r="R210"/>
  <c r="P210"/>
  <c r="O210"/>
  <c r="M210"/>
  <c r="K210"/>
  <c r="J210"/>
  <c r="H210"/>
  <c r="F210"/>
  <c r="Y204"/>
  <c r="W204"/>
  <c r="U204"/>
  <c r="T204"/>
  <c r="R204"/>
  <c r="P204"/>
  <c r="O204"/>
  <c r="M204"/>
  <c r="K204"/>
  <c r="J204"/>
  <c r="H204"/>
  <c r="F204"/>
  <c r="Y198"/>
  <c r="W198"/>
  <c r="U198"/>
  <c r="T198"/>
  <c r="R198"/>
  <c r="P198"/>
  <c r="O198"/>
  <c r="M198"/>
  <c r="K198"/>
  <c r="J198"/>
  <c r="H198"/>
  <c r="F198"/>
  <c r="Y192"/>
  <c r="W192"/>
  <c r="U192"/>
  <c r="T192"/>
  <c r="R192"/>
  <c r="P192"/>
  <c r="O192"/>
  <c r="M192"/>
  <c r="K192"/>
  <c r="J192"/>
  <c r="H192"/>
  <c r="F192"/>
  <c r="I188"/>
  <c r="Y186"/>
  <c r="W186"/>
  <c r="U186"/>
  <c r="T186"/>
  <c r="R186"/>
  <c r="P186"/>
  <c r="O186"/>
  <c r="M186"/>
  <c r="K186"/>
  <c r="J186"/>
  <c r="H186"/>
  <c r="F186"/>
  <c r="Y180"/>
  <c r="W180"/>
  <c r="U180"/>
  <c r="T180"/>
  <c r="R180"/>
  <c r="P180"/>
  <c r="O180"/>
  <c r="M180"/>
  <c r="K180"/>
  <c r="J180"/>
  <c r="H180"/>
  <c r="F180"/>
  <c r="I176"/>
  <c r="Y174"/>
  <c r="W174"/>
  <c r="U174"/>
  <c r="T174"/>
  <c r="R174"/>
  <c r="P174"/>
  <c r="O174"/>
  <c r="M174"/>
  <c r="K174"/>
  <c r="J174"/>
  <c r="H174"/>
  <c r="F174"/>
  <c r="Y168"/>
  <c r="W168"/>
  <c r="U168"/>
  <c r="T168"/>
  <c r="R168"/>
  <c r="P168"/>
  <c r="O168"/>
  <c r="M168"/>
  <c r="K168"/>
  <c r="J168"/>
  <c r="H168"/>
  <c r="F168"/>
  <c r="Y162"/>
  <c r="W162"/>
  <c r="U162"/>
  <c r="T162"/>
  <c r="R162"/>
  <c r="P162"/>
  <c r="O162"/>
  <c r="M162"/>
  <c r="K162"/>
  <c r="J162"/>
  <c r="H162"/>
  <c r="F162"/>
  <c r="I158"/>
  <c r="Y156"/>
  <c r="W156"/>
  <c r="U156"/>
  <c r="T156"/>
  <c r="R156"/>
  <c r="P156"/>
  <c r="O156"/>
  <c r="M156"/>
  <c r="K156"/>
  <c r="J156"/>
  <c r="H156"/>
  <c r="F156"/>
  <c r="Y150"/>
  <c r="W150"/>
  <c r="U150"/>
  <c r="T150"/>
  <c r="R150"/>
  <c r="P150"/>
  <c r="O150"/>
  <c r="M150"/>
  <c r="K150"/>
  <c r="J150"/>
  <c r="H150"/>
  <c r="F150"/>
  <c r="I146"/>
  <c r="Y144"/>
  <c r="W144"/>
  <c r="U144"/>
  <c r="T144"/>
  <c r="R144"/>
  <c r="P144"/>
  <c r="O144"/>
  <c r="M144"/>
  <c r="K144"/>
  <c r="J144"/>
  <c r="H144"/>
  <c r="F144"/>
  <c r="I140"/>
  <c r="Y138"/>
  <c r="W138"/>
  <c r="U138"/>
  <c r="T138"/>
  <c r="R138"/>
  <c r="P138"/>
  <c r="O138"/>
  <c r="M138"/>
  <c r="K138"/>
  <c r="J138"/>
  <c r="H138"/>
  <c r="F138"/>
  <c r="Y132"/>
  <c r="W132"/>
  <c r="U132"/>
  <c r="T132"/>
  <c r="R132"/>
  <c r="P132"/>
  <c r="O132"/>
  <c r="M132"/>
  <c r="K132"/>
  <c r="J132"/>
  <c r="H132"/>
  <c r="F132"/>
  <c r="Y126"/>
  <c r="W126"/>
  <c r="U126"/>
  <c r="T126"/>
  <c r="R126"/>
  <c r="P126"/>
  <c r="O126"/>
  <c r="M126"/>
  <c r="K126"/>
  <c r="J126"/>
  <c r="H126"/>
  <c r="F126"/>
  <c r="Y120"/>
  <c r="W120"/>
  <c r="U120"/>
  <c r="T120"/>
  <c r="R120"/>
  <c r="P120"/>
  <c r="O120"/>
  <c r="M120"/>
  <c r="K120"/>
  <c r="J120"/>
  <c r="H120"/>
  <c r="F120"/>
  <c r="I116"/>
  <c r="Y112"/>
  <c r="W112"/>
  <c r="U112"/>
  <c r="T112"/>
  <c r="R112"/>
  <c r="R113" s="1"/>
  <c r="P112"/>
  <c r="P113" s="1"/>
  <c r="M112"/>
  <c r="M113" s="1"/>
  <c r="K112"/>
  <c r="H112"/>
  <c r="F112"/>
  <c r="J108"/>
  <c r="O106"/>
  <c r="O112" s="1"/>
  <c r="J106"/>
  <c r="J112" s="1"/>
  <c r="J113" s="1"/>
  <c r="Y104"/>
  <c r="W104"/>
  <c r="U104"/>
  <c r="T104"/>
  <c r="R104"/>
  <c r="P104"/>
  <c r="M104"/>
  <c r="K104"/>
  <c r="H104"/>
  <c r="F104"/>
  <c r="J100"/>
  <c r="O98"/>
  <c r="O104" s="1"/>
  <c r="J98"/>
  <c r="J104" s="1"/>
  <c r="Y96"/>
  <c r="W96"/>
  <c r="W113" s="1"/>
  <c r="U96"/>
  <c r="U113" s="1"/>
  <c r="T96"/>
  <c r="R96"/>
  <c r="P96"/>
  <c r="M96"/>
  <c r="K96"/>
  <c r="H96"/>
  <c r="H113" s="1"/>
  <c r="F96"/>
  <c r="J93"/>
  <c r="J92"/>
  <c r="O91"/>
  <c r="O96" s="1"/>
  <c r="J91"/>
  <c r="O90"/>
  <c r="J90"/>
  <c r="J96" s="1"/>
  <c r="Y88"/>
  <c r="W88"/>
  <c r="U88"/>
  <c r="T88"/>
  <c r="R88"/>
  <c r="P88"/>
  <c r="M88"/>
  <c r="K88"/>
  <c r="H88"/>
  <c r="F88"/>
  <c r="J85"/>
  <c r="J84"/>
  <c r="O83"/>
  <c r="J83"/>
  <c r="O82"/>
  <c r="O88" s="1"/>
  <c r="J82"/>
  <c r="J88" s="1"/>
  <c r="Y80"/>
  <c r="W80"/>
  <c r="U80"/>
  <c r="T80"/>
  <c r="R80"/>
  <c r="P80"/>
  <c r="M80"/>
  <c r="K80"/>
  <c r="H80"/>
  <c r="F80"/>
  <c r="J77"/>
  <c r="J76"/>
  <c r="O75"/>
  <c r="O80" s="1"/>
  <c r="J75"/>
  <c r="O74"/>
  <c r="J74"/>
  <c r="J80" s="1"/>
  <c r="Y72"/>
  <c r="Y113" s="1"/>
  <c r="W72"/>
  <c r="U72"/>
  <c r="T72"/>
  <c r="T113" s="1"/>
  <c r="R72"/>
  <c r="P72"/>
  <c r="M72"/>
  <c r="K72"/>
  <c r="K113" s="1"/>
  <c r="H72"/>
  <c r="F72"/>
  <c r="F113" s="1"/>
  <c r="J69"/>
  <c r="J68"/>
  <c r="O67"/>
  <c r="J67"/>
  <c r="O66"/>
  <c r="O72" s="1"/>
  <c r="J66"/>
  <c r="J72" s="1"/>
  <c r="Y64"/>
  <c r="W64"/>
  <c r="U64"/>
  <c r="T64"/>
  <c r="R64"/>
  <c r="P64"/>
  <c r="O64"/>
  <c r="M64"/>
  <c r="K64"/>
  <c r="J64"/>
  <c r="H64"/>
  <c r="F64"/>
  <c r="J60"/>
  <c r="J59"/>
  <c r="O58"/>
  <c r="J58"/>
  <c r="Y56"/>
  <c r="W56"/>
  <c r="U56"/>
  <c r="T56"/>
  <c r="R56"/>
  <c r="P56"/>
  <c r="M56"/>
  <c r="K56"/>
  <c r="H56"/>
  <c r="F56"/>
  <c r="J53"/>
  <c r="J52"/>
  <c r="O51"/>
  <c r="O56" s="1"/>
  <c r="J51"/>
  <c r="O50"/>
  <c r="J50"/>
  <c r="J56" s="1"/>
  <c r="Y48"/>
  <c r="W48"/>
  <c r="U48"/>
  <c r="T48"/>
  <c r="R48"/>
  <c r="P48"/>
  <c r="M48"/>
  <c r="K48"/>
  <c r="H48"/>
  <c r="F48"/>
  <c r="J45"/>
  <c r="J44"/>
  <c r="O43"/>
  <c r="J43"/>
  <c r="O42"/>
  <c r="O48" s="1"/>
  <c r="J42"/>
  <c r="J48" s="1"/>
  <c r="Y40"/>
  <c r="W40"/>
  <c r="U40"/>
  <c r="T40"/>
  <c r="R40"/>
  <c r="P40"/>
  <c r="M40"/>
  <c r="K40"/>
  <c r="H40"/>
  <c r="F40"/>
  <c r="J37"/>
  <c r="J36"/>
  <c r="O35"/>
  <c r="O40" s="1"/>
  <c r="J35"/>
  <c r="O34"/>
  <c r="J34"/>
  <c r="J40" s="1"/>
  <c r="Y32"/>
  <c r="W32"/>
  <c r="U32"/>
  <c r="T32"/>
  <c r="R32"/>
  <c r="P32"/>
  <c r="M32"/>
  <c r="K32"/>
  <c r="H32"/>
  <c r="F32"/>
  <c r="J29"/>
  <c r="J28"/>
  <c r="O27"/>
  <c r="J27"/>
  <c r="O26"/>
  <c r="J26"/>
  <c r="J32" s="1"/>
  <c r="W22"/>
  <c r="U22"/>
  <c r="U23" s="1"/>
  <c r="R22"/>
  <c r="P22"/>
  <c r="P23" s="1"/>
  <c r="M22"/>
  <c r="K22"/>
  <c r="H22"/>
  <c r="F22"/>
  <c r="F23" s="1"/>
  <c r="Y21"/>
  <c r="T21"/>
  <c r="T22" s="1"/>
  <c r="O21"/>
  <c r="J21"/>
  <c r="Y20"/>
  <c r="Y22" s="1"/>
  <c r="T20"/>
  <c r="O22"/>
  <c r="J20"/>
  <c r="J22" s="1"/>
  <c r="W19"/>
  <c r="W23" s="1"/>
  <c r="U19"/>
  <c r="R19"/>
  <c r="P19"/>
  <c r="M19"/>
  <c r="M23" s="1"/>
  <c r="K19"/>
  <c r="K23" s="1"/>
  <c r="H19"/>
  <c r="F19"/>
  <c r="Y18"/>
  <c r="T18"/>
  <c r="O18"/>
  <c r="O19" s="1"/>
  <c r="J18"/>
  <c r="J19" s="1"/>
  <c r="Y17"/>
  <c r="Y19" s="1"/>
  <c r="T19"/>
  <c r="O17"/>
  <c r="J17"/>
  <c r="W16"/>
  <c r="U16"/>
  <c r="R16"/>
  <c r="P16"/>
  <c r="M16"/>
  <c r="K16"/>
  <c r="H16"/>
  <c r="F16"/>
  <c r="Y15"/>
  <c r="T15"/>
  <c r="T16" s="1"/>
  <c r="J15"/>
  <c r="T14"/>
  <c r="O14"/>
  <c r="O16" s="1"/>
  <c r="J269" i="15"/>
  <c r="H269"/>
  <c r="J144"/>
  <c r="H144"/>
  <c r="J40"/>
  <c r="H40"/>
  <c r="J37"/>
  <c r="H37"/>
  <c r="J34"/>
  <c r="J41" s="1"/>
  <c r="J270" s="1"/>
  <c r="H34"/>
  <c r="H41" s="1"/>
  <c r="H270" s="1"/>
  <c r="H23" i="16" l="1"/>
  <c r="J16"/>
  <c r="J23" s="1"/>
  <c r="O23"/>
  <c r="R23"/>
  <c r="R236" s="1"/>
  <c r="F11" i="18"/>
  <c r="F37" s="1"/>
  <c r="F38" s="1"/>
  <c r="H12" i="29"/>
  <c r="H14" s="1"/>
  <c r="G11" i="18"/>
  <c r="G12" i="29"/>
  <c r="G14" s="1"/>
  <c r="D36" i="17"/>
  <c r="C36"/>
  <c r="G18" i="18"/>
  <c r="G36" i="17"/>
  <c r="F36"/>
  <c r="W236" i="16"/>
  <c r="T23"/>
  <c r="O113"/>
  <c r="U236"/>
  <c r="F236"/>
  <c r="T236"/>
  <c r="M236"/>
  <c r="K236"/>
  <c r="O32"/>
  <c r="H236" l="1"/>
  <c r="J236"/>
  <c r="O236"/>
  <c r="G37" i="18"/>
  <c r="G38" s="1"/>
  <c r="G38" i="17"/>
  <c r="F38"/>
  <c r="G22" i="13" l="1"/>
  <c r="F22"/>
  <c r="E22"/>
  <c r="J21"/>
  <c r="J20"/>
  <c r="J19"/>
  <c r="G14"/>
  <c r="F14"/>
  <c r="E14"/>
  <c r="G43" i="11"/>
  <c r="E43"/>
  <c r="F43"/>
  <c r="W24"/>
  <c r="T24"/>
  <c r="W23"/>
  <c r="Q23"/>
  <c r="T23" s="1"/>
  <c r="P23"/>
  <c r="W22"/>
  <c r="T22"/>
  <c r="Q22"/>
  <c r="P22"/>
  <c r="G22"/>
  <c r="W21"/>
  <c r="T21"/>
  <c r="Q21"/>
  <c r="P21"/>
  <c r="H21"/>
  <c r="W20"/>
  <c r="T20"/>
  <c r="Q20"/>
  <c r="P20"/>
  <c r="H20"/>
  <c r="W19"/>
  <c r="T19"/>
  <c r="Q19"/>
  <c r="P19"/>
  <c r="H19"/>
  <c r="W18"/>
  <c r="T18"/>
  <c r="H18"/>
  <c r="U17"/>
  <c r="T17"/>
  <c r="S17"/>
  <c r="R17"/>
  <c r="V17" s="1"/>
  <c r="H17"/>
  <c r="T16"/>
  <c r="P16"/>
  <c r="H16"/>
  <c r="F22"/>
  <c r="H15"/>
  <c r="J15" s="1"/>
  <c r="H14"/>
  <c r="E22"/>
  <c r="I22"/>
  <c r="H12"/>
  <c r="J79" i="10"/>
  <c r="I79"/>
  <c r="H79"/>
  <c r="G79"/>
  <c r="F79"/>
  <c r="J34"/>
  <c r="I34"/>
  <c r="H34"/>
  <c r="G34"/>
  <c r="F34"/>
  <c r="J21" i="11" l="1"/>
  <c r="D42" s="1"/>
  <c r="H42" s="1"/>
  <c r="J42" s="1"/>
  <c r="J19"/>
  <c r="D40" s="1"/>
  <c r="H40" s="1"/>
  <c r="J40" s="1"/>
  <c r="J20"/>
  <c r="O23" s="1"/>
  <c r="J12"/>
  <c r="J16"/>
  <c r="D37" s="1"/>
  <c r="H37" s="1"/>
  <c r="J37" s="1"/>
  <c r="I43"/>
  <c r="J17"/>
  <c r="O21" s="1"/>
  <c r="D22"/>
  <c r="J14"/>
  <c r="D35" s="1"/>
  <c r="H35" s="1"/>
  <c r="J35" s="1"/>
  <c r="J18"/>
  <c r="D39" s="1"/>
  <c r="H39" s="1"/>
  <c r="J39" s="1"/>
  <c r="O16"/>
  <c r="D36"/>
  <c r="H36" s="1"/>
  <c r="J36" s="1"/>
  <c r="O19"/>
  <c r="D38"/>
  <c r="H38" s="1"/>
  <c r="J38" s="1"/>
  <c r="H13"/>
  <c r="J13" s="1"/>
  <c r="D34" s="1"/>
  <c r="H34" s="1"/>
  <c r="J34" s="1"/>
  <c r="D41" l="1"/>
  <c r="H41" s="1"/>
  <c r="J41" s="1"/>
  <c r="J22"/>
  <c r="O18"/>
  <c r="S18" s="1"/>
  <c r="U18" s="1"/>
  <c r="X18" s="1"/>
  <c r="O22"/>
  <c r="S22" s="1"/>
  <c r="U22" s="1"/>
  <c r="X22" s="1"/>
  <c r="O24"/>
  <c r="S24" s="1"/>
  <c r="U24" s="1"/>
  <c r="X24" s="1"/>
  <c r="D33"/>
  <c r="H33" s="1"/>
  <c r="O20"/>
  <c r="S20" s="1"/>
  <c r="U20" s="1"/>
  <c r="X20" s="1"/>
  <c r="H22"/>
  <c r="R24"/>
  <c r="S19"/>
  <c r="U19" s="1"/>
  <c r="X19" s="1"/>
  <c r="R19"/>
  <c r="R21"/>
  <c r="S21"/>
  <c r="U21" s="1"/>
  <c r="X21" s="1"/>
  <c r="R16"/>
  <c r="S16"/>
  <c r="U16" s="1"/>
  <c r="S23"/>
  <c r="U23" s="1"/>
  <c r="X23" s="1"/>
  <c r="R23"/>
  <c r="R18"/>
  <c r="V16" l="1"/>
  <c r="R22"/>
  <c r="V22" s="1"/>
  <c r="R20"/>
  <c r="V20" s="1"/>
  <c r="D43"/>
  <c r="V18"/>
  <c r="V21"/>
  <c r="H43"/>
  <c r="J33"/>
  <c r="J43" s="1"/>
  <c r="V24"/>
  <c r="V23"/>
  <c r="V19"/>
  <c r="J113" i="8" l="1"/>
  <c r="I113"/>
  <c r="H113"/>
  <c r="J112"/>
  <c r="I112"/>
  <c r="H112"/>
  <c r="H105"/>
  <c r="G105"/>
  <c r="H104"/>
  <c r="G104"/>
  <c r="AE92"/>
  <c r="AB92"/>
  <c r="AA92"/>
  <c r="Z92"/>
  <c r="Y92"/>
  <c r="X92"/>
  <c r="W92"/>
  <c r="V92"/>
  <c r="U92"/>
  <c r="S92"/>
  <c r="Q92"/>
  <c r="P92"/>
  <c r="O92"/>
  <c r="N92"/>
  <c r="M92"/>
  <c r="AC91"/>
  <c r="T91"/>
  <c r="R91"/>
  <c r="AC90"/>
  <c r="T90"/>
  <c r="R90"/>
  <c r="AC89"/>
  <c r="T89"/>
  <c r="AD89" s="1"/>
  <c r="R89"/>
  <c r="AC88"/>
  <c r="R88"/>
  <c r="T88" s="1"/>
  <c r="AC87"/>
  <c r="T87"/>
  <c r="R87"/>
  <c r="AC86"/>
  <c r="T86"/>
  <c r="R86"/>
  <c r="AD85"/>
  <c r="AC85"/>
  <c r="T85"/>
  <c r="R85"/>
  <c r="AC84"/>
  <c r="R84"/>
  <c r="T84" s="1"/>
  <c r="AD84" s="1"/>
  <c r="AC83"/>
  <c r="T83"/>
  <c r="R83"/>
  <c r="AC82"/>
  <c r="T82"/>
  <c r="R82"/>
  <c r="AC81"/>
  <c r="T81"/>
  <c r="AD81" s="1"/>
  <c r="R81"/>
  <c r="AC80"/>
  <c r="R80"/>
  <c r="T80" s="1"/>
  <c r="AC79"/>
  <c r="T79"/>
  <c r="R79"/>
  <c r="AC78"/>
  <c r="T78"/>
  <c r="R78"/>
  <c r="AD77"/>
  <c r="AC77"/>
  <c r="T77"/>
  <c r="R77"/>
  <c r="AC76"/>
  <c r="R76"/>
  <c r="T76" s="1"/>
  <c r="AD76" s="1"/>
  <c r="AC75"/>
  <c r="T75"/>
  <c r="R75"/>
  <c r="AC74"/>
  <c r="T74"/>
  <c r="R74"/>
  <c r="AC73"/>
  <c r="T73"/>
  <c r="AD73" s="1"/>
  <c r="R73"/>
  <c r="AC72"/>
  <c r="R72"/>
  <c r="T72" s="1"/>
  <c r="AC71"/>
  <c r="T71"/>
  <c r="R71"/>
  <c r="AC70"/>
  <c r="T70"/>
  <c r="R70"/>
  <c r="AD69"/>
  <c r="AC69"/>
  <c r="T69"/>
  <c r="R69"/>
  <c r="AC68"/>
  <c r="R68"/>
  <c r="T68" s="1"/>
  <c r="AD68" s="1"/>
  <c r="AC67"/>
  <c r="T67"/>
  <c r="R67"/>
  <c r="AC66"/>
  <c r="T66"/>
  <c r="R66"/>
  <c r="AC65"/>
  <c r="T65"/>
  <c r="AD65" s="1"/>
  <c r="R65"/>
  <c r="AC64"/>
  <c r="R64"/>
  <c r="T64" s="1"/>
  <c r="AC63"/>
  <c r="T63"/>
  <c r="R63"/>
  <c r="AC62"/>
  <c r="T62"/>
  <c r="R62"/>
  <c r="AD61"/>
  <c r="AC61"/>
  <c r="T61"/>
  <c r="R61"/>
  <c r="AC60"/>
  <c r="R60"/>
  <c r="A60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C59"/>
  <c r="T59"/>
  <c r="R59"/>
  <c r="AE50"/>
  <c r="AE51" s="1"/>
  <c r="AB50"/>
  <c r="AA50"/>
  <c r="Z50"/>
  <c r="Y50"/>
  <c r="X50"/>
  <c r="W50"/>
  <c r="V50"/>
  <c r="U50"/>
  <c r="S50"/>
  <c r="Q50"/>
  <c r="P50"/>
  <c r="O50"/>
  <c r="N50"/>
  <c r="M50"/>
  <c r="M51" s="1"/>
  <c r="AC49"/>
  <c r="T49"/>
  <c r="AD49" s="1"/>
  <c r="R49"/>
  <c r="AC48"/>
  <c r="R48"/>
  <c r="T48" s="1"/>
  <c r="AC47"/>
  <c r="T47"/>
  <c r="R47"/>
  <c r="AC46"/>
  <c r="T46"/>
  <c r="AD46" s="1"/>
  <c r="R46"/>
  <c r="AD45"/>
  <c r="AC45"/>
  <c r="T45"/>
  <c r="R45"/>
  <c r="AC44"/>
  <c r="R44"/>
  <c r="T44" s="1"/>
  <c r="AC43"/>
  <c r="T43"/>
  <c r="R43"/>
  <c r="AC42"/>
  <c r="T42"/>
  <c r="R42"/>
  <c r="AC41"/>
  <c r="T41"/>
  <c r="AD41" s="1"/>
  <c r="R41"/>
  <c r="AC40"/>
  <c r="R40"/>
  <c r="T40" s="1"/>
  <c r="AC39"/>
  <c r="T39"/>
  <c r="R39"/>
  <c r="AC38"/>
  <c r="T38"/>
  <c r="AD38" s="1"/>
  <c r="R38"/>
  <c r="AD37"/>
  <c r="AC37"/>
  <c r="T37"/>
  <c r="R37"/>
  <c r="AC36"/>
  <c r="R36"/>
  <c r="T36" s="1"/>
  <c r="AC35"/>
  <c r="T35"/>
  <c r="R35"/>
  <c r="AC34"/>
  <c r="T34"/>
  <c r="R34"/>
  <c r="AC33"/>
  <c r="T33"/>
  <c r="AD33" s="1"/>
  <c r="R33"/>
  <c r="AC32"/>
  <c r="R32"/>
  <c r="T32" s="1"/>
  <c r="AC31"/>
  <c r="T31"/>
  <c r="R31"/>
  <c r="AC30"/>
  <c r="T30"/>
  <c r="AD30" s="1"/>
  <c r="R30"/>
  <c r="AD29"/>
  <c r="AC29"/>
  <c r="T29"/>
  <c r="R29"/>
  <c r="AC28"/>
  <c r="R28"/>
  <c r="T28" s="1"/>
  <c r="AC27"/>
  <c r="T27"/>
  <c r="R27"/>
  <c r="AC26"/>
  <c r="T26"/>
  <c r="R26"/>
  <c r="AC25"/>
  <c r="T25"/>
  <c r="AD25" s="1"/>
  <c r="R25"/>
  <c r="AC24"/>
  <c r="R24"/>
  <c r="T24" s="1"/>
  <c r="AC23"/>
  <c r="T23"/>
  <c r="R23"/>
  <c r="AC22"/>
  <c r="T22"/>
  <c r="AD22" s="1"/>
  <c r="R22"/>
  <c r="AD21"/>
  <c r="AC21"/>
  <c r="T21"/>
  <c r="R21"/>
  <c r="AC20"/>
  <c r="R20"/>
  <c r="T20" s="1"/>
  <c r="AD20" s="1"/>
  <c r="AC19"/>
  <c r="T19"/>
  <c r="R19"/>
  <c r="AC18"/>
  <c r="R18"/>
  <c r="R50" s="1"/>
  <c r="A18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D17"/>
  <c r="AC17"/>
  <c r="T17"/>
  <c r="R17"/>
  <c r="A54"/>
  <c r="B23" i="7"/>
  <c r="AF40" i="6"/>
  <c r="AC40"/>
  <c r="AB40"/>
  <c r="AA40"/>
  <c r="Z40"/>
  <c r="Y40"/>
  <c r="X40"/>
  <c r="W40"/>
  <c r="V40"/>
  <c r="T40"/>
  <c r="R40"/>
  <c r="Q40"/>
  <c r="P40"/>
  <c r="O40"/>
  <c r="N40"/>
  <c r="AD39"/>
  <c r="S39"/>
  <c r="U39" s="1"/>
  <c r="AE39" s="1"/>
  <c r="AE38"/>
  <c r="AD38"/>
  <c r="U38"/>
  <c r="S38"/>
  <c r="AD37"/>
  <c r="U37"/>
  <c r="AE37" s="1"/>
  <c r="S37"/>
  <c r="AE36"/>
  <c r="AD36"/>
  <c r="U36"/>
  <c r="S36"/>
  <c r="AE35"/>
  <c r="AD35"/>
  <c r="U35"/>
  <c r="S35"/>
  <c r="AD34"/>
  <c r="U34"/>
  <c r="S34"/>
  <c r="AD33"/>
  <c r="S33"/>
  <c r="U33" s="1"/>
  <c r="AE33" s="1"/>
  <c r="AD32"/>
  <c r="U32"/>
  <c r="AE32" s="1"/>
  <c r="S32"/>
  <c r="AD31"/>
  <c r="S31"/>
  <c r="U31" s="1"/>
  <c r="AD30"/>
  <c r="S30"/>
  <c r="U30" s="1"/>
  <c r="AE30" s="1"/>
  <c r="AD29"/>
  <c r="U29"/>
  <c r="S29"/>
  <c r="B29"/>
  <c r="B30" s="1"/>
  <c r="B31" s="1"/>
  <c r="B32" s="1"/>
  <c r="B33" s="1"/>
  <c r="B34" s="1"/>
  <c r="B35" s="1"/>
  <c r="B36" s="1"/>
  <c r="B37" s="1"/>
  <c r="B38" s="1"/>
  <c r="B39" s="1"/>
  <c r="AD28"/>
  <c r="S28"/>
  <c r="S40" s="1"/>
  <c r="B23"/>
  <c r="AF18"/>
  <c r="AC18"/>
  <c r="AB18"/>
  <c r="AA18"/>
  <c r="Z18"/>
  <c r="Y18"/>
  <c r="X18"/>
  <c r="W18"/>
  <c r="V18"/>
  <c r="T18"/>
  <c r="R18"/>
  <c r="Q18"/>
  <c r="P18"/>
  <c r="O18"/>
  <c r="N18"/>
  <c r="AE17"/>
  <c r="AD17"/>
  <c r="U17"/>
  <c r="S17"/>
  <c r="AD16"/>
  <c r="S16"/>
  <c r="S18" s="1"/>
  <c r="K10" i="5"/>
  <c r="AD27" i="8" l="1"/>
  <c r="AD35"/>
  <c r="AD43"/>
  <c r="AD62"/>
  <c r="AD86"/>
  <c r="AD75"/>
  <c r="AD83"/>
  <c r="AC50"/>
  <c r="AD40"/>
  <c r="AD48"/>
  <c r="AD72"/>
  <c r="AD80"/>
  <c r="AD88"/>
  <c r="AD47"/>
  <c r="AD90"/>
  <c r="AD91"/>
  <c r="T50"/>
  <c r="G106" s="1"/>
  <c r="G107" s="1"/>
  <c r="G112" s="1"/>
  <c r="AD32"/>
  <c r="AD26"/>
  <c r="AD34"/>
  <c r="AD42"/>
  <c r="AC92"/>
  <c r="AD23"/>
  <c r="AD31"/>
  <c r="AD39"/>
  <c r="AD66"/>
  <c r="AD74"/>
  <c r="AD82"/>
  <c r="AD63"/>
  <c r="R92"/>
  <c r="AD70"/>
  <c r="AD78"/>
  <c r="AD67"/>
  <c r="AD24"/>
  <c r="AD64"/>
  <c r="AD71"/>
  <c r="AD79"/>
  <c r="AD87"/>
  <c r="T18"/>
  <c r="AD18" s="1"/>
  <c r="AD28"/>
  <c r="AD36"/>
  <c r="AD44"/>
  <c r="AE34" i="6"/>
  <c r="AD40"/>
  <c r="AE29"/>
  <c r="AE31"/>
  <c r="AD18"/>
  <c r="U16"/>
  <c r="U28"/>
  <c r="AE28" s="1"/>
  <c r="K14" i="5"/>
  <c r="K41" i="4"/>
  <c r="J12" i="37"/>
  <c r="I12"/>
  <c r="K12"/>
  <c r="J18" i="5"/>
  <c r="H114" i="8"/>
  <c r="N9" i="4"/>
  <c r="L26"/>
  <c r="N14"/>
  <c r="N18"/>
  <c r="N22"/>
  <c r="L41"/>
  <c r="L44" s="1"/>
  <c r="N34"/>
  <c r="N40"/>
  <c r="N43"/>
  <c r="K15" i="5"/>
  <c r="K19"/>
  <c r="J22"/>
  <c r="K29"/>
  <c r="K37"/>
  <c r="K39"/>
  <c r="K17"/>
  <c r="J15"/>
  <c r="J17"/>
  <c r="J13"/>
  <c r="M12" i="4"/>
  <c r="M17"/>
  <c r="M21"/>
  <c r="M32"/>
  <c r="M39"/>
  <c r="J33" i="5"/>
  <c r="J39"/>
  <c r="K26" i="4"/>
  <c r="M34"/>
  <c r="M40"/>
  <c r="J26"/>
  <c r="N15"/>
  <c r="N23"/>
  <c r="N37"/>
  <c r="K8" i="5"/>
  <c r="K21"/>
  <c r="I26" i="4"/>
  <c r="M23"/>
  <c r="M37"/>
  <c r="J8" i="5"/>
  <c r="K18"/>
  <c r="H26" i="4"/>
  <c r="N16"/>
  <c r="N20"/>
  <c r="H41"/>
  <c r="H44" s="1"/>
  <c r="N38"/>
  <c r="J36" i="5"/>
  <c r="J38"/>
  <c r="M9" i="4"/>
  <c r="M14"/>
  <c r="M18"/>
  <c r="M22"/>
  <c r="N10"/>
  <c r="N19"/>
  <c r="J41"/>
  <c r="J44" s="1"/>
  <c r="M43"/>
  <c r="M10"/>
  <c r="M15"/>
  <c r="M19"/>
  <c r="I41"/>
  <c r="I44" s="1"/>
  <c r="J21" i="5"/>
  <c r="K36"/>
  <c r="G26" i="4"/>
  <c r="M16"/>
  <c r="M20"/>
  <c r="G41"/>
  <c r="G44" s="1"/>
  <c r="M38"/>
  <c r="J9" i="5"/>
  <c r="J14"/>
  <c r="N12" i="4"/>
  <c r="N17"/>
  <c r="N21"/>
  <c r="N32"/>
  <c r="N39"/>
  <c r="K9" i="5"/>
  <c r="J11"/>
  <c r="I25"/>
  <c r="N11" i="4"/>
  <c r="H25" i="5"/>
  <c r="K22"/>
  <c r="I40"/>
  <c r="I43" s="1"/>
  <c r="J16"/>
  <c r="K42"/>
  <c r="J114" i="8"/>
  <c r="N30" i="4"/>
  <c r="J31" i="5"/>
  <c r="M11" i="4"/>
  <c r="M30"/>
  <c r="K13" i="5"/>
  <c r="K16"/>
  <c r="J37"/>
  <c r="F25"/>
  <c r="F41" s="1"/>
  <c r="J19"/>
  <c r="H40"/>
  <c r="H43" s="1"/>
  <c r="K33"/>
  <c r="K38"/>
  <c r="J42"/>
  <c r="I114" i="8"/>
  <c r="G40" i="5"/>
  <c r="G43" s="1"/>
  <c r="G25"/>
  <c r="F40"/>
  <c r="F43" s="1"/>
  <c r="T92" i="8"/>
  <c r="T60"/>
  <c r="AD60" s="1"/>
  <c r="AD19"/>
  <c r="AD50" s="1"/>
  <c r="AD59"/>
  <c r="AE40" i="6"/>
  <c r="U40"/>
  <c r="J10" i="5"/>
  <c r="J29"/>
  <c r="K11"/>
  <c r="K31"/>
  <c r="U18" i="6" l="1"/>
  <c r="AE16"/>
  <c r="AE18" s="1"/>
  <c r="L42" i="4"/>
  <c r="K42"/>
  <c r="K112" i="8"/>
  <c r="I41" i="5"/>
  <c r="G42" i="4"/>
  <c r="H41" i="5"/>
  <c r="K25"/>
  <c r="K41" s="1"/>
  <c r="K40"/>
  <c r="K43" s="1"/>
  <c r="I42" i="4"/>
  <c r="N41"/>
  <c r="N44" s="1"/>
  <c r="N26"/>
  <c r="J42"/>
  <c r="M26"/>
  <c r="M41"/>
  <c r="M44" s="1"/>
  <c r="H42"/>
  <c r="G41" i="5"/>
  <c r="J25"/>
  <c r="J40"/>
  <c r="J43" s="1"/>
  <c r="H106" i="8"/>
  <c r="H107" s="1"/>
  <c r="G113" s="1"/>
  <c r="H12" i="37" s="1"/>
  <c r="AD92" i="8"/>
  <c r="J41" i="5" l="1"/>
  <c r="N42" i="4"/>
  <c r="M42"/>
  <c r="K113" i="8"/>
  <c r="G114"/>
  <c r="X14" i="16"/>
  <c r="Y16"/>
  <c r="Y23" s="1"/>
  <c r="Y236" s="1"/>
</calcChain>
</file>

<file path=xl/comments1.xml><?xml version="1.0" encoding="utf-8"?>
<comments xmlns="http://schemas.openxmlformats.org/spreadsheetml/2006/main">
  <authors>
    <author>Author</author>
  </authors>
  <commentList>
    <comment ref="E30" authorId="0">
      <text>
        <r>
          <rPr>
            <b/>
            <sz val="8"/>
            <color indexed="81"/>
            <rFont val="Tahoma"/>
            <family val="2"/>
          </rPr>
          <t xml:space="preserve">DROP DOWN MENU INDICATING VARIOUS COURSES BEING SANCTIONED
</t>
        </r>
      </text>
    </comment>
    <comment ref="G30" authorId="0">
      <text>
        <r>
          <rPr>
            <b/>
            <sz val="8"/>
            <color indexed="81"/>
            <rFont val="Tahoma"/>
            <family val="2"/>
          </rPr>
          <t xml:space="preserve">DROP DOWN MENU INDICATING VARIOUS BRANCHES BEING SANCTIONED
</t>
        </r>
      </text>
    </comment>
  </commentList>
</comments>
</file>

<file path=xl/comments2.xml><?xml version="1.0" encoding="utf-8"?>
<comments xmlns="http://schemas.openxmlformats.org/spreadsheetml/2006/main">
  <authors>
    <author>Author</author>
  </authors>
  <commentList>
    <comment ref="B13" authorId="0">
      <text>
        <r>
          <rPr>
            <sz val="8"/>
            <color indexed="81"/>
            <rFont val="Tahoma"/>
            <family val="2"/>
          </rPr>
          <t xml:space="preserve">DROP DOWN MENU FOR SERIAL NO.
</t>
        </r>
      </text>
    </comment>
    <comment ref="J13" authorId="0">
      <text>
        <r>
          <rPr>
            <sz val="8"/>
            <color indexed="81"/>
            <rFont val="Tahoma"/>
            <family val="2"/>
          </rPr>
          <t xml:space="preserve">DROP DOWN MENU FOR CATEGORY
</t>
        </r>
      </text>
    </comment>
    <comment ref="L13" authorId="0">
      <text>
        <r>
          <rPr>
            <sz val="8"/>
            <color indexed="81"/>
            <rFont val="Tahoma"/>
            <family val="2"/>
          </rPr>
          <t xml:space="preserve">DROP DOWN MENU FOR VTH/VITH PAY SCALE
</t>
        </r>
      </text>
    </comment>
    <comment ref="B25" authorId="0">
      <text>
        <r>
          <rPr>
            <sz val="8"/>
            <color indexed="81"/>
            <rFont val="Tahoma"/>
            <family val="2"/>
          </rPr>
          <t xml:space="preserve">DROP DOWN MENU FOR SERIAL NO.
</t>
        </r>
      </text>
    </comment>
    <comment ref="J25" authorId="0">
      <text>
        <r>
          <rPr>
            <sz val="8"/>
            <color indexed="81"/>
            <rFont val="Tahoma"/>
            <family val="2"/>
          </rPr>
          <t xml:space="preserve">DROP DOWN MENU FOR CATEGORY
</t>
        </r>
      </text>
    </comment>
    <comment ref="L25" authorId="0">
      <text>
        <r>
          <rPr>
            <sz val="8"/>
            <color indexed="81"/>
            <rFont val="Tahoma"/>
            <family val="2"/>
          </rPr>
          <t xml:space="preserve">DROP DOWN MENU FOR VTH/VITH PAY SCALE
</t>
        </r>
      </text>
    </comment>
  </commentList>
</comments>
</file>

<file path=xl/comments3.xml><?xml version="1.0" encoding="utf-8"?>
<comments xmlns="http://schemas.openxmlformats.org/spreadsheetml/2006/main">
  <authors>
    <author>Author</author>
  </authors>
  <commentList>
    <comment ref="B14" authorId="0">
      <text>
        <r>
          <rPr>
            <sz val="8"/>
            <color indexed="81"/>
            <rFont val="Tahoma"/>
            <family val="2"/>
          </rPr>
          <t xml:space="preserve">DROP DOWN MENU FOR SERIAL NO.
</t>
        </r>
      </text>
    </comment>
    <comment ref="J14" authorId="0">
      <text>
        <r>
          <rPr>
            <sz val="8"/>
            <color indexed="81"/>
            <rFont val="Tahoma"/>
            <family val="2"/>
          </rPr>
          <t xml:space="preserve">DROP DOWN MENU FOR CATEGORY
</t>
        </r>
      </text>
    </comment>
    <comment ref="L14" authorId="0">
      <text>
        <r>
          <rPr>
            <sz val="8"/>
            <color indexed="81"/>
            <rFont val="Tahoma"/>
            <family val="2"/>
          </rPr>
          <t xml:space="preserve">DROP DOWN MENU FOR VTH/VITH PAY SCALE
</t>
        </r>
      </text>
    </comment>
    <comment ref="N14" authorId="0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  <comment ref="B25" authorId="0">
      <text>
        <r>
          <rPr>
            <sz val="8"/>
            <color indexed="81"/>
            <rFont val="Tahoma"/>
            <family val="2"/>
          </rPr>
          <t xml:space="preserve">DROP DOWN MENU FOR SERIAL NO.
</t>
        </r>
      </text>
    </comment>
    <comment ref="J25" authorId="0">
      <text>
        <r>
          <rPr>
            <sz val="8"/>
            <color indexed="81"/>
            <rFont val="Tahoma"/>
            <family val="2"/>
          </rPr>
          <t xml:space="preserve">DROP DOWN MENU FOR CATEGORY
</t>
        </r>
      </text>
    </comment>
    <comment ref="L25" authorId="0">
      <text>
        <r>
          <rPr>
            <sz val="8"/>
            <color indexed="81"/>
            <rFont val="Tahoma"/>
            <family val="2"/>
          </rPr>
          <t xml:space="preserve">DROP DOWN MENU FOR VTH/VITH PAY SCALE
</t>
        </r>
      </text>
    </comment>
    <comment ref="N25" authorId="0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</commentList>
</comments>
</file>

<file path=xl/comments4.xml><?xml version="1.0" encoding="utf-8"?>
<comments xmlns="http://schemas.openxmlformats.org/spreadsheetml/2006/main">
  <authors>
    <author>Author</author>
  </authors>
  <commentList>
    <comment ref="A14" authorId="0">
      <text>
        <r>
          <rPr>
            <sz val="8"/>
            <color indexed="81"/>
            <rFont val="Tahoma"/>
            <family val="2"/>
          </rPr>
          <t xml:space="preserve">DROP DOWN MENU FOR SERIAL NO.
</t>
        </r>
      </text>
    </comment>
    <comment ref="I14" authorId="0">
      <text>
        <r>
          <rPr>
            <sz val="8"/>
            <color indexed="81"/>
            <rFont val="Tahoma"/>
            <family val="2"/>
          </rPr>
          <t xml:space="preserve">DROP DOWN MENU FOR CATEGORY
</t>
        </r>
      </text>
    </comment>
    <comment ref="K14" authorId="0">
      <text>
        <r>
          <rPr>
            <sz val="8"/>
            <color indexed="81"/>
            <rFont val="Tahoma"/>
            <family val="2"/>
          </rPr>
          <t xml:space="preserve">DROP DOWN MENU FOR VTH/VITH PAY SCALE
</t>
        </r>
      </text>
    </comment>
    <comment ref="M14" authorId="0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  <comment ref="A56" authorId="0">
      <text>
        <r>
          <rPr>
            <sz val="8"/>
            <color indexed="81"/>
            <rFont val="Tahoma"/>
            <family val="2"/>
          </rPr>
          <t xml:space="preserve">DROP DOWN MENU FOR SERIAL NO.
</t>
        </r>
      </text>
    </comment>
    <comment ref="I56" authorId="0">
      <text>
        <r>
          <rPr>
            <sz val="8"/>
            <color indexed="81"/>
            <rFont val="Tahoma"/>
            <family val="2"/>
          </rPr>
          <t xml:space="preserve">DROP DOWN MENU FOR CATEGORY
</t>
        </r>
      </text>
    </comment>
    <comment ref="K56" authorId="0">
      <text>
        <r>
          <rPr>
            <sz val="8"/>
            <color indexed="81"/>
            <rFont val="Tahoma"/>
            <family val="2"/>
          </rPr>
          <t xml:space="preserve">DROP DOWN MENU FOR VTH/VITH PAY SCALE
</t>
        </r>
      </text>
    </comment>
    <comment ref="M56" authorId="0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</commentList>
</comments>
</file>

<file path=xl/sharedStrings.xml><?xml version="1.0" encoding="utf-8"?>
<sst xmlns="http://schemas.openxmlformats.org/spreadsheetml/2006/main" count="3619" uniqueCount="872">
  <si>
    <t>NAME OF THE INSTITUTION</t>
  </si>
  <si>
    <t>PRATHIMA INSTITUTE OF MEDICAL SCIENCES</t>
  </si>
  <si>
    <t>STATEMENT - 1</t>
  </si>
  <si>
    <t>PARTICULARS</t>
  </si>
  <si>
    <t>BSC(MLT)</t>
  </si>
  <si>
    <t>BSC(ALLIED)</t>
  </si>
  <si>
    <t>PARA MEDICAL</t>
  </si>
  <si>
    <t>CONSOLIDATED</t>
  </si>
  <si>
    <t>FOR THE PERIOD FROM 01/04/2023 TO 31/03/2024</t>
  </si>
  <si>
    <t>FOR THE PERIOD FROM 01/04/2024 TO 31/03/2025</t>
  </si>
  <si>
    <t>INCOME:</t>
  </si>
  <si>
    <t>Fee Collection</t>
  </si>
  <si>
    <t>Less Development Fund (NRI)</t>
  </si>
  <si>
    <r>
      <rPr>
        <b/>
        <sz val="9"/>
        <color indexed="8"/>
        <rFont val="Book Antiqua"/>
        <family val="1"/>
      </rPr>
      <t xml:space="preserve">Net Collection : </t>
    </r>
    <r>
      <rPr>
        <sz val="9"/>
        <color indexed="8"/>
        <rFont val="Book Antiqua"/>
        <family val="1"/>
      </rPr>
      <t xml:space="preserve">
(Fee Collection </t>
    </r>
    <r>
      <rPr>
        <b/>
        <sz val="9"/>
        <color indexed="8"/>
        <rFont val="Book Antiqua"/>
        <family val="1"/>
      </rPr>
      <t>-</t>
    </r>
    <r>
      <rPr>
        <sz val="9"/>
        <color indexed="8"/>
        <rFont val="Book Antiqua"/>
        <family val="1"/>
      </rPr>
      <t xml:space="preserve"> Development Fund)</t>
    </r>
  </si>
  <si>
    <t xml:space="preserve">Special fee </t>
  </si>
  <si>
    <t>OTHER INCOME</t>
  </si>
  <si>
    <t>Income from Patients</t>
  </si>
  <si>
    <t>Interest Received</t>
  </si>
  <si>
    <t xml:space="preserve">College Bus FeeCollections </t>
  </si>
  <si>
    <t>Interest on AICTE FDRs</t>
  </si>
  <si>
    <t>Interest on Electricity Deposits</t>
  </si>
  <si>
    <t>Surplus from Seminars</t>
  </si>
  <si>
    <t>Miscellaneous Income</t>
  </si>
  <si>
    <t>Any other Income (specify Head-wise)</t>
  </si>
  <si>
    <t>Pharmacy Sales</t>
  </si>
  <si>
    <t>Hostel / Other Fee</t>
  </si>
  <si>
    <t xml:space="preserve">Revenue Grants </t>
  </si>
  <si>
    <t>Donations &amp; Contributions</t>
  </si>
  <si>
    <t>TOTAL INCOME</t>
  </si>
  <si>
    <t>EXPENDITURE</t>
  </si>
  <si>
    <t>SALARIES</t>
  </si>
  <si>
    <t>Department wise Staff (Clinical) Salaries</t>
  </si>
  <si>
    <t xml:space="preserve">Eligible Staff </t>
  </si>
  <si>
    <t>Department wise Staff (Non-Clinical) Salaries</t>
  </si>
  <si>
    <t>Ancillary Serivices Staff  Salaries</t>
  </si>
  <si>
    <t>Administrative  &amp; Other Expenses</t>
  </si>
  <si>
    <t>Finance Costs</t>
  </si>
  <si>
    <t xml:space="preserve">Depreciation </t>
  </si>
  <si>
    <t>Utilisation of Revenue Grants</t>
  </si>
  <si>
    <t xml:space="preserve">TOTAL EXPENDITURE </t>
  </si>
  <si>
    <t>Surplus/ (Deficit)</t>
  </si>
  <si>
    <t>SANCTIONED INTAKE / APPROVED BY UNIVERSITY</t>
  </si>
  <si>
    <t>AVERAGE EXPENDITURE PER STUDENT</t>
  </si>
  <si>
    <t>NAME OF THE SOCIETY</t>
  </si>
  <si>
    <t>PRATHIMA EDUCATION SOCIETY</t>
  </si>
  <si>
    <t>STATEMENT - 2</t>
  </si>
  <si>
    <r>
      <t xml:space="preserve">INCOME &amp; EXPENDITURE STATEMENT OF THE </t>
    </r>
    <r>
      <rPr>
        <b/>
        <sz val="9"/>
        <color indexed="10"/>
        <rFont val="Book Antiqua"/>
        <family val="1"/>
      </rPr>
      <t>SOCIETY</t>
    </r>
    <r>
      <rPr>
        <b/>
        <sz val="9"/>
        <color indexed="8"/>
        <rFont val="Book Antiqua"/>
        <family val="1"/>
      </rPr>
      <t xml:space="preserve"> 
FOR THE FINANCIAL YEAR 2020-21 ,  2021-22 &amp; 2022-23</t>
    </r>
  </si>
  <si>
    <t>SOCIETY</t>
  </si>
  <si>
    <t>PIMS-BSC(MLT) , BSC(ALLIED) &amp; PARA MEDICAL</t>
  </si>
  <si>
    <t>PIMS(MBBS &amp; PG) AND PRATHIMA COLLEGE OF NURSING</t>
  </si>
  <si>
    <t>NAME OF THE INSTITUTION        PRATHIMA INSTITUTE OF MEDICAL SCIENCES</t>
  </si>
  <si>
    <t>COURSE                                                                 B.Sc (MLT)</t>
  </si>
  <si>
    <t>DETAILS OF DEPARTMENT (Clinical) WISE ELIGIBLE TEACHING STAFF FOR THE PERIOD 2023-24 AND 2024-25</t>
  </si>
  <si>
    <t>SCHEDULE -4</t>
  </si>
  <si>
    <t>(please furnish the details department wIse course wise as per the following departments)</t>
  </si>
  <si>
    <t>1. Department of General Medicine (a) General Medicine; (b) Tuberculosis &amp; Respiratory Dieases; (c) Dermatology Venereology &amp; Leprosy; (d) Psychiatry; &amp; (e) Other ancillary Staff</t>
  </si>
  <si>
    <t>2. Department of Paediatrics; 3. Department of General Surgery; 4. Department of Orthopaedics; 5. Depatment of OTO-RHINO-LARYGOLOGY; 6. Department of Opththalmology; 7. Depatment of Obstetrics and Gynaecology; 8. Depatment of Radio-Diagnosis; 9.  Depatment of Anaesthesology; 10. Department of Detistry;</t>
  </si>
  <si>
    <t>DETAILS OF DEPARTMENT (Clinical) WISE ELIGIBLE TEACHING STAFF FOR THE PERIOD FROM 01/04/2023 TO 31/03/2024</t>
  </si>
  <si>
    <t>BSC ALLIED HEALTH SCIENCES</t>
  </si>
  <si>
    <t>S. No.</t>
  </si>
  <si>
    <t>EMPLOYEE NAME</t>
  </si>
  <si>
    <t>PAN No.</t>
  </si>
  <si>
    <t>AADHAR NO.</t>
  </si>
  <si>
    <t>DATE OF BIRTH</t>
  </si>
  <si>
    <t>QUALIFICATION</t>
  </si>
  <si>
    <t>WHETHER THE EMPLOYEE POSSESSES THE EQUIVALENT QUALIFICATION</t>
  </si>
  <si>
    <t>BRANCH</t>
  </si>
  <si>
    <t>DESIGNATION</t>
  </si>
  <si>
    <t>DATE OF APPOINTMENT TO DESIGNATION</t>
  </si>
  <si>
    <t>Vth PAY SCALE/ VIth PAY SCALE/ OTHERS</t>
  </si>
  <si>
    <t>PAY SCALE (BAND)</t>
  </si>
  <si>
    <t>FOR 01/04/2023 TO 31/03/2024</t>
  </si>
  <si>
    <t>PREVIOUS YEARS ARREARS PAID (IF ANY)</t>
  </si>
  <si>
    <t>PF CONTRIBUTION</t>
  </si>
  <si>
    <t>ESI CONTRIBUTION</t>
  </si>
  <si>
    <t>PROF. TAX</t>
  </si>
  <si>
    <t>TDS</t>
  </si>
  <si>
    <t>OTHER DEDUCTIONS</t>
  </si>
  <si>
    <t>TOTAL DEDUCTIONS</t>
  </si>
  <si>
    <t>NET SALARY</t>
  </si>
  <si>
    <t>GRATUITY CONTRIBUTION</t>
  </si>
  <si>
    <t xml:space="preserve"> BANK DETAILS IN WHICH SALARY IS BEING CREDITED</t>
  </si>
  <si>
    <t>BASIC PAY (including AGP)</t>
  </si>
  <si>
    <t>DA</t>
  </si>
  <si>
    <t>HRA</t>
  </si>
  <si>
    <t>CCA</t>
  </si>
  <si>
    <t>OTHERS</t>
  </si>
  <si>
    <t>TOTAL</t>
  </si>
  <si>
    <t>ARREARS       (2023-24)</t>
  </si>
  <si>
    <t>GROSS SALARY</t>
  </si>
  <si>
    <t>EMPLOYEE</t>
  </si>
  <si>
    <t>EMPLOYER</t>
  </si>
  <si>
    <t>NAME</t>
  </si>
  <si>
    <t>Account No.</t>
  </si>
  <si>
    <t>IFSC</t>
  </si>
  <si>
    <t>18 = 13+14+15+16+17)</t>
  </si>
  <si>
    <t>20=(18+19)</t>
  </si>
  <si>
    <t>29= 
(22+24+26+27+28)</t>
  </si>
  <si>
    <t>30=(18-29)</t>
  </si>
  <si>
    <t>ANANDAM G</t>
  </si>
  <si>
    <t>AGYPG9603M</t>
  </si>
  <si>
    <t>MD</t>
  </si>
  <si>
    <t>YES</t>
  </si>
  <si>
    <t>PATHOLOGY</t>
  </si>
  <si>
    <t>PROF &amp; HOD</t>
  </si>
  <si>
    <t>OTEHRS</t>
  </si>
  <si>
    <t>-</t>
  </si>
  <si>
    <t>Union Bank Of India</t>
  </si>
  <si>
    <t>UBIN0807362</t>
  </si>
  <si>
    <t>JOHN ISRAEL P L</t>
  </si>
  <si>
    <t>AJAPP5529Q</t>
  </si>
  <si>
    <t>GENERAL MEDICINE</t>
  </si>
  <si>
    <t>PROFESSOR &amp; PRINCIPAL</t>
  </si>
  <si>
    <t>UBIN0532801</t>
  </si>
  <si>
    <t>DETAILS OF DEPARTMENT (Clinical) WISE ELIGIBLE TEACHING STAFF FOR THE PERIOD FROM 01/04/2024 TO 31/03/2025</t>
  </si>
  <si>
    <t>FOR 01/04/2024 TO 31/03/2025</t>
  </si>
  <si>
    <t>VENKATARAMANA K</t>
  </si>
  <si>
    <t>AMLPK7055Q</t>
  </si>
  <si>
    <t>M.Sc Med. Micro</t>
  </si>
  <si>
    <t>MICROBIOLOGY</t>
  </si>
  <si>
    <t>ASST PROF</t>
  </si>
  <si>
    <t>UBIN0815837</t>
  </si>
  <si>
    <t>NAGARAMYA NARALA</t>
  </si>
  <si>
    <t>AUDPN1100B</t>
  </si>
  <si>
    <t>ANAESTHESIOLOGY</t>
  </si>
  <si>
    <t>ASSOC PROF</t>
  </si>
  <si>
    <t>BANDI RAGA DEEPTHI</t>
  </si>
  <si>
    <t>ASWPB0221G</t>
  </si>
  <si>
    <t>DNB Neph</t>
  </si>
  <si>
    <t>UBIN0801151</t>
  </si>
  <si>
    <t>PIRISINGULA SHRUTHI</t>
  </si>
  <si>
    <t>HYFPS0253F</t>
  </si>
  <si>
    <t>MSC</t>
  </si>
  <si>
    <t>SABITHA V</t>
  </si>
  <si>
    <t>ADZPV9399K</t>
  </si>
  <si>
    <t>M.Sc</t>
  </si>
  <si>
    <t>BIOCHEMISTRY</t>
  </si>
  <si>
    <t>K ASHOK CHAITANYA</t>
  </si>
  <si>
    <t>EEGPK3251D</t>
  </si>
  <si>
    <t>UBIN0821489</t>
  </si>
  <si>
    <t>KRANTHI REKHA YADA</t>
  </si>
  <si>
    <t>ALRPY0980B</t>
  </si>
  <si>
    <t>UBIN0827444</t>
  </si>
  <si>
    <t>AKSHAY SAXENA</t>
  </si>
  <si>
    <t>BPUPS0990D</t>
  </si>
  <si>
    <t>KANDI SRILEKHA</t>
  </si>
  <si>
    <t>EHZPK6678E</t>
  </si>
  <si>
    <t>MS</t>
  </si>
  <si>
    <t>OPHTHALMOLOGY</t>
  </si>
  <si>
    <t>ADURI RAJA SUMAN DATTA</t>
  </si>
  <si>
    <t>BBDPA2489J</t>
  </si>
  <si>
    <t>MS &amp; MCH</t>
  </si>
  <si>
    <t>CARDIO THORACIC AND VASCULAR SURGERY</t>
  </si>
  <si>
    <t>NOTE:</t>
  </si>
  <si>
    <t xml:space="preserve">Furnish the details of the other courses by applying the above  format. </t>
  </si>
  <si>
    <t>NAME OF THE INSTITUTION     PRATHIMA INSTITUTE OF MEDICAL SCIENCES</t>
  </si>
  <si>
    <t>COURSE                                                  B.Sc (MLT)</t>
  </si>
  <si>
    <t>DETAILS OF DEPARTMENT (Non-Clinical) WISE ELIGIBLE TEACHING STAFF FOR THE PERIOD  2023-24 AND 2024-25</t>
  </si>
  <si>
    <t>SCHEDULE -5</t>
  </si>
  <si>
    <t>(please furnish the details department wase course wise as per the following departments)</t>
  </si>
  <si>
    <t>1. Department of Anatomy; 2. Department of Physiology; 3. Department of Biochemistry; 4. Department of Patholgy; 5. Department of Microbiology; 6. Department of Pharmacology; 7. Department of Forensic Medicine; 8. Department of Communy Medicine; 9. Rural Training Health Centre; 10. Urban Training Health Centre</t>
  </si>
  <si>
    <t>DETAILS OF DEPARTMENT (Non-Clinical) WISE ELIGIBLE TEACHING STAFF FOR THE PERIOD FOR 2023-24</t>
  </si>
  <si>
    <t>AMOUNT IN Rs.</t>
  </si>
  <si>
    <t>FOR 01/04/2024 TO 31/03/2024</t>
  </si>
  <si>
    <t>NIL</t>
  </si>
  <si>
    <t>DETAILS OF DEPARTMENT (Non-Clinical) WISE ELIGIBLE TEACHING STAFF FOR THE PERIOD FOR 2024-25</t>
  </si>
  <si>
    <t>ARREARS       (2024-25)</t>
  </si>
  <si>
    <t xml:space="preserve">Furnish the details of the other courses by applying the above format. </t>
  </si>
  <si>
    <t>NAME OF THE INSTITUTION      PRATHIMA INSTITUTE OF MEDICAL SCIENCES</t>
  </si>
  <si>
    <t>DETAILS OF ANCILLARY SERIVICES STAFF FOR THE PERIOD 2023-24 and 2024-25</t>
  </si>
  <si>
    <t>SCHEDULE -6</t>
  </si>
  <si>
    <t xml:space="preserve">1. Cenral Record Section; 2. Cenral Animal House; 3. Central Library; 4. Central Photographic cum audiovisual unit; 5. Medical Education Unit; 6. Central Sterization Services Department; 7. Laundry; 8. Blood Bank; 9. Central Casualty Services; 10. Central Workshop; 11. Other Hospital Staff - Nursing Staff; 12 Any other Staff </t>
  </si>
  <si>
    <t>DETAILS OF ANCILLARY SERIVICES STAFF FOR THE PERIOD FOR 2023-24</t>
  </si>
  <si>
    <t>SREEVANI JOGINIPELLI</t>
  </si>
  <si>
    <t>AHLPJ3327P</t>
  </si>
  <si>
    <t>PG</t>
  </si>
  <si>
    <t>LIBRARY</t>
  </si>
  <si>
    <t>LIBRARIAN</t>
  </si>
  <si>
    <t>RAJENDER S</t>
  </si>
  <si>
    <t>SSC</t>
  </si>
  <si>
    <t>MAINTENANCE</t>
  </si>
  <si>
    <t>TECHNICIAN</t>
  </si>
  <si>
    <t>CHIMA  KANAKAIAH A</t>
  </si>
  <si>
    <t>INTERMEDIATE</t>
  </si>
  <si>
    <t>PHYSIOLOGY</t>
  </si>
  <si>
    <t>G. VENKATESHWAR RAO</t>
  </si>
  <si>
    <t>iti</t>
  </si>
  <si>
    <t>PHYSICAL EDUCATION DEPARTMENT</t>
  </si>
  <si>
    <t>GROUNDS MEN</t>
  </si>
  <si>
    <t>THIRUPATHI B</t>
  </si>
  <si>
    <t>DBAPK3422G</t>
  </si>
  <si>
    <t>SYED SHAH MOHD QUADRI</t>
  </si>
  <si>
    <t>DIPLOMA</t>
  </si>
  <si>
    <t>SATYAM D</t>
  </si>
  <si>
    <t>EJEPD6068J</t>
  </si>
  <si>
    <t>RADIOLOGY</t>
  </si>
  <si>
    <t>VENU KISHAN RAO CH</t>
  </si>
  <si>
    <t>AIYPC8178P</t>
  </si>
  <si>
    <t>PHYSICAL DIRECTOR</t>
  </si>
  <si>
    <t>HANEEF SHAIK ABDUL</t>
  </si>
  <si>
    <t>RATHNAKAR K</t>
  </si>
  <si>
    <t>GVGPK4235L</t>
  </si>
  <si>
    <t>10th</t>
  </si>
  <si>
    <t>ADMINISTRATION</t>
  </si>
  <si>
    <t>ATTENDER</t>
  </si>
  <si>
    <t>SRINIVAS KUMAR PENTI</t>
  </si>
  <si>
    <t>BBIPP6394N</t>
  </si>
  <si>
    <t>NEPHROLOGY</t>
  </si>
  <si>
    <t>DIALYSIS TECHINICIAN</t>
  </si>
  <si>
    <t>RAVINDER E</t>
  </si>
  <si>
    <t>DEGREE</t>
  </si>
  <si>
    <t>GANESH PORANDLA</t>
  </si>
  <si>
    <t>MEDICAL RECORDS</t>
  </si>
  <si>
    <t>ASSISTANT</t>
  </si>
  <si>
    <t>RUPA KALLA</t>
  </si>
  <si>
    <t>DQTPK7635H</t>
  </si>
  <si>
    <t>MSC B.ED</t>
  </si>
  <si>
    <t>ADMINSTRATOR</t>
  </si>
  <si>
    <t>CHINTHANIPPULA HARISH</t>
  </si>
  <si>
    <t>JEELUKA MAHESH</t>
  </si>
  <si>
    <t>ITI</t>
  </si>
  <si>
    <t>ELECTRICIAN</t>
  </si>
  <si>
    <t>GASIKANTI SRIKANTH</t>
  </si>
  <si>
    <t>VADLURI RAJKUMAR</t>
  </si>
  <si>
    <t>AZRPV5876H</t>
  </si>
  <si>
    <t>KOTHAKONDA SWETHA</t>
  </si>
  <si>
    <t>NBEPS6678N</t>
  </si>
  <si>
    <t>KARNE ANUSHA</t>
  </si>
  <si>
    <t>IIDPK7969D</t>
  </si>
  <si>
    <t>DIPLOMA IN CARDIO</t>
  </si>
  <si>
    <t>CARDIOLOGY</t>
  </si>
  <si>
    <t>POLDASARI HEMALATHA</t>
  </si>
  <si>
    <t>EQNPP2690Q</t>
  </si>
  <si>
    <t>PG DIPLOMA</t>
  </si>
  <si>
    <t>GUDATI HARIKRISHNA</t>
  </si>
  <si>
    <t>CJUPG2872D</t>
  </si>
  <si>
    <t>UBIN0561002</t>
  </si>
  <si>
    <t>SRIDHAR DONGARI</t>
  </si>
  <si>
    <t>BZMPD0448R</t>
  </si>
  <si>
    <t>BEJJANKI KISHORE</t>
  </si>
  <si>
    <t>BLEPB9201Q</t>
  </si>
  <si>
    <t>DMIT</t>
  </si>
  <si>
    <t>MACHARLA NAVEEN</t>
  </si>
  <si>
    <t>FRRPM7127R</t>
  </si>
  <si>
    <t>DIPLOMA IN CAT LAB</t>
  </si>
  <si>
    <t>MOHANNAD ABDUL HAKEEM</t>
  </si>
  <si>
    <t>AGRPH0645P</t>
  </si>
  <si>
    <t>BSC</t>
  </si>
  <si>
    <t>E N T</t>
  </si>
  <si>
    <t>AUDIOLOGIST CUM SPEECH THERAPIST</t>
  </si>
  <si>
    <t>KANCHENA SANDHYA</t>
  </si>
  <si>
    <t>COMPUTER OPERATOR</t>
  </si>
  <si>
    <t>BATHINI ROHITH KUMAR</t>
  </si>
  <si>
    <t>MBA</t>
  </si>
  <si>
    <t>JERUPOTHULA PRAKASH</t>
  </si>
  <si>
    <t>Inter, Diploma</t>
  </si>
  <si>
    <t>NANNAVENI RAJU</t>
  </si>
  <si>
    <t>KOTHA MUNINDAR</t>
  </si>
  <si>
    <t>FXNPM3777B</t>
  </si>
  <si>
    <t>DAT</t>
  </si>
  <si>
    <t>STAFF NURSE</t>
  </si>
  <si>
    <t>GANUPA THIRUPATHI REDY</t>
  </si>
  <si>
    <t>ssc, Diploma</t>
  </si>
  <si>
    <t>ORTHOPAEDICS</t>
  </si>
  <si>
    <t>MANUPATI RAJU</t>
  </si>
  <si>
    <t>DmST</t>
  </si>
  <si>
    <t>DETAILS OF ANCILLARY SERIVICES STAFF FOR THE PERIOD FROM 01/04/2024 TO 31/03/2025</t>
  </si>
  <si>
    <t>PATAKULA SURESH</t>
  </si>
  <si>
    <t>10 th</t>
  </si>
  <si>
    <t>MARKETING</t>
  </si>
  <si>
    <t>DRIVER</t>
  </si>
  <si>
    <t>PRATHIMA INSTITUTE OF MEDICAL SCIENCES  B.SC (MLT), B.SC(AHS) &amp; PARA MEDICAL COURSES KARIMNAGAR</t>
  </si>
  <si>
    <t>STATEMENT SHOWING SALARY EXPENDITURE DEPARTMENT WISE</t>
  </si>
  <si>
    <t>SL NO</t>
  </si>
  <si>
    <t>YEAR</t>
  </si>
  <si>
    <t>2023-24</t>
  </si>
  <si>
    <t>2024-25</t>
  </si>
  <si>
    <t>CLINICAL</t>
  </si>
  <si>
    <t>NON CLINICAL</t>
  </si>
  <si>
    <t>ANCILLARY</t>
  </si>
  <si>
    <t>TOTAL SALARIES</t>
  </si>
  <si>
    <t>PRATHIMA INSTITUTE OF MEDICAL SCIENCES  B.SC (MLT), B.Sc(AHS) &amp; PARA MEDICAL COURSES KARIMNAGAR</t>
  </si>
  <si>
    <t>STATEMENT SHOWING ALLOCATION OF SALARY EXPENDITURE BETWEEN B.SC(MLT) , B.SC(AHS) &amp; PARA MEDICAL COURSES</t>
  </si>
  <si>
    <t>TOTAL SALRY</t>
  </si>
  <si>
    <t>B.SC(MLT)</t>
  </si>
  <si>
    <t>B.SC(AHS)</t>
  </si>
  <si>
    <t>PARA MEDICAL COURSES</t>
  </si>
  <si>
    <t>Assumptions:</t>
  </si>
  <si>
    <t>Salaries were allocated between B.Sc(MLT) , B.Sc(AHS) and Para Medical courses on the basis of No. of Students</t>
  </si>
  <si>
    <t>PRATHIMA EDUCATIONAL SOCIETY</t>
  </si>
  <si>
    <t>Opening Balance</t>
  </si>
  <si>
    <t>SCHEDULE -13  S</t>
  </si>
  <si>
    <t>DETAILS OF FIXED DEPOSITS UPTO 31/03/2025</t>
  </si>
  <si>
    <t>S.No.</t>
  </si>
  <si>
    <t>NAME OF THE BANK</t>
  </si>
  <si>
    <t>FDR NO.</t>
  </si>
  <si>
    <t>DATE OF INVESTMENT</t>
  </si>
  <si>
    <t>OPENING BALANCE AS ON 01.04.2024</t>
  </si>
  <si>
    <t>INVESTED DURING THE YEAR</t>
  </si>
  <si>
    <t>INTEREST DURING THE YEAR</t>
  </si>
  <si>
    <t>MATURED DURING THE YEAR</t>
  </si>
  <si>
    <t>CLOSING BALANCE AS ON 31.03.2025</t>
  </si>
  <si>
    <t>A</t>
  </si>
  <si>
    <t>B</t>
  </si>
  <si>
    <t>C</t>
  </si>
  <si>
    <t>D</t>
  </si>
  <si>
    <t>D= (A+B+C-D)</t>
  </si>
  <si>
    <t>THE COSMOS CO OP BANK LTD</t>
  </si>
  <si>
    <t>0302001071619</t>
  </si>
  <si>
    <t>12.04.2014</t>
  </si>
  <si>
    <t>0302001050014</t>
  </si>
  <si>
    <t>29.05.2012</t>
  </si>
  <si>
    <t>0302001077729</t>
  </si>
  <si>
    <t>11.06.2015</t>
  </si>
  <si>
    <t>0302001086392</t>
  </si>
  <si>
    <t>08.06.2017</t>
  </si>
  <si>
    <t>0302001086408</t>
  </si>
  <si>
    <t>0302001095309</t>
  </si>
  <si>
    <t>15.02.2019</t>
  </si>
  <si>
    <t>03028330134</t>
  </si>
  <si>
    <t>09.02.2023</t>
  </si>
  <si>
    <t>06928330107</t>
  </si>
  <si>
    <t>0482833046</t>
  </si>
  <si>
    <t>03015000154246</t>
  </si>
  <si>
    <t>28.02.2023</t>
  </si>
  <si>
    <t>9152001023995</t>
  </si>
  <si>
    <t>30.09.2023</t>
  </si>
  <si>
    <t>03020010112215</t>
  </si>
  <si>
    <t>9132001016852</t>
  </si>
  <si>
    <t>9132001016861</t>
  </si>
  <si>
    <t>03028340161</t>
  </si>
  <si>
    <t>27.12.2033</t>
  </si>
  <si>
    <t>03015000161558</t>
  </si>
  <si>
    <t>25.04.2024</t>
  </si>
  <si>
    <t>03015000161565</t>
  </si>
  <si>
    <t>03015000164795</t>
  </si>
  <si>
    <t>20.11.2024</t>
  </si>
  <si>
    <t>03015000164801</t>
  </si>
  <si>
    <t>03015000164818</t>
  </si>
  <si>
    <t>03015000165488</t>
  </si>
  <si>
    <t>27.12.2024</t>
  </si>
  <si>
    <t>03015000165495</t>
  </si>
  <si>
    <t>03020010115537</t>
  </si>
  <si>
    <t>20.05.2024</t>
  </si>
  <si>
    <t>03020010115544</t>
  </si>
  <si>
    <t>GRAND TOTAL</t>
  </si>
  <si>
    <t>OPENING BALANCE AS ON 01.04.2023</t>
  </si>
  <si>
    <t>CLOSING BALANCE AS ON 31.03.2024</t>
  </si>
  <si>
    <t>0301500068642</t>
  </si>
  <si>
    <t>13.09.2011</t>
  </si>
  <si>
    <t>0302001071628</t>
  </si>
  <si>
    <t>03015000119757</t>
  </si>
  <si>
    <t>31.03.2018</t>
  </si>
  <si>
    <t>03028280198</t>
  </si>
  <si>
    <t>16.03.2018</t>
  </si>
  <si>
    <t>,0302001091349</t>
  </si>
  <si>
    <t>17.08.2018</t>
  </si>
  <si>
    <t>9151500016454</t>
  </si>
  <si>
    <t>28.03.2023</t>
  </si>
  <si>
    <t>913150008556</t>
  </si>
  <si>
    <t>9151500016445</t>
  </si>
  <si>
    <t>0481500024514</t>
  </si>
  <si>
    <t>03015000154956</t>
  </si>
  <si>
    <t>0691500057646</t>
  </si>
  <si>
    <t>03015000155137</t>
  </si>
  <si>
    <t>03.04.2023</t>
  </si>
  <si>
    <t>03015000155410</t>
  </si>
  <si>
    <t>17.04.2023</t>
  </si>
  <si>
    <t>03015000155427</t>
  </si>
  <si>
    <t>03015000155649</t>
  </si>
  <si>
    <t>05.05.2023</t>
  </si>
  <si>
    <t>03015000155656</t>
  </si>
  <si>
    <t>0692001061241</t>
  </si>
  <si>
    <t>0482001031727</t>
  </si>
  <si>
    <t>0451500021845</t>
  </si>
  <si>
    <t>04.11.2023</t>
  </si>
  <si>
    <t>0451500021854</t>
  </si>
  <si>
    <t>0451500021863</t>
  </si>
  <si>
    <t>0451500021872</t>
  </si>
  <si>
    <t>26.12.2023</t>
  </si>
  <si>
    <t>NOTE-1: TDS PAID BY BANKS SHOWN IN MATURED DURING THE YEAR</t>
  </si>
  <si>
    <t>NOTE-2: UPLOAD SCANNED COPIES OF FDR RECEIPTS IN SUPPORT OF THE ABOVE INFORMATION.</t>
  </si>
  <si>
    <t>SOCIETY NAME</t>
  </si>
  <si>
    <t>FIXED ASSETS AND DEPRECIATION  OF THE SOCIETY / TRUST</t>
  </si>
  <si>
    <t>SCHEDULE-9S</t>
  </si>
  <si>
    <t>COLLEGE-1</t>
  </si>
  <si>
    <t>AS ON 31/03/2024</t>
  </si>
  <si>
    <t>Amount in Rs.</t>
  </si>
  <si>
    <t>Rate of Dep.</t>
  </si>
  <si>
    <t>Written down value as on 31/03/2023</t>
  </si>
  <si>
    <t>Additons</t>
  </si>
  <si>
    <t>Deletions</t>
  </si>
  <si>
    <t>Depreciation FOR THE PERIOD</t>
  </si>
  <si>
    <t>Written down value as on 31/03/2024</t>
  </si>
  <si>
    <t>Before 30/09/2023</t>
  </si>
  <si>
    <t>After 30/09/2023</t>
  </si>
  <si>
    <t>BLOCK -I (Land)</t>
  </si>
  <si>
    <t>Capital WIP</t>
  </si>
  <si>
    <t>BLOCK -II (Buildings)</t>
  </si>
  <si>
    <t>BLOCK -III (Medical Equipments)</t>
  </si>
  <si>
    <t>opening</t>
  </si>
  <si>
    <t>additions before</t>
  </si>
  <si>
    <t>after</t>
  </si>
  <si>
    <t>total</t>
  </si>
  <si>
    <t>dep bef</t>
  </si>
  <si>
    <t>net</t>
  </si>
  <si>
    <t>BLOCK -IV (Other Equipments)</t>
  </si>
  <si>
    <t>BLOCK -V (Furniture &amp; Fixtures)</t>
  </si>
  <si>
    <t>BLOCK -VI (Vehicals)</t>
  </si>
  <si>
    <t>Motor Buses</t>
  </si>
  <si>
    <t>BLOCK -VII (Computers)</t>
  </si>
  <si>
    <t>Library</t>
  </si>
  <si>
    <t>AS ON 31/03/2025</t>
  </si>
  <si>
    <t>Written down value as on 31/03/2025</t>
  </si>
  <si>
    <t>Before 30/09/2024</t>
  </si>
  <si>
    <t>After 30/09/2024</t>
  </si>
  <si>
    <t>NAME OF THE COLLEGE             PRATHIMA INSTITUTE OF MEDICAL SCIENCES</t>
  </si>
  <si>
    <t>SCHEDULE - 25</t>
  </si>
  <si>
    <t>Gross Salary</t>
  </si>
  <si>
    <t>Total Deductions</t>
  </si>
  <si>
    <t>Taxable Salary</t>
  </si>
  <si>
    <t>TDS Deducted</t>
  </si>
  <si>
    <t>Salary payments as per Form 24 Q for the year 2024-25</t>
  </si>
  <si>
    <t>Salary payments as per Form 24 Q for the year 2023-24</t>
  </si>
  <si>
    <t xml:space="preserve">Note: Attachment Form 24 Q </t>
  </si>
  <si>
    <t>NAME OF THE INSTITUTION :  PRATHIMA INSTITUTE OF MEDICAL SCIENCES</t>
  </si>
  <si>
    <t>DETAILS OF EXPENDIDTURE ON WHICH TAX DEDUCTED AS PER IT ACT</t>
  </si>
  <si>
    <t>SCHEDULE - 26</t>
  </si>
  <si>
    <t>HEAD OF EXPENDITURE</t>
  </si>
  <si>
    <t>Total Amount as per Audited Statements</t>
  </si>
  <si>
    <t>Amount on which Tax Deducted</t>
  </si>
  <si>
    <t>TDS Amount</t>
  </si>
  <si>
    <t>Section Under which Tax Deducted</t>
  </si>
  <si>
    <t>YEAR 2024-25:</t>
  </si>
  <si>
    <t>Contractors</t>
  </si>
  <si>
    <t>194C</t>
  </si>
  <si>
    <t>Professionals / Consultants</t>
  </si>
  <si>
    <t>194JB</t>
  </si>
  <si>
    <t>Rent</t>
  </si>
  <si>
    <t>194IB</t>
  </si>
  <si>
    <t>YEAR 2023-24:</t>
  </si>
  <si>
    <t xml:space="preserve">Note: Attachment Form 26 Q </t>
  </si>
  <si>
    <t>OTHER INFORMATION (RESULTS ETC.)</t>
  </si>
  <si>
    <t>SCHEDULE -24</t>
  </si>
  <si>
    <t>COLLEGE CODE 317</t>
  </si>
  <si>
    <t>B.Sc MLT</t>
  </si>
  <si>
    <t>YEAR OF ESTABLISHMENT</t>
  </si>
  <si>
    <t>% OF ADMITED STUDENT TO SANCTIONED STUDENTS</t>
  </si>
  <si>
    <t>PASS PERCENTAGE IN FINAL YEAR</t>
  </si>
  <si>
    <t>EXAMS NOT YET HELD</t>
  </si>
  <si>
    <t>RATIO OF QUALIFIED FACULTY TO SANCTIONED STUDENTS</t>
  </si>
  <si>
    <t>24:50</t>
  </si>
  <si>
    <t>ACCREDATION BY NATIONAL AGENCIES</t>
  </si>
  <si>
    <t>NOT OBTAINED</t>
  </si>
  <si>
    <t>TOTAL POINTS</t>
  </si>
  <si>
    <t>COLLEGE CODE 610</t>
  </si>
  <si>
    <t>B.Sc AHS</t>
  </si>
  <si>
    <t>85:220</t>
  </si>
  <si>
    <t>NOTE: Include the above information for all the Colleges run by the Society</t>
  </si>
  <si>
    <t>APPENDIX - VI</t>
  </si>
  <si>
    <t>GENERAL INFORMATION OF THE SOCIETY / INSTITUTION</t>
  </si>
  <si>
    <r>
      <t xml:space="preserve">PLEASE NOTE THAT YOU SHOULD FILL IN PARTICULARS FOR ONLY THOSE PROGRAMMES WHICH ARE OFFERED IN THE COLLEGE  AND DELETE THOSE WHICH ARE NOT OFFERED </t>
    </r>
    <r>
      <rPr>
        <b/>
        <sz val="10"/>
        <color indexed="36"/>
        <rFont val="Arial"/>
        <family val="2"/>
      </rPr>
      <t>IN ALL THE SCHEDULES WHERE APPLICABLE</t>
    </r>
  </si>
  <si>
    <t xml:space="preserve">NAME OF THE SOCIETY /TRUST : </t>
  </si>
  <si>
    <t>COURSE</t>
  </si>
  <si>
    <t>ADDRESS OF THE TRUST</t>
  </si>
  <si>
    <t>PLOT NO.213, ROAD NO.1 FILM NAGAR, HYDERABAD-96</t>
  </si>
  <si>
    <t>NO. OF INSTITUTIONS UNDER THE SOCIETY</t>
  </si>
  <si>
    <t>NAMES OF THE INSTITUTIONS UNDER THE SOCIETY</t>
  </si>
  <si>
    <t xml:space="preserve">NAME </t>
  </si>
  <si>
    <t>EAMCET CODE</t>
  </si>
  <si>
    <t>PRATHIMA INSTITUTE OF MEDICAL SCIENCES (PRIM)</t>
  </si>
  <si>
    <t>PRATHIMA COLLEGE OF NURSING (PRCN)</t>
  </si>
  <si>
    <t>PRATHIMA INSTITUTE OF MEDICAL SCIENCES (PRML)</t>
  </si>
  <si>
    <t>ADDRESS OF THE INSTITUTION</t>
  </si>
  <si>
    <t>VILLAGE NAGUNURU, DIST KARIMNAGAR, TS</t>
  </si>
  <si>
    <t>DETAILS OF SANCTIONED PROGRAMMES, INTAKE &amp; STUDENTS ADMITTED FOR THE YEAR 2024-25</t>
  </si>
  <si>
    <t>S.NO.</t>
  </si>
  <si>
    <t>SANCTIONED</t>
  </si>
  <si>
    <t>STUDENTS ADMITTED</t>
  </si>
  <si>
    <t>FEE PROPOSAL FOR THE BLOCK PERIOD 2026-27 to 2028-29</t>
  </si>
  <si>
    <t>INTAKE</t>
  </si>
  <si>
    <t>CATEGORY</t>
  </si>
  <si>
    <t>Under Graduate Course:</t>
  </si>
  <si>
    <t>1ST YEAR</t>
  </si>
  <si>
    <t>ECE-1</t>
  </si>
  <si>
    <t>Fee proposed for the Block Period Rs.45,000 for Competent Authority and Upto Rs.90,000 for Management.</t>
  </si>
  <si>
    <t>Sub Total</t>
  </si>
  <si>
    <t>2ND YEAR</t>
  </si>
  <si>
    <t>ECE-2</t>
  </si>
  <si>
    <t>3RD YEAR</t>
  </si>
  <si>
    <t>EEE</t>
  </si>
  <si>
    <t xml:space="preserve">TOTAL </t>
  </si>
  <si>
    <t>BSC (ALLIED) COURSES</t>
  </si>
  <si>
    <t>Anaesthesia Technology</t>
  </si>
  <si>
    <t>IST YEAR</t>
  </si>
  <si>
    <t>Competent Authourity</t>
  </si>
  <si>
    <t>Management seats</t>
  </si>
  <si>
    <t>Operation Theatre Technology</t>
  </si>
  <si>
    <t>Cardiac &amp; Cardio Vascular Technology</t>
  </si>
  <si>
    <t>Rental Dialysis Technology</t>
  </si>
  <si>
    <t>Optometry</t>
  </si>
  <si>
    <t>Respiratory Therapy Technology</t>
  </si>
  <si>
    <t>Neuro Science Technology</t>
  </si>
  <si>
    <t>Critical Care Technology</t>
  </si>
  <si>
    <t>Radiology &amp; Imaging Technology</t>
  </si>
  <si>
    <t>Audiology &amp; Speech Therapy Technology</t>
  </si>
  <si>
    <t>Medical Records Sciences</t>
  </si>
  <si>
    <t>Post Graduate Course:</t>
  </si>
  <si>
    <t>Fee proposed for the Block Period Rs.20,000 for Competent Authority and Upto Rs.40,000 for Management.</t>
  </si>
  <si>
    <t>(With each speciality Separtely)</t>
  </si>
  <si>
    <t>DOT</t>
  </si>
  <si>
    <t>DMPHA</t>
  </si>
  <si>
    <t>DOA</t>
  </si>
  <si>
    <t>DAMT</t>
  </si>
  <si>
    <t>DPT</t>
  </si>
  <si>
    <t>DDT(Dialysis)</t>
  </si>
  <si>
    <t>DRTT</t>
  </si>
  <si>
    <t>DDT(DENTAL)</t>
  </si>
  <si>
    <t>DDH</t>
  </si>
  <si>
    <t>DCT(CATH LAB)</t>
  </si>
  <si>
    <t>DRA</t>
  </si>
  <si>
    <t>DCT(CARDIOLOGY)</t>
  </si>
  <si>
    <t>DHL &amp; LST</t>
  </si>
  <si>
    <t>DMSMOTT</t>
  </si>
  <si>
    <t>ECGT</t>
  </si>
  <si>
    <t>DEPT</t>
  </si>
  <si>
    <t>DHFSMT</t>
  </si>
  <si>
    <t>DDRA</t>
  </si>
  <si>
    <t>CODE OF THE INSTITUTION</t>
  </si>
  <si>
    <t>SCHEDULE - 1</t>
  </si>
  <si>
    <t>DETAILS OF FEE COLLECTIONS FOR ALL THE PROGRAMMES IN THE INSTITUTION 
FOR THE FINANCIAL YEAR 2024-25 , 2023-24 , 2022-23 &amp; 2021-22</t>
  </si>
  <si>
    <t xml:space="preserve"> </t>
  </si>
  <si>
    <t>PROGRAMME</t>
  </si>
  <si>
    <t xml:space="preserve">SANCTIONED </t>
  </si>
  <si>
    <t>FEE COLLECTIONS</t>
  </si>
  <si>
    <t>ACADEMIC YEAR 
2024-25</t>
  </si>
  <si>
    <t>ACADEMIC YEAR 
2023-24</t>
  </si>
  <si>
    <t>ACADEMIC YEAR 
2022-23</t>
  </si>
  <si>
    <t>ACADEMIC YEAR 
2021-22</t>
  </si>
  <si>
    <t>ADMITTED</t>
  </si>
  <si>
    <t>FEE</t>
  </si>
  <si>
    <t>TOTAL FEE</t>
  </si>
  <si>
    <t>UNDER-GRADUATE COURSE:</t>
  </si>
  <si>
    <t>3=(1+2)</t>
  </si>
  <si>
    <t>Sub Totals</t>
  </si>
  <si>
    <t>BSC(ALLIED) COURSES</t>
  </si>
  <si>
    <t>DDT(Dental)</t>
  </si>
  <si>
    <t>DCT(Cathlab)</t>
  </si>
  <si>
    <t>DCT(Cardiology)</t>
  </si>
  <si>
    <t>DHL&amp;ST</t>
  </si>
  <si>
    <t>GRAND TOTALS</t>
  </si>
  <si>
    <t>BSC(AHS)</t>
  </si>
  <si>
    <t>SCHEDULE-22</t>
  </si>
  <si>
    <t>BALANCE SHEET OF THE SOCIETY / TRUST</t>
  </si>
  <si>
    <t>LIABILITIES</t>
  </si>
  <si>
    <t>As on 31/03/2025</t>
  </si>
  <si>
    <t>As on 31/03/2024</t>
  </si>
  <si>
    <t>ASSETS</t>
  </si>
  <si>
    <t>Capital Fund</t>
  </si>
  <si>
    <t>Fixed Assets</t>
  </si>
  <si>
    <t>Unutilised Grants &amp; Donations</t>
  </si>
  <si>
    <t>Interest Accrued on Fixed Deposits</t>
  </si>
  <si>
    <t>Term Loans from Banks</t>
  </si>
  <si>
    <t>Fixed Deposits</t>
  </si>
  <si>
    <t>Working Capital Loans from Banks</t>
  </si>
  <si>
    <t>Deposits With Others</t>
  </si>
  <si>
    <t>Loans from Society</t>
  </si>
  <si>
    <t>Loans &amp; Advances</t>
  </si>
  <si>
    <t>Loans from Others</t>
  </si>
  <si>
    <t>Tuition Fee Receivable</t>
  </si>
  <si>
    <t>Outstanding Expenses (if any)</t>
  </si>
  <si>
    <t>Any other Assets (Specify)</t>
  </si>
  <si>
    <t>Salaries Payables</t>
  </si>
  <si>
    <t>Health Schemes</t>
  </si>
  <si>
    <t>Provision for Expenses</t>
  </si>
  <si>
    <t>TDS Receivable</t>
  </si>
  <si>
    <t>Other Current Assets</t>
  </si>
  <si>
    <t>Liabilities (Specify)</t>
  </si>
  <si>
    <t>Any other Liabilities (Specify)</t>
  </si>
  <si>
    <t>Closing Balances</t>
  </si>
  <si>
    <t>Caution Depost</t>
  </si>
  <si>
    <t>Cash on Hand</t>
  </si>
  <si>
    <t>Stipend Fee</t>
  </si>
  <si>
    <t>Cash at Bank (Specify Bank wise)</t>
  </si>
  <si>
    <t>Fee Advance</t>
  </si>
  <si>
    <t>Statutory Dues</t>
  </si>
  <si>
    <t>Sundry Creditors</t>
  </si>
  <si>
    <t>Credit Balances in Current A/c</t>
  </si>
  <si>
    <t xml:space="preserve">The following tables should be used for all other programmes offered in the college 
</t>
  </si>
  <si>
    <t xml:space="preserve">BALANCE SHEET OF THE INSTITUTION </t>
  </si>
  <si>
    <t>LIABILITIES:</t>
  </si>
  <si>
    <t>CAPITAL FUND:</t>
  </si>
  <si>
    <t>Add: Received</t>
  </si>
  <si>
    <t xml:space="preserve">Add: Excess of Income over Expenditure </t>
  </si>
  <si>
    <t>Others (Specify)</t>
  </si>
  <si>
    <t>NON CURRENT LIABILITIES:</t>
  </si>
  <si>
    <t>Term Loans/Unsecured Loans:</t>
  </si>
  <si>
    <t>Banks/Financial Institutions</t>
  </si>
  <si>
    <t>Society</t>
  </si>
  <si>
    <t>Others</t>
  </si>
  <si>
    <t>Other Non Current Liabilitites (Specify)</t>
  </si>
  <si>
    <t>CURRENT LIABILITIES:</t>
  </si>
  <si>
    <t>Un-Utilized Grants</t>
  </si>
  <si>
    <t>Outstanding Liabilities &amp; Provisions (Specify)</t>
  </si>
  <si>
    <t>Salaries Payable</t>
  </si>
  <si>
    <t>Other Current Liabilities (Specify)</t>
  </si>
  <si>
    <t>Students</t>
  </si>
  <si>
    <t>Nursing Assets</t>
  </si>
  <si>
    <t>Prathima Educational Society PG Liabilities</t>
  </si>
  <si>
    <t>TOTAL LIABILITIES</t>
  </si>
  <si>
    <t>ASSETS:</t>
  </si>
  <si>
    <t>NON CURRENT ASSETS:</t>
  </si>
  <si>
    <t xml:space="preserve">Fixed Assets: </t>
  </si>
  <si>
    <t>Closing Balance</t>
  </si>
  <si>
    <t xml:space="preserve">Fixed Deposits (including Interest Accrued) </t>
  </si>
  <si>
    <t>Other Deposits</t>
  </si>
  <si>
    <t>Other Non Current Asset Specify</t>
  </si>
  <si>
    <t>CURRENT ASSETS:</t>
  </si>
  <si>
    <t>Other Current Asset Specify</t>
  </si>
  <si>
    <t>TDS Receivables</t>
  </si>
  <si>
    <t>Cash at Bank</t>
  </si>
  <si>
    <t>PG Liabilities</t>
  </si>
  <si>
    <t>Prathima Educational Society Nursing Assets</t>
  </si>
  <si>
    <t>TOTAL ASSETS</t>
  </si>
  <si>
    <t>AS ON 31-03-2025</t>
  </si>
  <si>
    <t>AS ON 31-03-2024</t>
  </si>
  <si>
    <t>NAME OF THE  COLLEGE      PRATHIMA INSTITUTE OF MEDICAL SCIENCES</t>
  </si>
  <si>
    <t>SCHEDULE - 2</t>
  </si>
  <si>
    <t xml:space="preserve">PARTICULARS                 </t>
  </si>
  <si>
    <t>COURSES  OFFERED</t>
  </si>
  <si>
    <t>BSc MLT</t>
  </si>
  <si>
    <t>(1)</t>
  </si>
  <si>
    <t>Fee From Patients:</t>
  </si>
  <si>
    <t>a)</t>
  </si>
  <si>
    <t>In Patents</t>
  </si>
  <si>
    <t>b)</t>
  </si>
  <si>
    <t>Out Patents</t>
  </si>
  <si>
    <t>c)</t>
  </si>
  <si>
    <t>Investigation Charges (Blood Tests, ECG,    
 X-ray, CTC, MRI, Culture etc.,</t>
  </si>
  <si>
    <t>d)</t>
  </si>
  <si>
    <t>Other Charges from Patients 
(Specify with details)</t>
  </si>
  <si>
    <t>(2)</t>
  </si>
  <si>
    <t>Total Fee from Patients (a)+(b)+(c)+(d)</t>
  </si>
  <si>
    <t>(3)</t>
  </si>
  <si>
    <t>Aarogyasri Receipts</t>
  </si>
  <si>
    <t>(4)</t>
  </si>
  <si>
    <t>Any other Fee (Specify with Details)</t>
  </si>
  <si>
    <t xml:space="preserve"> (5)  GRAND TOTAL (2)+(3)+(4)</t>
  </si>
  <si>
    <t>NAME OF THE INSTITUTION    PRATHIMA INSTITUTE OF MEDICAL SCIENCES</t>
  </si>
  <si>
    <t>SCHEDULE - 3</t>
  </si>
  <si>
    <t>College Bus Fee Collections</t>
  </si>
  <si>
    <t>Interest on FDRs</t>
  </si>
  <si>
    <t>Donations and Contributions</t>
  </si>
  <si>
    <t>Any other income (Specify Head wise)</t>
  </si>
  <si>
    <t xml:space="preserve">FOR THE PERIOD FROM 01/04/2023 TO 31/03/2024         (2023-24)         </t>
  </si>
  <si>
    <t xml:space="preserve">FOR THE PERIOD FROM 01/04/2024 TO 31/03/2025         (2024-25)         </t>
  </si>
  <si>
    <t>B.Sc(MLT)</t>
  </si>
  <si>
    <t>B.Sc(AHS)</t>
  </si>
  <si>
    <t>STATEMENT OF INCOME FROM PATIENTS OF THE INSTITUTION FOR THE FINANCIAL YEAR 2023-24 &amp; 2024-25</t>
  </si>
  <si>
    <t>FINANCIAL YEARS 2023-24 &amp; 2024-25</t>
  </si>
  <si>
    <t>STATEMENT OF OTHER INCOME OF THE INSTITUTION FOR THE FINANCIAL YEAR 2023-24 &amp; 2024-25</t>
  </si>
  <si>
    <t>FINANCIAL YEAR 2023-24 &amp; 2024-25</t>
  </si>
  <si>
    <t>FOR THE PERIOD FROM 01/04/2023 TO 31/03/2024                   (2023-24)</t>
  </si>
  <si>
    <t>SCHEDULE -7</t>
  </si>
  <si>
    <t>STATEMENT OF ADMINISTRATION &amp; OTHER EXPENSES OF THE INSTITUTION FOR THE FINANCIAL YEAR 2023-24  &amp;  2024-25</t>
  </si>
  <si>
    <t>FINANCIAL YEAR 2023-24  &amp; 2024-25</t>
  </si>
  <si>
    <t>COURSES OFFERED</t>
  </si>
  <si>
    <t>Patient Drugs</t>
  </si>
  <si>
    <t>Patient Diet</t>
  </si>
  <si>
    <t>Consumables</t>
  </si>
  <si>
    <t>Printing &amp; Stationery</t>
  </si>
  <si>
    <t>Electricity Charges</t>
  </si>
  <si>
    <t>Lab Maintenance</t>
  </si>
  <si>
    <t>Travelling &amp; Converyance</t>
  </si>
  <si>
    <t>Security Charges</t>
  </si>
  <si>
    <t>Internet Charges</t>
  </si>
  <si>
    <t>Repairs &amp; Manitenance</t>
  </si>
  <si>
    <t>Buildings</t>
  </si>
  <si>
    <t>Vehicles</t>
  </si>
  <si>
    <t>Computers</t>
  </si>
  <si>
    <t>Furniture</t>
  </si>
  <si>
    <t>Electrical Equipments</t>
  </si>
  <si>
    <t>Others, if any</t>
  </si>
  <si>
    <t>MCI Fee</t>
  </si>
  <si>
    <t>Universtiy Affiliation Fee</t>
  </si>
  <si>
    <t>Advertisement</t>
  </si>
  <si>
    <t>Rent,Rates &amp; Taxes</t>
  </si>
  <si>
    <t>Telephone Charges</t>
  </si>
  <si>
    <t>Seminars</t>
  </si>
  <si>
    <t>Gardening</t>
  </si>
  <si>
    <t>Staff welfare/Medical Aid</t>
  </si>
  <si>
    <t>Other Maintenance Expenses</t>
  </si>
  <si>
    <t xml:space="preserve">Postage </t>
  </si>
  <si>
    <t>Library Recurring expenses</t>
  </si>
  <si>
    <t>Examination expenses</t>
  </si>
  <si>
    <t>Insurance</t>
  </si>
  <si>
    <t>Legal expenses</t>
  </si>
  <si>
    <t>Audit fee</t>
  </si>
  <si>
    <t>Inspection fee</t>
  </si>
  <si>
    <t>Professional Charges</t>
  </si>
  <si>
    <t>Donations</t>
  </si>
  <si>
    <t>Subscriptions</t>
  </si>
  <si>
    <t>Bank Charges</t>
  </si>
  <si>
    <t>Games expenses</t>
  </si>
  <si>
    <t>Any Other Expenses (specify head wise)</t>
  </si>
  <si>
    <t>SCHEDULE -8</t>
  </si>
  <si>
    <t>STATEMENT OF FINANCE COSTS OF THE INSTITUTION FOR THE FINANCIAL YEAR 2023-24  &amp;  2024-25</t>
  </si>
  <si>
    <t>COURCES OFFERED</t>
  </si>
  <si>
    <t>Interest on Term Loans</t>
  </si>
  <si>
    <t>Interest on Loans from Society</t>
  </si>
  <si>
    <t>Interest on Working Capital Loans</t>
  </si>
  <si>
    <t>NAME OF COLLEGE             PRATHIMA INSTITUTE OF MEDICAL SCIENCES</t>
  </si>
  <si>
    <t>NAME OF THE INSTITUTION         PRATHIMA INSTITUTE OF MEDICAL SCIENCES</t>
  </si>
  <si>
    <t>INSTITUE NAME</t>
  </si>
  <si>
    <t>FIXED ASSETS AND DEPRECIATION OF THE INSTITUTE</t>
  </si>
  <si>
    <t>SCHEDULE-9</t>
  </si>
  <si>
    <t>The Above Rates are charged on the Written Down Value of the Assets, Rate of depreciation is appliacble as per norms.</t>
  </si>
  <si>
    <t>The assets purchased specially for PG Courses, Superspeciality Courses to be given separately</t>
  </si>
  <si>
    <t>SCHEDULE -10</t>
  </si>
  <si>
    <t>STATEMENT OF REVENUE GRANTS RECEIVED &amp; UTILISED BY THE INSTITUTION FOR THE FINANCIAL YEARS 2023-24  &amp; 2024-25</t>
  </si>
  <si>
    <t>Grants Received (Specify Head wise)</t>
  </si>
  <si>
    <t>TOTAL GRANTS</t>
  </si>
  <si>
    <t>Grant Utilised towards</t>
  </si>
  <si>
    <t>Lab Maintenance (including Cosumable stores)</t>
  </si>
  <si>
    <t>Any Other Expenses 
(specify head wise)</t>
  </si>
  <si>
    <t>UNUTILISED GRANTS</t>
  </si>
  <si>
    <t>SCHEDULE -11</t>
  </si>
  <si>
    <t>STATUS OF UTILISATION OF AMOUNTS COLLECTED UNDER NRI QUOTA 
FOR THE ACADEMIC YEAR 2023-24 &amp; 2024-25</t>
  </si>
  <si>
    <t>FEE COLLECTED UNDER NRI CATEGORY</t>
  </si>
  <si>
    <t>TOTAL FEE COLLECTED (P)</t>
  </si>
  <si>
    <t>AMOUNT UTILISED</t>
  </si>
  <si>
    <t>Q) RUNNING AND MAINTENANCE OF MEDICAL COLLEGE</t>
  </si>
  <si>
    <t>R)</t>
  </si>
  <si>
    <t>S)</t>
  </si>
  <si>
    <t>TOTAL AMOUNT UTILISED (T=Q+R+S)</t>
  </si>
  <si>
    <t>SURPLUS (IF ANY) (U=(P-T))</t>
  </si>
  <si>
    <t>NAME OF THE COLLEGE                       PRATHIMA INSTITUTE OF MEDICAL SCIENCES</t>
  </si>
  <si>
    <t>SCHEDULE -12</t>
  </si>
  <si>
    <t>TOTAL AMOUNT (A)</t>
  </si>
  <si>
    <t>1)</t>
  </si>
  <si>
    <t>2)</t>
  </si>
  <si>
    <t>3)</t>
  </si>
  <si>
    <t>TOTAL AMOUNT UTILISED (B=1+2+3)</t>
  </si>
  <si>
    <t>SURPLUS (IF ANY) (C=(A-B))</t>
  </si>
  <si>
    <t>STATEMENT FOR UTILISATION OF AMOUNT ALLOWED TOWARDS 
FURTHERENCE OF EDUCATION FOR THE ACADEMIC YEAR 2023-24 &amp; 2024-25</t>
  </si>
  <si>
    <t>COURSE                                                  B.Sc (MLT) , B.Sc(AHS) &amp; PARA MEDICAL</t>
  </si>
  <si>
    <t xml:space="preserve">FOR THE PERIOD FROM 01/04/23 TO 31/03/24                    (2023-24)         </t>
  </si>
  <si>
    <t xml:space="preserve">FOR THE PERIOD FROM 01/04/24 TO 31/03/25                    (2024-25)         </t>
  </si>
  <si>
    <t>AMOUNT ALLOWED FOR THE YEAR 
(Fee Collected for the year 2024-25 and also income generated from other sources)</t>
  </si>
  <si>
    <t>AMOUNT UTILISED (for the period 01.04.2024 to 31.03.2025</t>
  </si>
  <si>
    <t>SCHEDULE -13</t>
  </si>
  <si>
    <t>D= (A+B-C)</t>
  </si>
  <si>
    <t>NOTE: UPLOAD SCANNED COPIES OF FDR RECEIPTS IN SUPPORT OF THE ABOVE INFORMATION.</t>
  </si>
  <si>
    <t>COURSE                  B.Sc (MLT) , B.Sc(AHS) &amp; PARA MEDICAL</t>
  </si>
  <si>
    <t>DETAILS OF FIXED DEPOSITS UPTO 31/03/2024</t>
  </si>
  <si>
    <t>SCHEDULE -14</t>
  </si>
  <si>
    <t>PAN</t>
  </si>
  <si>
    <t>7= (4+5-6)</t>
  </si>
  <si>
    <t>NAME OF THE FINANCIAL INSTITUTION/ BANK</t>
  </si>
  <si>
    <t>6=(3+4-5)</t>
  </si>
  <si>
    <t>ADDRESS</t>
  </si>
  <si>
    <t>WHETHER LOAN RECEIVED IN CASH/ THROUGH BANK</t>
  </si>
  <si>
    <t>WHETHER LOAN REPAID IN CASH/ THROUGH BANK</t>
  </si>
  <si>
    <t>8=(5+6-7)</t>
  </si>
  <si>
    <t>SCHEDULE -15</t>
  </si>
  <si>
    <t>CORPUS/CAPITAL FUND</t>
  </si>
  <si>
    <t xml:space="preserve">As on </t>
  </si>
  <si>
    <t>As on</t>
  </si>
  <si>
    <t>Add:</t>
  </si>
  <si>
    <t>Add</t>
  </si>
  <si>
    <t>Corpus Fund donations</t>
  </si>
  <si>
    <t>SCHEDULE -16</t>
  </si>
  <si>
    <t>PURPOSE FOR WHICH GRANT WAS RECEIVED</t>
  </si>
  <si>
    <t>DATE OF RECEIPT</t>
  </si>
  <si>
    <t>GRANTS RECEIVED DURING THE YEAR</t>
  </si>
  <si>
    <t>GRANTS UTILISED DURING THE YEAR</t>
  </si>
  <si>
    <t>7=(4+5-6)</t>
  </si>
  <si>
    <t xml:space="preserve">Grant Received from </t>
  </si>
  <si>
    <t>BREAK UP OF GRANTS UTILISED</t>
  </si>
  <si>
    <t xml:space="preserve">PARTICULARS </t>
  </si>
  <si>
    <t>AMOUNT</t>
  </si>
  <si>
    <t>SCHEDULE -17</t>
  </si>
  <si>
    <t>LAND DETAILS</t>
  </si>
  <si>
    <t>CONSTRUCTION</t>
  </si>
  <si>
    <t>AREA IN SQ YARDS</t>
  </si>
  <si>
    <t>DATE OF PURCHASE</t>
  </si>
  <si>
    <t>COST Rs.</t>
  </si>
  <si>
    <t>LOCATION OF THE PROPERTY</t>
  </si>
  <si>
    <t>DATE OF COMPLETION OF CONSTRUCTION</t>
  </si>
  <si>
    <t>PLINTH AREA OF CONSTRUCTION</t>
  </si>
  <si>
    <t>PURPOSE OF CONSTRUCITON</t>
  </si>
  <si>
    <t>COST OF CONSTUCTION</t>
  </si>
  <si>
    <t>SCHEDULE -18</t>
  </si>
  <si>
    <t xml:space="preserve">                      ANY ADDITIONAL EQUIPMENTS PURCHASED FOR PG COURSES &amp; SUPER SPECIALTITY COURSES TO BE GIVEN SEPARATELY</t>
  </si>
  <si>
    <t>S NO.</t>
  </si>
  <si>
    <t>NAME OF THE EQUIPMENT</t>
  </si>
  <si>
    <t>DEPARTMENT</t>
  </si>
  <si>
    <t>PLACE OF INSTALLATION/ PUT IN TO USE</t>
  </si>
  <si>
    <t>COST IN RS.</t>
  </si>
  <si>
    <t>SCHEDULE -19</t>
  </si>
  <si>
    <t xml:space="preserve">         ANY ADDITIONAL EQUIPMENTS PURCHASED FOR PG COURSES &amp; SUPER SPECIALTITY COURSES TO GIVEN SEPARATELY</t>
  </si>
  <si>
    <t>PALCE OF INSTALLATION/ PUT IN TO USE</t>
  </si>
  <si>
    <t>SCHEDULE -20</t>
  </si>
  <si>
    <t xml:space="preserve">         ANY ADDITIONAL EQUIPMENTS PURCHASED FOR PG COURSES &amp; SUPER SPECIALTITY COURSES TO BE GIVEN SEPARATELY</t>
  </si>
  <si>
    <t>NAME OF THE ASSET</t>
  </si>
  <si>
    <r>
      <t xml:space="preserve">DETAILS OF LOANS FROM </t>
    </r>
    <r>
      <rPr>
        <b/>
        <sz val="14"/>
        <color indexed="10"/>
        <rFont val="Arial"/>
        <family val="2"/>
      </rPr>
      <t>SOCIETIES</t>
    </r>
    <r>
      <rPr>
        <b/>
        <sz val="14"/>
        <color indexed="8"/>
        <rFont val="Arial"/>
        <family val="2"/>
      </rPr>
      <t xml:space="preserve"> AS ON 31/03/2025</t>
    </r>
  </si>
  <si>
    <t>OPENING BALANCE OF LOAN AMOUNT AS ON 01.04.2024</t>
  </si>
  <si>
    <t>LOAN RECEIVED DURING THE YEAR 2024-25</t>
  </si>
  <si>
    <t>LOAN REPAID DURING THE YEAR 2024-25</t>
  </si>
  <si>
    <t>CLOSING BALANCE OF LOAN AMOUNT AS ON 31.03.2025</t>
  </si>
  <si>
    <t>INTEREST FOR THE YEAR 2024-25</t>
  </si>
  <si>
    <t>DETAILS OF LOANS FROM FINANCIAL INSTITUTIONS/ BANKS AS ON 31/03/2025</t>
  </si>
  <si>
    <t>DETAILS OF LOANS FROM OTHERS AS ON 31/03/2025</t>
  </si>
  <si>
    <t>OPENING BALANCE OF LOAN AMOUNT AS ON 01.04.2025</t>
  </si>
  <si>
    <t>COURSE                          B.Sc (MLT) , B.Sc(AHS) &amp; PARA MEDICAL</t>
  </si>
  <si>
    <t>STATEMENT OF CAPITAL GRANTS RECEIVED &amp; UTILISED BY THE INSTITUTION FOR 2023-24 &amp; 2024-25</t>
  </si>
  <si>
    <t>STATEMENT OF CAPITAL GRANTS RECEIVED &amp; UTILISED BY THE INSTITUTION FOR 2024-25</t>
  </si>
  <si>
    <t>FOR THE PERIOD 01/04/2024 TO 31/03/2025</t>
  </si>
  <si>
    <t>OPENING BALANCE AS ON 01/04/2024</t>
  </si>
  <si>
    <t>CLOSING BALANCE AS ON 31/03/2025</t>
  </si>
  <si>
    <t>STATEMENT OF CAPITAL GRANTS RECEIVED &amp; UTILISED BY THE INSTITUTION FOR  2023-24</t>
  </si>
  <si>
    <t>FOR THE PERIOD 01/04/2023 TO 31/03/2024</t>
  </si>
  <si>
    <t>OPENING BALANCE AS ON 01/04/2023</t>
  </si>
  <si>
    <t>CLOSING BALANCE AS ON 31/03/2024</t>
  </si>
  <si>
    <r>
      <t xml:space="preserve">STATEMENT OF </t>
    </r>
    <r>
      <rPr>
        <b/>
        <sz val="12"/>
        <color indexed="10"/>
        <rFont val="Arial"/>
        <family val="2"/>
      </rPr>
      <t xml:space="preserve">LAND &amp; BUILDINGS (COLLEGE &amp; HOSPITAL) ACQUIRED/ CONSTRUCTED BY THE INSTITUTIONFOR </t>
    </r>
    <r>
      <rPr>
        <b/>
        <sz val="12"/>
        <color indexed="8"/>
        <rFont val="Arial"/>
        <family val="2"/>
      </rPr>
      <t>THE FINANCIAL YEARS 2023-24 &amp; 2024-25</t>
    </r>
  </si>
  <si>
    <t>PRESENT WRITTEN DOWN VALUE 31/03/2024</t>
  </si>
  <si>
    <t>PRESENT WRITTEN DOWN VALUE 31/03/2025</t>
  </si>
  <si>
    <r>
      <t xml:space="preserve">STATEMENT OFDEPARTMENT WISE </t>
    </r>
    <r>
      <rPr>
        <b/>
        <sz val="12"/>
        <color indexed="10"/>
        <rFont val="Arial"/>
        <family val="2"/>
      </rPr>
      <t>MEDICAL</t>
    </r>
    <r>
      <rPr>
        <b/>
        <sz val="12"/>
        <color indexed="8"/>
        <rFont val="Arial"/>
        <family val="2"/>
      </rPr>
      <t xml:space="preserve"> </t>
    </r>
    <r>
      <rPr>
        <b/>
        <sz val="12"/>
        <color indexed="10"/>
        <rFont val="Arial"/>
        <family val="2"/>
      </rPr>
      <t xml:space="preserve">EQUIPMENTS (COLLEGE &amp; HOSPITAL) </t>
    </r>
    <r>
      <rPr>
        <b/>
        <sz val="12"/>
        <color indexed="8"/>
        <rFont val="Arial"/>
        <family val="2"/>
      </rPr>
      <t>ACQUIRED BY THE INSTITUTION FOR THE FINANCIAL YEARS FOR 2023-24 &amp; 2024-25</t>
    </r>
  </si>
  <si>
    <t>COURSE                                  B.Sc (MLT) , B.Sc(AHS) &amp; PARA MEDICAL</t>
  </si>
  <si>
    <t>PRESENT WRITTEN DOWN VALUE AS ON 31/03/2024</t>
  </si>
  <si>
    <t>PRESENT WRITTEN DOWN VALUE AS ON 31/03/2025</t>
  </si>
  <si>
    <r>
      <t xml:space="preserve">STATEMENT OF DEPARTMENT WISE </t>
    </r>
    <r>
      <rPr>
        <b/>
        <sz val="12"/>
        <color indexed="10"/>
        <rFont val="Arial"/>
        <family val="2"/>
      </rPr>
      <t>OTHER EQUIPMENTS (COLLEGE &amp; HOSPITAL)</t>
    </r>
    <r>
      <rPr>
        <b/>
        <sz val="12"/>
        <color indexed="8"/>
        <rFont val="Arial"/>
        <family val="2"/>
      </rPr>
      <t xml:space="preserve"> PURCHASED/ACQUIRED BY THE INSTITUTION FOR THE FINANCIAL YEARS FOR 2023-24 &amp; 2024-25</t>
    </r>
  </si>
  <si>
    <r>
      <t xml:space="preserve">STATEMENT OFDEPARTMENT WISE </t>
    </r>
    <r>
      <rPr>
        <b/>
        <sz val="12"/>
        <color indexed="10"/>
        <rFont val="Arial"/>
        <family val="2"/>
      </rPr>
      <t xml:space="preserve">OTHER ASSETS (COLLEGE &amp; HOSPITAL) </t>
    </r>
    <r>
      <rPr>
        <b/>
        <sz val="12"/>
        <color indexed="8"/>
        <rFont val="Arial"/>
        <family val="2"/>
      </rPr>
      <t>PURCHASED/ACQUIRED BY THE INSTITUTION FOR THE FINANCIAL YEARS FOR  2023-24 &amp; 2024-25</t>
    </r>
  </si>
  <si>
    <t>SCHEDULE - 21</t>
  </si>
  <si>
    <t>NAME OF THE INSTITUTION              PRATHIMA INSTITUTE OF MEDICAL SCIENCES</t>
  </si>
  <si>
    <t>COURSE                                                    B.Sc MLT</t>
  </si>
  <si>
    <t>SCHEDULE - 23</t>
  </si>
  <si>
    <t xml:space="preserve">STATEMENT OF LEGAL EXPENDITURE (PROGRAMME WISE) </t>
  </si>
  <si>
    <t>CASE/WP NUMBER</t>
  </si>
  <si>
    <t>BRIEF DETAILS (UPTO 1000 CHARACTERS)</t>
  </si>
  <si>
    <t>NAME OF THE ADVOCATE</t>
  </si>
  <si>
    <t>PAN OF ADVOCATE</t>
  </si>
  <si>
    <t>AMOUNT PAID TO ADVOCATE</t>
  </si>
  <si>
    <t>STAMP DUTY/COURT FEE</t>
  </si>
  <si>
    <t>OTHER EXPENSES</t>
  </si>
  <si>
    <t xml:space="preserve">  COURSE                                                B.Sc (MLT) , B.Sc(AHS) &amp; PARA MEDICAL</t>
  </si>
  <si>
    <t>TOTAL EXPENDITURE AS ON 31/03/2025</t>
  </si>
  <si>
    <t>B.Sc (MLT) , B.Sc(AHS) &amp; PARA MEDICAL</t>
  </si>
  <si>
    <r>
      <t>INCOME &amp; EXPENDITURE STATEMENT OF THE INSTITUTION</t>
    </r>
    <r>
      <rPr>
        <b/>
        <sz val="9"/>
        <color indexed="8"/>
        <rFont val="Book Antiqua"/>
        <family val="1"/>
      </rPr>
      <t xml:space="preserve"> FOR THE FINANCIAL YEAR  2023-24 &amp; 2024-25</t>
    </r>
  </si>
  <si>
    <t>BSC(MLT) , BSC(AHS) &amp; PARA MEDICAL</t>
  </si>
  <si>
    <t>AMOUNT IN RS.</t>
  </si>
  <si>
    <t>PRATHIMA INSTITUTE OF MEDICAL SCIENCES , KARIMNAGAR</t>
  </si>
  <si>
    <t>SCHEDULE-6</t>
  </si>
  <si>
    <t xml:space="preserve">NAME OF THE COLLEGE                     </t>
  </si>
  <si>
    <t xml:space="preserve">  PRATHIMA INSTITUTE OF MEDICAL SCIENCES</t>
  </si>
  <si>
    <t>COURSE                 B.Sc (MLT) , B.Sc(AHS) &amp; PARA MEDICAL</t>
  </si>
  <si>
    <t>NAME OF THE SOCIETY            PRATHIMA EDUCATIONAL SOCIETY</t>
  </si>
  <si>
    <r>
      <t xml:space="preserve">INCOME &amp; EXPENDITURE STATEMENT OF THE </t>
    </r>
    <r>
      <rPr>
        <b/>
        <sz val="9"/>
        <color indexed="10"/>
        <rFont val="Book Antiqua"/>
        <family val="1"/>
      </rPr>
      <t>SOCIETY</t>
    </r>
    <r>
      <rPr>
        <b/>
        <sz val="9"/>
        <color indexed="8"/>
        <rFont val="Book Antiqua"/>
        <family val="1"/>
      </rPr>
      <t xml:space="preserve"> 
FOR THE FINANCIAL YEAR 2023-24 &amp; 2024-25</t>
    </r>
  </si>
  <si>
    <t xml:space="preserve">NAME OF THE COLLEGE                       </t>
  </si>
  <si>
    <t>COURSE                B.Sc (MLT) , B.Sc(AHS) &amp; PARA MEDICAL</t>
  </si>
  <si>
    <t>NAME OF THE COLLEGE       PRATHIMA INSTITUTE OF MEDICAL SCIENCES</t>
  </si>
  <si>
    <t xml:space="preserve">COURSE                                  B.Sc(MLT) , B.Sc(AHS) &amp; PARA MEDICAL  </t>
  </si>
  <si>
    <t>DETAILS OF SALARY PAYMENT AS PER FORM 24Q</t>
  </si>
  <si>
    <t>NAME OF THE COLLEGE           PRATHIMA INSTITUTE OF MEDICAL SCIENCES</t>
  </si>
  <si>
    <t>NAME OF THE COLLEGE     PRATHIMA INSTITUTE OF MEDICAL SCIENCES</t>
  </si>
  <si>
    <t>SCHEDULE-23</t>
  </si>
  <si>
    <t>FOR THE PERIOD FROM 01/04/2024 TO 31/03/2025                   (2024-25)</t>
  </si>
  <si>
    <t>NAME OF THE SOCIETY            PRATHIMA  EDUCATIONAL SOCIETY</t>
  </si>
  <si>
    <t>SCHEDULE - 27</t>
  </si>
  <si>
    <t>AS ON 31/12/2024</t>
  </si>
  <si>
    <t>Inter Adjustements</t>
  </si>
  <si>
    <t>SCHEDULE-21</t>
  </si>
</sst>
</file>

<file path=xl/styles.xml><?xml version="1.0" encoding="utf-8"?>
<styleSheet xmlns="http://schemas.openxmlformats.org/spreadsheetml/2006/main">
  <numFmts count="10">
    <numFmt numFmtId="5" formatCode="&quot;₹&quot;\ #,##0;&quot;₹&quot;\ \-#,##0"/>
    <numFmt numFmtId="44" formatCode="_ &quot;₹&quot;\ * #,##0.00_ ;_ &quot;₹&quot;\ * \-#,##0.00_ ;_ &quot;₹&quot;\ * &quot;-&quot;??_ ;_ @_ "/>
    <numFmt numFmtId="43" formatCode="_ * #,##0.00_ ;_ * \-#,##0.00_ ;_ * &quot;-&quot;??_ ;_ @_ "/>
    <numFmt numFmtId="164" formatCode="_(* #,##0_);_(* \(#,##0\);_(* &quot;-&quot;??_);_(@_)"/>
    <numFmt numFmtId="165" formatCode="_ * #,##0_ ;_ * \-#,##0_ ;_ * &quot;-&quot;??_ ;_ @_ "/>
    <numFmt numFmtId="166" formatCode="&quot;$&quot;#,##0_);[Red]\(&quot;$&quot;#,##0\)"/>
    <numFmt numFmtId="167" formatCode="[$-14009]dd/mm/yyyy;@"/>
    <numFmt numFmtId="168" formatCode="_(* #,##0.00_);_(* \(#,##0.00\);_(* &quot;-&quot;??_);_(@_)"/>
    <numFmt numFmtId="169" formatCode="0_ ;\-0\ "/>
    <numFmt numFmtId="170" formatCode="_-* #,##0.00_-;\-* #,##0.00_-;_-* &quot;-&quot;??_-;_-@_-"/>
  </numFmts>
  <fonts count="7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Book Antiqua"/>
      <family val="1"/>
    </font>
    <font>
      <b/>
      <sz val="9"/>
      <color theme="1"/>
      <name val="Book Antiqua"/>
      <family val="1"/>
    </font>
    <font>
      <b/>
      <sz val="9"/>
      <color indexed="8"/>
      <name val="Book Antiqua"/>
      <family val="1"/>
    </font>
    <font>
      <b/>
      <sz val="9"/>
      <name val="Book Antiqua"/>
      <family val="1"/>
    </font>
    <font>
      <sz val="11"/>
      <color indexed="8"/>
      <name val="Calibri"/>
      <family val="2"/>
    </font>
    <font>
      <sz val="9"/>
      <name val="Book Antiqua"/>
      <family val="1"/>
    </font>
    <font>
      <sz val="9"/>
      <color indexed="8"/>
      <name val="Book Antiqua"/>
      <family val="1"/>
    </font>
    <font>
      <sz val="10"/>
      <name val="Arial"/>
      <family val="2"/>
    </font>
    <font>
      <b/>
      <sz val="9"/>
      <color indexed="10"/>
      <name val="Book Antiqua"/>
      <family val="1"/>
    </font>
    <font>
      <b/>
      <sz val="11"/>
      <color theme="1"/>
      <name val="Calibri"/>
      <family val="2"/>
      <scheme val="minor"/>
    </font>
    <font>
      <sz val="9"/>
      <color indexed="8"/>
      <name val="Verdana"/>
      <family val="2"/>
    </font>
    <font>
      <b/>
      <sz val="14"/>
      <color indexed="8"/>
      <name val="Verdana"/>
      <family val="2"/>
    </font>
    <font>
      <b/>
      <sz val="12"/>
      <color indexed="8"/>
      <name val="Verdana"/>
      <family val="2"/>
    </font>
    <font>
      <b/>
      <sz val="11"/>
      <color indexed="8"/>
      <name val="Verdana"/>
      <family val="2"/>
    </font>
    <font>
      <b/>
      <sz val="9"/>
      <color indexed="8"/>
      <name val="Verdana"/>
      <family val="2"/>
    </font>
    <font>
      <b/>
      <u/>
      <sz val="12"/>
      <color indexed="8"/>
      <name val="Verdana"/>
      <family val="2"/>
    </font>
    <font>
      <b/>
      <u/>
      <sz val="9"/>
      <color indexed="8"/>
      <name val="Verdana"/>
      <family val="2"/>
    </font>
    <font>
      <b/>
      <sz val="10"/>
      <color indexed="8"/>
      <name val="Rupee Foradian"/>
      <family val="2"/>
    </font>
    <font>
      <b/>
      <sz val="9"/>
      <color theme="1"/>
      <name val="Verdana"/>
      <family val="2"/>
    </font>
    <font>
      <sz val="10"/>
      <color indexed="8"/>
      <name val="Book Antiqua"/>
      <family val="1"/>
    </font>
    <font>
      <sz val="9"/>
      <color theme="1"/>
      <name val="Verdana"/>
      <family val="2"/>
    </font>
    <font>
      <sz val="11"/>
      <color theme="1"/>
      <name val="Book Antiqua"/>
      <family val="1"/>
    </font>
    <font>
      <sz val="11"/>
      <color indexed="8"/>
      <name val="Book Antiqua"/>
      <family val="1"/>
    </font>
    <font>
      <b/>
      <sz val="12"/>
      <color theme="1"/>
      <name val="Verdana"/>
      <family val="2"/>
    </font>
    <font>
      <sz val="8"/>
      <color indexed="81"/>
      <name val="Tahoma"/>
      <family val="2"/>
    </font>
    <font>
      <sz val="10"/>
      <color indexed="8"/>
      <name val="MS Sans Serif"/>
      <family val="2"/>
    </font>
    <font>
      <b/>
      <sz val="9"/>
      <color indexed="81"/>
      <name val="Tahoma"/>
      <family val="2"/>
    </font>
    <font>
      <b/>
      <sz val="12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14"/>
      <color theme="1"/>
      <name val="Arial"/>
      <family val="2"/>
    </font>
    <font>
      <b/>
      <sz val="10"/>
      <color indexed="8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u/>
      <sz val="11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b/>
      <sz val="14"/>
      <color theme="1"/>
      <name val="Verdana"/>
      <family val="2"/>
    </font>
    <font>
      <b/>
      <sz val="11"/>
      <color theme="1"/>
      <name val="Arial"/>
      <family val="2"/>
    </font>
    <font>
      <b/>
      <u/>
      <sz val="12"/>
      <color theme="1"/>
      <name val="Verdana"/>
      <family val="2"/>
    </font>
    <font>
      <b/>
      <sz val="9"/>
      <name val="Arial"/>
      <family val="2"/>
    </font>
    <font>
      <b/>
      <sz val="16"/>
      <color theme="1"/>
      <name val="Arial"/>
      <family val="2"/>
    </font>
    <font>
      <b/>
      <sz val="10"/>
      <color theme="1"/>
      <name val="Rupee Foradian"/>
      <family val="2"/>
    </font>
    <font>
      <b/>
      <sz val="12"/>
      <name val="Arial"/>
      <family val="2"/>
    </font>
    <font>
      <b/>
      <sz val="11"/>
      <color theme="1"/>
      <name val="Verdana"/>
      <family val="2"/>
    </font>
    <font>
      <b/>
      <sz val="12"/>
      <color theme="1"/>
      <name val="Arial"/>
      <family val="2"/>
    </font>
    <font>
      <b/>
      <sz val="9"/>
      <color theme="1"/>
      <name val="Arial"/>
      <family val="2"/>
    </font>
    <font>
      <b/>
      <sz val="11"/>
      <color indexed="8"/>
      <name val="Arial"/>
      <family val="2"/>
    </font>
    <font>
      <b/>
      <u/>
      <sz val="10"/>
      <color indexed="8"/>
      <name val="Arial"/>
      <family val="2"/>
    </font>
    <font>
      <b/>
      <sz val="10"/>
      <color rgb="FFFF0000"/>
      <name val="Arial"/>
      <family val="2"/>
    </font>
    <font>
      <b/>
      <sz val="10"/>
      <color indexed="36"/>
      <name val="Arial"/>
      <family val="2"/>
    </font>
    <font>
      <b/>
      <sz val="9"/>
      <color indexed="8"/>
      <name val="Rupee Foradian"/>
      <family val="2"/>
    </font>
    <font>
      <b/>
      <sz val="8"/>
      <color indexed="81"/>
      <name val="Tahoma"/>
      <family val="2"/>
    </font>
    <font>
      <b/>
      <u/>
      <sz val="12"/>
      <color indexed="8"/>
      <name val="Arial"/>
      <family val="2"/>
    </font>
    <font>
      <sz val="12"/>
      <color indexed="8"/>
      <name val="Arial"/>
      <family val="2"/>
    </font>
    <font>
      <b/>
      <sz val="14"/>
      <color indexed="8"/>
      <name val="Arial"/>
      <family val="2"/>
    </font>
    <font>
      <b/>
      <u/>
      <sz val="10"/>
      <name val="Arial"/>
      <family val="2"/>
    </font>
    <font>
      <b/>
      <sz val="14"/>
      <color theme="1"/>
      <name val="Calibri"/>
      <family val="2"/>
      <scheme val="minor"/>
    </font>
    <font>
      <b/>
      <sz val="9"/>
      <color indexed="8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u/>
      <sz val="10"/>
      <color theme="1"/>
      <name val="Arial"/>
      <family val="2"/>
    </font>
    <font>
      <sz val="9"/>
      <color theme="1"/>
      <name val="Arial"/>
      <family val="2"/>
    </font>
    <font>
      <sz val="11"/>
      <color theme="1"/>
      <name val="Arial"/>
      <family val="2"/>
    </font>
    <font>
      <b/>
      <sz val="14"/>
      <color indexed="10"/>
      <name val="Arial"/>
      <family val="2"/>
    </font>
    <font>
      <b/>
      <sz val="12"/>
      <color indexed="10"/>
      <name val="Arial"/>
      <family val="2"/>
    </font>
    <font>
      <sz val="16"/>
      <color indexed="8"/>
      <name val="Arial"/>
      <family val="2"/>
    </font>
    <font>
      <b/>
      <sz val="10"/>
      <color theme="1"/>
      <name val="Book Antiqua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</fills>
  <borders count="100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ck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</borders>
  <cellStyleXfs count="65">
    <xf numFmtId="0" fontId="0" fillId="0" borderId="0"/>
    <xf numFmtId="43" fontId="1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9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43" fontId="14" fillId="0" borderId="0" applyFont="0" applyFill="0" applyBorder="0" applyAlignment="0" applyProtection="0"/>
    <xf numFmtId="166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9" fillId="0" borderId="0" applyFont="0" applyFill="0" applyBorder="0" applyAlignment="0" applyProtection="0"/>
    <xf numFmtId="168" fontId="9" fillId="0" borderId="0" applyFont="0" applyFill="0" applyBorder="0" applyAlignment="0" applyProtection="0"/>
    <xf numFmtId="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9" fillId="0" borderId="0"/>
    <xf numFmtId="0" fontId="9" fillId="0" borderId="0"/>
    <xf numFmtId="0" fontId="27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9" fillId="0" borderId="0" applyFont="0" applyFill="0" applyBorder="0" applyAlignment="0" applyProtection="0"/>
    <xf numFmtId="166" fontId="6" fillId="0" borderId="0" applyFont="0" applyFill="0" applyBorder="0" applyAlignment="0" applyProtection="0"/>
    <xf numFmtId="164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4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6" fontId="9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1332">
    <xf numFmtId="0" fontId="0" fillId="0" borderId="0" xfId="0"/>
    <xf numFmtId="0" fontId="2" fillId="0" borderId="0" xfId="0" applyFont="1" applyFill="1"/>
    <xf numFmtId="0" fontId="3" fillId="0" borderId="1" xfId="0" applyFont="1" applyFill="1" applyBorder="1" applyAlignment="1">
      <alignment vertical="center"/>
    </xf>
    <xf numFmtId="0" fontId="3" fillId="0" borderId="0" xfId="0" applyFont="1" applyFill="1"/>
    <xf numFmtId="0" fontId="5" fillId="0" borderId="7" xfId="0" applyFont="1" applyFill="1" applyBorder="1" applyAlignment="1">
      <alignment horizontal="left"/>
    </xf>
    <xf numFmtId="0" fontId="5" fillId="0" borderId="8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2" fillId="0" borderId="0" xfId="0" applyFont="1" applyFill="1" applyBorder="1"/>
    <xf numFmtId="164" fontId="2" fillId="0" borderId="9" xfId="2" applyNumberFormat="1" applyFont="1" applyFill="1" applyBorder="1" applyAlignment="1">
      <alignment horizontal="center"/>
    </xf>
    <xf numFmtId="0" fontId="2" fillId="0" borderId="7" xfId="0" applyFont="1" applyFill="1" applyBorder="1"/>
    <xf numFmtId="0" fontId="7" fillId="0" borderId="0" xfId="0" applyFont="1" applyFill="1" applyBorder="1" applyAlignment="1">
      <alignment horizontal="left"/>
    </xf>
    <xf numFmtId="0" fontId="7" fillId="0" borderId="8" xfId="0" applyFont="1" applyFill="1" applyBorder="1" applyAlignment="1">
      <alignment horizontal="left"/>
    </xf>
    <xf numFmtId="0" fontId="2" fillId="0" borderId="9" xfId="0" applyFont="1" applyFill="1" applyBorder="1"/>
    <xf numFmtId="0" fontId="2" fillId="0" borderId="10" xfId="0" applyFont="1" applyFill="1" applyBorder="1"/>
    <xf numFmtId="164" fontId="3" fillId="0" borderId="11" xfId="2" applyNumberFormat="1" applyFont="1" applyFill="1" applyBorder="1" applyAlignment="1">
      <alignment horizontal="right" vertical="center"/>
    </xf>
    <xf numFmtId="0" fontId="7" fillId="0" borderId="7" xfId="0" applyFont="1" applyFill="1" applyBorder="1" applyAlignment="1">
      <alignment horizontal="left"/>
    </xf>
    <xf numFmtId="0" fontId="5" fillId="0" borderId="7" xfId="0" applyFont="1" applyFill="1" applyBorder="1"/>
    <xf numFmtId="0" fontId="5" fillId="0" borderId="8" xfId="0" applyFont="1" applyFill="1" applyBorder="1"/>
    <xf numFmtId="0" fontId="5" fillId="0" borderId="0" xfId="0" applyFont="1" applyFill="1" applyBorder="1"/>
    <xf numFmtId="0" fontId="4" fillId="0" borderId="0" xfId="0" applyFont="1" applyFill="1" applyBorder="1"/>
    <xf numFmtId="0" fontId="8" fillId="0" borderId="0" xfId="0" applyFont="1" applyFill="1" applyBorder="1"/>
    <xf numFmtId="0" fontId="3" fillId="0" borderId="0" xfId="0" applyFont="1" applyFill="1" applyBorder="1"/>
    <xf numFmtId="0" fontId="3" fillId="0" borderId="8" xfId="0" applyFont="1" applyFill="1" applyBorder="1"/>
    <xf numFmtId="0" fontId="5" fillId="0" borderId="12" xfId="0" applyFont="1" applyFill="1" applyBorder="1" applyAlignment="1">
      <alignment vertical="center"/>
    </xf>
    <xf numFmtId="0" fontId="5" fillId="0" borderId="13" xfId="0" applyFont="1" applyFill="1" applyBorder="1" applyAlignment="1">
      <alignment vertical="center"/>
    </xf>
    <xf numFmtId="0" fontId="3" fillId="0" borderId="13" xfId="0" applyFont="1" applyFill="1" applyBorder="1" applyAlignment="1">
      <alignment vertical="center"/>
    </xf>
    <xf numFmtId="0" fontId="2" fillId="0" borderId="14" xfId="0" applyFont="1" applyFill="1" applyBorder="1" applyAlignment="1">
      <alignment vertical="center"/>
    </xf>
    <xf numFmtId="164" fontId="3" fillId="0" borderId="13" xfId="2" applyNumberFormat="1" applyFont="1" applyFill="1" applyBorder="1" applyAlignment="1">
      <alignment horizontal="right" vertical="center"/>
    </xf>
    <xf numFmtId="164" fontId="3" fillId="0" borderId="9" xfId="2" applyNumberFormat="1" applyFont="1" applyFill="1" applyBorder="1" applyAlignment="1">
      <alignment horizontal="right" vertical="center"/>
    </xf>
    <xf numFmtId="0" fontId="5" fillId="0" borderId="15" xfId="0" applyFont="1" applyFill="1" applyBorder="1"/>
    <xf numFmtId="0" fontId="2" fillId="0" borderId="3" xfId="0" applyFont="1" applyFill="1" applyBorder="1"/>
    <xf numFmtId="1" fontId="3" fillId="0" borderId="9" xfId="0" applyNumberFormat="1" applyFont="1" applyFill="1" applyBorder="1"/>
    <xf numFmtId="0" fontId="5" fillId="0" borderId="12" xfId="0" applyFont="1" applyFill="1" applyBorder="1"/>
    <xf numFmtId="0" fontId="2" fillId="0" borderId="14" xfId="0" applyFont="1" applyFill="1" applyBorder="1"/>
    <xf numFmtId="0" fontId="5" fillId="0" borderId="16" xfId="0" applyFont="1" applyFill="1" applyBorder="1"/>
    <xf numFmtId="0" fontId="2" fillId="0" borderId="17" xfId="0" applyFont="1" applyFill="1" applyBorder="1"/>
    <xf numFmtId="165" fontId="3" fillId="0" borderId="13" xfId="1" applyNumberFormat="1" applyFont="1" applyFill="1" applyBorder="1"/>
    <xf numFmtId="0" fontId="3" fillId="0" borderId="18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/>
    <xf numFmtId="0" fontId="2" fillId="0" borderId="0" xfId="0" applyFont="1" applyFill="1" applyBorder="1" applyAlignment="1">
      <alignment vertical="center" wrapText="1"/>
    </xf>
    <xf numFmtId="164" fontId="2" fillId="0" borderId="9" xfId="2" applyNumberFormat="1" applyFont="1" applyFill="1" applyBorder="1"/>
    <xf numFmtId="43" fontId="2" fillId="0" borderId="0" xfId="0" applyNumberFormat="1" applyFont="1" applyFill="1"/>
    <xf numFmtId="164" fontId="2" fillId="0" borderId="0" xfId="0" applyNumberFormat="1" applyFont="1" applyFill="1"/>
    <xf numFmtId="164" fontId="3" fillId="0" borderId="12" xfId="2" applyNumberFormat="1" applyFont="1" applyFill="1" applyBorder="1" applyAlignment="1">
      <alignment horizontal="right" vertical="center"/>
    </xf>
    <xf numFmtId="164" fontId="3" fillId="0" borderId="9" xfId="2" applyNumberFormat="1" applyFont="1" applyFill="1" applyBorder="1" applyAlignment="1">
      <alignment horizontal="center"/>
    </xf>
    <xf numFmtId="165" fontId="3" fillId="0" borderId="12" xfId="1" applyNumberFormat="1" applyFont="1" applyFill="1" applyBorder="1"/>
    <xf numFmtId="0" fontId="3" fillId="0" borderId="4" xfId="0" applyFont="1" applyFill="1" applyBorder="1" applyAlignment="1">
      <alignment horizontal="center" vertical="center" wrapText="1"/>
    </xf>
    <xf numFmtId="0" fontId="12" fillId="0" borderId="0" xfId="0" applyFont="1" applyFill="1"/>
    <xf numFmtId="0" fontId="14" fillId="0" borderId="0" xfId="0" applyFont="1" applyAlignment="1"/>
    <xf numFmtId="0" fontId="16" fillId="0" borderId="0" xfId="0" applyFont="1" applyFill="1" applyAlignment="1"/>
    <xf numFmtId="0" fontId="17" fillId="0" borderId="0" xfId="0" applyFont="1" applyFill="1" applyAlignment="1">
      <alignment horizontal="center"/>
    </xf>
    <xf numFmtId="0" fontId="16" fillId="0" borderId="0" xfId="0" applyFont="1" applyFill="1"/>
    <xf numFmtId="0" fontId="18" fillId="0" borderId="0" xfId="0" applyFont="1" applyFill="1" applyAlignment="1"/>
    <xf numFmtId="0" fontId="19" fillId="0" borderId="0" xfId="0" applyFont="1" applyFill="1" applyAlignment="1">
      <alignment horizontal="center"/>
    </xf>
    <xf numFmtId="0" fontId="20" fillId="0" borderId="28" xfId="0" applyFont="1" applyFill="1" applyBorder="1" applyAlignment="1">
      <alignment horizontal="center" vertical="center" wrapText="1"/>
    </xf>
    <xf numFmtId="0" fontId="20" fillId="0" borderId="28" xfId="0" applyFont="1" applyFill="1" applyBorder="1" applyAlignment="1">
      <alignment vertical="center"/>
    </xf>
    <xf numFmtId="0" fontId="20" fillId="0" borderId="28" xfId="0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horizontal="center" wrapText="1"/>
    </xf>
    <xf numFmtId="0" fontId="20" fillId="0" borderId="9" xfId="0" applyFont="1" applyFill="1" applyBorder="1" applyAlignment="1"/>
    <xf numFmtId="0" fontId="20" fillId="0" borderId="28" xfId="0" applyFont="1" applyFill="1" applyBorder="1" applyAlignment="1"/>
    <xf numFmtId="0" fontId="20" fillId="0" borderId="28" xfId="0" applyFont="1" applyFill="1" applyBorder="1" applyAlignment="1">
      <alignment wrapText="1"/>
    </xf>
    <xf numFmtId="0" fontId="20" fillId="0" borderId="29" xfId="0" applyFont="1" applyFill="1" applyBorder="1"/>
    <xf numFmtId="0" fontId="20" fillId="0" borderId="30" xfId="0" applyFont="1" applyFill="1" applyBorder="1" applyAlignment="1">
      <alignment horizontal="center" vertical="center" wrapText="1"/>
    </xf>
    <xf numFmtId="0" fontId="20" fillId="0" borderId="11" xfId="0" applyFont="1" applyFill="1" applyBorder="1" applyAlignment="1">
      <alignment horizontal="center" vertical="center" wrapText="1"/>
    </xf>
    <xf numFmtId="0" fontId="20" fillId="0" borderId="11" xfId="0" applyFont="1" applyFill="1" applyBorder="1" applyAlignment="1">
      <alignment horizontal="center" vertical="center"/>
    </xf>
    <xf numFmtId="165" fontId="24" fillId="0" borderId="4" xfId="15" applyNumberFormat="1" applyFont="1" applyFill="1" applyBorder="1" applyAlignment="1">
      <alignment horizontal="left" vertical="center"/>
    </xf>
    <xf numFmtId="168" fontId="23" fillId="0" borderId="4" xfId="16" applyNumberFormat="1" applyFont="1" applyFill="1" applyBorder="1" applyAlignment="1">
      <alignment vertical="center" wrapText="1"/>
    </xf>
    <xf numFmtId="0" fontId="22" fillId="0" borderId="7" xfId="0" applyFont="1" applyFill="1" applyBorder="1" applyAlignment="1">
      <alignment horizontal="center" wrapText="1"/>
    </xf>
    <xf numFmtId="0" fontId="22" fillId="0" borderId="9" xfId="0" applyFont="1" applyFill="1" applyBorder="1" applyAlignment="1">
      <alignment horizontal="center" wrapText="1"/>
    </xf>
    <xf numFmtId="165" fontId="20" fillId="0" borderId="9" xfId="0" applyNumberFormat="1" applyFont="1" applyFill="1" applyBorder="1" applyAlignment="1">
      <alignment horizontal="center" wrapText="1"/>
    </xf>
    <xf numFmtId="0" fontId="22" fillId="0" borderId="9" xfId="0" applyFont="1" applyFill="1" applyBorder="1" applyAlignment="1">
      <alignment wrapText="1"/>
    </xf>
    <xf numFmtId="0" fontId="22" fillId="0" borderId="31" xfId="0" applyFont="1" applyFill="1" applyBorder="1"/>
    <xf numFmtId="0" fontId="22" fillId="0" borderId="11" xfId="0" applyFont="1" applyFill="1" applyBorder="1" applyAlignment="1">
      <alignment horizontal="center" wrapText="1"/>
    </xf>
    <xf numFmtId="0" fontId="22" fillId="0" borderId="11" xfId="0" applyFont="1" applyFill="1" applyBorder="1"/>
    <xf numFmtId="0" fontId="22" fillId="0" borderId="11" xfId="0" applyFont="1" applyFill="1" applyBorder="1" applyAlignment="1">
      <alignment wrapText="1"/>
    </xf>
    <xf numFmtId="0" fontId="22" fillId="0" borderId="35" xfId="0" applyFont="1" applyFill="1" applyBorder="1"/>
    <xf numFmtId="0" fontId="16" fillId="0" borderId="0" xfId="0" applyFont="1" applyFill="1" applyBorder="1" applyAlignment="1">
      <alignment horizontal="left" wrapText="1"/>
    </xf>
    <xf numFmtId="0" fontId="12" fillId="0" borderId="0" xfId="0" applyFont="1" applyFill="1" applyBorder="1" applyAlignment="1">
      <alignment horizontal="center" wrapText="1"/>
    </xf>
    <xf numFmtId="0" fontId="12" fillId="0" borderId="0" xfId="0" applyFont="1" applyFill="1" applyBorder="1"/>
    <xf numFmtId="0" fontId="12" fillId="0" borderId="0" xfId="0" applyFont="1" applyFill="1" applyBorder="1" applyAlignment="1">
      <alignment wrapText="1"/>
    </xf>
    <xf numFmtId="0" fontId="12" fillId="0" borderId="0" xfId="0" applyFont="1" applyFill="1" applyAlignment="1">
      <alignment vertical="center"/>
    </xf>
    <xf numFmtId="0" fontId="16" fillId="0" borderId="0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 wrapText="1"/>
    </xf>
    <xf numFmtId="0" fontId="20" fillId="0" borderId="4" xfId="0" applyFont="1" applyFill="1" applyBorder="1" applyAlignment="1">
      <alignment horizontal="center" vertical="center" wrapText="1"/>
    </xf>
    <xf numFmtId="0" fontId="20" fillId="0" borderId="4" xfId="0" applyFont="1" applyFill="1" applyBorder="1" applyAlignment="1">
      <alignment vertical="center"/>
    </xf>
    <xf numFmtId="0" fontId="20" fillId="0" borderId="4" xfId="0" applyFont="1" applyFill="1" applyBorder="1" applyAlignment="1">
      <alignment horizontal="center" vertical="center"/>
    </xf>
    <xf numFmtId="0" fontId="20" fillId="0" borderId="4" xfId="0" applyFont="1" applyFill="1" applyBorder="1" applyAlignment="1">
      <alignment horizontal="center" wrapText="1"/>
    </xf>
    <xf numFmtId="0" fontId="20" fillId="0" borderId="4" xfId="0" applyFont="1" applyFill="1" applyBorder="1" applyAlignment="1"/>
    <xf numFmtId="0" fontId="20" fillId="0" borderId="4" xfId="0" applyFont="1" applyFill="1" applyBorder="1" applyAlignment="1">
      <alignment wrapText="1"/>
    </xf>
    <xf numFmtId="0" fontId="20" fillId="0" borderId="4" xfId="0" applyFont="1" applyFill="1" applyBorder="1"/>
    <xf numFmtId="0" fontId="22" fillId="0" borderId="4" xfId="0" applyFont="1" applyFill="1" applyBorder="1" applyAlignment="1">
      <alignment horizontal="center" wrapText="1"/>
    </xf>
    <xf numFmtId="0" fontId="22" fillId="0" borderId="4" xfId="0" applyFont="1" applyFill="1" applyBorder="1"/>
    <xf numFmtId="0" fontId="22" fillId="0" borderId="4" xfId="0" applyFont="1" applyFill="1" applyBorder="1" applyAlignment="1">
      <alignment wrapText="1"/>
    </xf>
    <xf numFmtId="0" fontId="22" fillId="0" borderId="4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left" wrapText="1"/>
    </xf>
    <xf numFmtId="0" fontId="22" fillId="0" borderId="0" xfId="0" applyFont="1" applyFill="1" applyBorder="1" applyAlignment="1">
      <alignment horizontal="center" wrapText="1"/>
    </xf>
    <xf numFmtId="0" fontId="22" fillId="0" borderId="0" xfId="0" applyFont="1" applyFill="1" applyBorder="1"/>
    <xf numFmtId="0" fontId="22" fillId="0" borderId="0" xfId="0" applyFont="1" applyFill="1" applyBorder="1" applyAlignment="1">
      <alignment wrapText="1"/>
    </xf>
    <xf numFmtId="0" fontId="14" fillId="0" borderId="0" xfId="0" applyFont="1" applyFill="1" applyAlignment="1">
      <alignment horizontal="left" vertical="center"/>
    </xf>
    <xf numFmtId="0" fontId="14" fillId="0" borderId="0" xfId="0" applyFont="1" applyFill="1" applyBorder="1" applyAlignment="1">
      <alignment horizontal="left" vertical="center" wrapText="1"/>
    </xf>
    <xf numFmtId="0" fontId="14" fillId="0" borderId="0" xfId="0" applyFont="1"/>
    <xf numFmtId="0" fontId="23" fillId="0" borderId="4" xfId="0" applyFont="1" applyFill="1" applyBorder="1" applyAlignment="1">
      <alignment horizontal="left" vertical="center" wrapText="1"/>
    </xf>
    <xf numFmtId="164" fontId="12" fillId="0" borderId="0" xfId="41" applyNumberFormat="1" applyFont="1" applyFill="1"/>
    <xf numFmtId="0" fontId="29" fillId="0" borderId="0" xfId="0" applyFont="1"/>
    <xf numFmtId="0" fontId="3" fillId="0" borderId="4" xfId="0" applyFont="1" applyFill="1" applyBorder="1" applyAlignment="1">
      <alignment horizontal="center" vertical="center" wrapText="1"/>
    </xf>
    <xf numFmtId="0" fontId="11" fillId="0" borderId="0" xfId="0" applyFont="1"/>
    <xf numFmtId="0" fontId="0" fillId="0" borderId="0" xfId="0" applyBorder="1"/>
    <xf numFmtId="0" fontId="25" fillId="2" borderId="0" xfId="0" applyFont="1" applyFill="1" applyBorder="1" applyAlignment="1">
      <alignment vertical="center"/>
    </xf>
    <xf numFmtId="0" fontId="30" fillId="0" borderId="0" xfId="0" applyFont="1" applyFill="1"/>
    <xf numFmtId="0" fontId="31" fillId="0" borderId="0" xfId="0" applyFont="1" applyFill="1"/>
    <xf numFmtId="165" fontId="30" fillId="0" borderId="0" xfId="1" applyNumberFormat="1" applyFont="1" applyFill="1"/>
    <xf numFmtId="0" fontId="0" fillId="0" borderId="0" xfId="0" applyFill="1"/>
    <xf numFmtId="0" fontId="33" fillId="0" borderId="0" xfId="0" applyFont="1" applyFill="1" applyAlignment="1"/>
    <xf numFmtId="0" fontId="33" fillId="0" borderId="0" xfId="0" applyFont="1" applyFill="1"/>
    <xf numFmtId="165" fontId="33" fillId="0" borderId="0" xfId="1" applyNumberFormat="1" applyFont="1" applyFill="1"/>
    <xf numFmtId="165" fontId="34" fillId="0" borderId="25" xfId="1" applyNumberFormat="1" applyFont="1" applyFill="1" applyBorder="1" applyAlignment="1">
      <alignment horizontal="center" vertical="center" wrapText="1"/>
    </xf>
    <xf numFmtId="165" fontId="34" fillId="0" borderId="26" xfId="1" applyNumberFormat="1" applyFont="1" applyFill="1" applyBorder="1" applyAlignment="1">
      <alignment horizontal="center" vertical="center" wrapText="1"/>
    </xf>
    <xf numFmtId="165" fontId="34" fillId="0" borderId="11" xfId="1" applyNumberFormat="1" applyFont="1" applyFill="1" applyBorder="1" applyAlignment="1">
      <alignment horizontal="center"/>
    </xf>
    <xf numFmtId="165" fontId="35" fillId="0" borderId="35" xfId="1" applyNumberFormat="1" applyFont="1" applyFill="1" applyBorder="1" applyAlignment="1">
      <alignment horizontal="center"/>
    </xf>
    <xf numFmtId="0" fontId="0" fillId="0" borderId="45" xfId="0" applyFill="1" applyBorder="1" applyAlignment="1">
      <alignment vertical="top"/>
    </xf>
    <xf numFmtId="165" fontId="36" fillId="0" borderId="4" xfId="1" applyNumberFormat="1" applyFont="1" applyFill="1" applyBorder="1" applyAlignment="1">
      <alignment horizontal="center" vertical="top" wrapText="1"/>
    </xf>
    <xf numFmtId="165" fontId="36" fillId="0" borderId="26" xfId="1" applyNumberFormat="1" applyFont="1" applyFill="1" applyBorder="1" applyAlignment="1">
      <alignment horizontal="center" vertical="top" wrapText="1"/>
    </xf>
    <xf numFmtId="0" fontId="0" fillId="0" borderId="20" xfId="0" applyFill="1" applyBorder="1" applyAlignment="1">
      <alignment vertical="top"/>
    </xf>
    <xf numFmtId="165" fontId="36" fillId="0" borderId="41" xfId="1" applyNumberFormat="1" applyFont="1" applyFill="1" applyBorder="1" applyAlignment="1">
      <alignment horizontal="center" vertical="top" wrapText="1"/>
    </xf>
    <xf numFmtId="165" fontId="34" fillId="0" borderId="11" xfId="1" applyNumberFormat="1" applyFont="1" applyFill="1" applyBorder="1" applyAlignment="1">
      <alignment horizontal="center" vertical="center"/>
    </xf>
    <xf numFmtId="165" fontId="34" fillId="0" borderId="35" xfId="1" applyNumberFormat="1" applyFont="1" applyFill="1" applyBorder="1" applyAlignment="1">
      <alignment horizontal="center" vertical="center"/>
    </xf>
    <xf numFmtId="0" fontId="30" fillId="0" borderId="0" xfId="0" applyFont="1" applyFill="1" applyAlignment="1">
      <alignment vertical="center"/>
    </xf>
    <xf numFmtId="0" fontId="0" fillId="0" borderId="45" xfId="0" applyFill="1" applyBorder="1" applyAlignment="1"/>
    <xf numFmtId="165" fontId="9" fillId="0" borderId="4" xfId="1" applyNumberFormat="1" applyFont="1" applyFill="1" applyBorder="1" applyAlignment="1">
      <alignment horizontal="center" vertical="center" wrapText="1"/>
    </xf>
    <xf numFmtId="165" fontId="9" fillId="0" borderId="26" xfId="1" applyNumberFormat="1" applyFont="1" applyFill="1" applyBorder="1" applyAlignment="1">
      <alignment horizontal="center" vertical="center" wrapText="1"/>
    </xf>
    <xf numFmtId="0" fontId="0" fillId="0" borderId="20" xfId="0" applyFill="1" applyBorder="1" applyAlignment="1"/>
    <xf numFmtId="165" fontId="9" fillId="0" borderId="41" xfId="1" applyNumberFormat="1" applyFont="1" applyFill="1" applyBorder="1" applyAlignment="1">
      <alignment horizontal="center" vertical="center" wrapText="1"/>
    </xf>
    <xf numFmtId="0" fontId="29" fillId="0" borderId="0" xfId="0" applyFont="1" applyFill="1"/>
    <xf numFmtId="0" fontId="9" fillId="0" borderId="0" xfId="27"/>
    <xf numFmtId="0" fontId="37" fillId="0" borderId="0" xfId="27" applyFont="1" applyAlignment="1"/>
    <xf numFmtId="0" fontId="37" fillId="0" borderId="0" xfId="27" applyFont="1" applyAlignment="1">
      <alignment horizontal="center"/>
    </xf>
    <xf numFmtId="165" fontId="37" fillId="0" borderId="0" xfId="1" applyNumberFormat="1" applyFont="1" applyAlignment="1"/>
    <xf numFmtId="165" fontId="9" fillId="0" borderId="0" xfId="1" applyNumberFormat="1" applyFont="1"/>
    <xf numFmtId="0" fontId="25" fillId="2" borderId="0" xfId="0" applyFont="1" applyFill="1" applyBorder="1" applyAlignment="1">
      <alignment vertical="center" wrapText="1"/>
    </xf>
    <xf numFmtId="165" fontId="25" fillId="2" borderId="0" xfId="1" applyNumberFormat="1" applyFont="1" applyFill="1" applyBorder="1" applyAlignment="1">
      <alignment vertical="center" wrapText="1"/>
    </xf>
    <xf numFmtId="0" fontId="34" fillId="0" borderId="0" xfId="27" applyFont="1"/>
    <xf numFmtId="0" fontId="9" fillId="0" borderId="0" xfId="27" applyAlignment="1">
      <alignment horizontal="center"/>
    </xf>
    <xf numFmtId="0" fontId="38" fillId="0" borderId="0" xfId="27" applyFont="1" applyAlignment="1"/>
    <xf numFmtId="0" fontId="38" fillId="0" borderId="0" xfId="27" applyFont="1" applyAlignment="1">
      <alignment horizontal="center"/>
    </xf>
    <xf numFmtId="165" fontId="38" fillId="0" borderId="0" xfId="1" applyNumberFormat="1" applyFont="1" applyAlignment="1">
      <alignment horizontal="center"/>
    </xf>
    <xf numFmtId="0" fontId="39" fillId="3" borderId="0" xfId="27" applyFont="1" applyFill="1"/>
    <xf numFmtId="165" fontId="34" fillId="0" borderId="0" xfId="1" applyNumberFormat="1" applyFont="1"/>
    <xf numFmtId="0" fontId="34" fillId="0" borderId="7" xfId="27" applyFont="1" applyBorder="1" applyAlignment="1">
      <alignment vertical="center"/>
    </xf>
    <xf numFmtId="9" fontId="34" fillId="0" borderId="4" xfId="27" applyNumberFormat="1" applyFont="1" applyBorder="1" applyAlignment="1">
      <alignment horizontal="center"/>
    </xf>
    <xf numFmtId="165" fontId="9" fillId="0" borderId="4" xfId="1" applyNumberFormat="1" applyFont="1" applyBorder="1"/>
    <xf numFmtId="165" fontId="9" fillId="0" borderId="41" xfId="1" applyNumberFormat="1" applyFont="1" applyBorder="1"/>
    <xf numFmtId="10" fontId="34" fillId="0" borderId="4" xfId="27" applyNumberFormat="1" applyFont="1" applyBorder="1" applyAlignment="1">
      <alignment horizontal="center"/>
    </xf>
    <xf numFmtId="0" fontId="9" fillId="0" borderId="4" xfId="27" applyBorder="1"/>
    <xf numFmtId="9" fontId="34" fillId="0" borderId="5" xfId="27" applyNumberFormat="1" applyFont="1" applyBorder="1" applyAlignment="1">
      <alignment horizontal="center"/>
    </xf>
    <xf numFmtId="10" fontId="34" fillId="0" borderId="5" xfId="27" applyNumberFormat="1" applyFont="1" applyBorder="1" applyAlignment="1">
      <alignment horizontal="center"/>
    </xf>
    <xf numFmtId="0" fontId="34" fillId="0" borderId="20" xfId="27" applyFont="1" applyBorder="1" applyAlignment="1">
      <alignment horizontal="center" vertical="center"/>
    </xf>
    <xf numFmtId="0" fontId="34" fillId="0" borderId="4" xfId="27" applyFont="1" applyBorder="1" applyAlignment="1">
      <alignment horizontal="center" vertical="center"/>
    </xf>
    <xf numFmtId="165" fontId="34" fillId="0" borderId="4" xfId="1" applyNumberFormat="1" applyFont="1" applyBorder="1" applyAlignment="1">
      <alignment vertical="center"/>
    </xf>
    <xf numFmtId="165" fontId="34" fillId="0" borderId="41" xfId="1" applyNumberFormat="1" applyFont="1" applyBorder="1" applyAlignment="1">
      <alignment vertical="center"/>
    </xf>
    <xf numFmtId="0" fontId="9" fillId="0" borderId="0" xfId="27" applyAlignment="1">
      <alignment vertical="center"/>
    </xf>
    <xf numFmtId="165" fontId="9" fillId="0" borderId="0" xfId="1" applyNumberFormat="1" applyFont="1" applyAlignment="1">
      <alignment vertical="center"/>
    </xf>
    <xf numFmtId="0" fontId="9" fillId="0" borderId="42" xfId="27" applyFont="1" applyBorder="1"/>
    <xf numFmtId="0" fontId="9" fillId="0" borderId="43" xfId="27" applyBorder="1" applyAlignment="1">
      <alignment horizontal="center"/>
    </xf>
    <xf numFmtId="165" fontId="9" fillId="0" borderId="43" xfId="1" applyNumberFormat="1" applyFont="1" applyBorder="1"/>
    <xf numFmtId="165" fontId="9" fillId="0" borderId="44" xfId="1" applyNumberFormat="1" applyFont="1" applyBorder="1"/>
    <xf numFmtId="0" fontId="9" fillId="0" borderId="0" xfId="27" applyFont="1" applyBorder="1"/>
    <xf numFmtId="0" fontId="9" fillId="0" borderId="0" xfId="27" applyBorder="1" applyAlignment="1">
      <alignment horizontal="center"/>
    </xf>
    <xf numFmtId="165" fontId="9" fillId="0" borderId="0" xfId="1" applyNumberFormat="1" applyFont="1" applyBorder="1"/>
    <xf numFmtId="0" fontId="34" fillId="0" borderId="0" xfId="27" applyFont="1" applyBorder="1" applyAlignment="1">
      <alignment vertical="center"/>
    </xf>
    <xf numFmtId="10" fontId="34" fillId="0" borderId="0" xfId="27" applyNumberFormat="1" applyFont="1" applyBorder="1" applyAlignment="1">
      <alignment horizontal="center"/>
    </xf>
    <xf numFmtId="164" fontId="36" fillId="0" borderId="0" xfId="46" applyNumberFormat="1" applyFont="1" applyBorder="1"/>
    <xf numFmtId="164" fontId="25" fillId="0" borderId="0" xfId="5" applyNumberFormat="1" applyFont="1" applyAlignment="1"/>
    <xf numFmtId="164" fontId="35" fillId="0" borderId="0" xfId="46" applyNumberFormat="1" applyFont="1" applyBorder="1" applyAlignment="1">
      <alignment horizontal="center"/>
    </xf>
    <xf numFmtId="164" fontId="42" fillId="0" borderId="0" xfId="46" applyNumberFormat="1" applyFont="1" applyBorder="1" applyAlignment="1">
      <alignment horizontal="center"/>
    </xf>
    <xf numFmtId="164" fontId="35" fillId="0" borderId="0" xfId="46" applyNumberFormat="1" applyFont="1" applyBorder="1"/>
    <xf numFmtId="164" fontId="25" fillId="0" borderId="0" xfId="46" applyNumberFormat="1" applyFont="1" applyBorder="1" applyAlignment="1">
      <alignment horizontal="center"/>
    </xf>
    <xf numFmtId="0" fontId="0" fillId="0" borderId="62" xfId="0" applyBorder="1"/>
    <xf numFmtId="164" fontId="23" fillId="0" borderId="0" xfId="0" applyNumberFormat="1" applyFont="1"/>
    <xf numFmtId="0" fontId="23" fillId="0" borderId="0" xfId="0" applyFont="1"/>
    <xf numFmtId="164" fontId="0" fillId="0" borderId="0" xfId="0" applyNumberFormat="1"/>
    <xf numFmtId="164" fontId="36" fillId="0" borderId="0" xfId="47" applyNumberFormat="1" applyFont="1"/>
    <xf numFmtId="164" fontId="44" fillId="0" borderId="0" xfId="47" applyNumberFormat="1" applyFont="1" applyAlignment="1">
      <alignment horizontal="center"/>
    </xf>
    <xf numFmtId="164" fontId="35" fillId="0" borderId="0" xfId="47" applyNumberFormat="1" applyFont="1" applyAlignment="1">
      <alignment horizontal="center"/>
    </xf>
    <xf numFmtId="164" fontId="42" fillId="0" borderId="0" xfId="47" applyNumberFormat="1" applyFont="1" applyAlignment="1">
      <alignment horizontal="center"/>
    </xf>
    <xf numFmtId="164" fontId="35" fillId="0" borderId="0" xfId="47" applyNumberFormat="1" applyFont="1" applyBorder="1"/>
    <xf numFmtId="164" fontId="36" fillId="0" borderId="0" xfId="47" applyNumberFormat="1" applyFont="1" applyBorder="1"/>
    <xf numFmtId="164" fontId="45" fillId="0" borderId="0" xfId="47" applyNumberFormat="1" applyFont="1" applyAlignment="1">
      <alignment horizontal="center"/>
    </xf>
    <xf numFmtId="164" fontId="43" fillId="0" borderId="63" xfId="47" applyNumberFormat="1" applyFont="1" applyBorder="1" applyAlignment="1">
      <alignment horizontal="center" vertical="center" wrapText="1"/>
    </xf>
    <xf numFmtId="164" fontId="35" fillId="0" borderId="66" xfId="47" applyNumberFormat="1" applyFont="1" applyBorder="1" applyAlignment="1">
      <alignment horizontal="center" vertical="center" wrapText="1"/>
    </xf>
    <xf numFmtId="164" fontId="35" fillId="0" borderId="67" xfId="47" applyNumberFormat="1" applyFont="1" applyBorder="1" applyAlignment="1">
      <alignment horizontal="center" vertical="center" wrapText="1"/>
    </xf>
    <xf numFmtId="164" fontId="35" fillId="0" borderId="68" xfId="47" applyNumberFormat="1" applyFont="1" applyBorder="1" applyAlignment="1">
      <alignment horizontal="center" vertical="center" wrapText="1"/>
    </xf>
    <xf numFmtId="164" fontId="9" fillId="0" borderId="54" xfId="47" applyNumberFormat="1" applyFont="1" applyBorder="1" applyAlignment="1">
      <alignment horizontal="left"/>
    </xf>
    <xf numFmtId="164" fontId="35" fillId="0" borderId="69" xfId="47" applyNumberFormat="1" applyFont="1" applyBorder="1" applyAlignment="1"/>
    <xf numFmtId="164" fontId="36" fillId="0" borderId="56" xfId="47" applyNumberFormat="1" applyFont="1" applyBorder="1" applyAlignment="1"/>
    <xf numFmtId="164" fontId="36" fillId="0" borderId="57" xfId="47" applyNumberFormat="1" applyFont="1" applyBorder="1"/>
    <xf numFmtId="164" fontId="36" fillId="0" borderId="58" xfId="47" applyNumberFormat="1" applyFont="1" applyBorder="1"/>
    <xf numFmtId="164" fontId="9" fillId="0" borderId="7" xfId="47" applyNumberFormat="1" applyFont="1" applyBorder="1" applyAlignment="1">
      <alignment horizontal="left"/>
    </xf>
    <xf numFmtId="164" fontId="36" fillId="0" borderId="0" xfId="47" applyNumberFormat="1" applyFont="1" applyBorder="1" applyAlignment="1"/>
    <xf numFmtId="164" fontId="36" fillId="0" borderId="59" xfId="47" applyNumberFormat="1" applyFont="1" applyBorder="1" applyAlignment="1"/>
    <xf numFmtId="164" fontId="36" fillId="0" borderId="9" xfId="47" applyNumberFormat="1" applyFont="1" applyBorder="1"/>
    <xf numFmtId="164" fontId="36" fillId="0" borderId="10" xfId="47" applyNumberFormat="1" applyFont="1" applyBorder="1"/>
    <xf numFmtId="164" fontId="36" fillId="0" borderId="59" xfId="47" applyNumberFormat="1" applyFont="1" applyFill="1" applyBorder="1" applyAlignment="1"/>
    <xf numFmtId="164" fontId="9" fillId="0" borderId="42" xfId="47" applyNumberFormat="1" applyFont="1" applyBorder="1" applyAlignment="1">
      <alignment horizontal="left"/>
    </xf>
    <xf numFmtId="164" fontId="35" fillId="0" borderId="11" xfId="47" applyNumberFormat="1" applyFont="1" applyBorder="1"/>
    <xf numFmtId="164" fontId="35" fillId="0" borderId="35" xfId="47" applyNumberFormat="1" applyFont="1" applyBorder="1"/>
    <xf numFmtId="164" fontId="9" fillId="0" borderId="0" xfId="47" applyNumberFormat="1" applyFont="1" applyBorder="1" applyAlignment="1">
      <alignment horizontal="left"/>
    </xf>
    <xf numFmtId="164" fontId="35" fillId="0" borderId="0" xfId="47" applyNumberFormat="1" applyFont="1" applyBorder="1" applyAlignment="1">
      <alignment horizontal="center"/>
    </xf>
    <xf numFmtId="164" fontId="35" fillId="0" borderId="1" xfId="47" applyNumberFormat="1" applyFont="1" applyBorder="1" applyAlignment="1">
      <alignment horizontal="center" vertical="center" wrapText="1"/>
    </xf>
    <xf numFmtId="164" fontId="35" fillId="0" borderId="22" xfId="47" applyNumberFormat="1" applyFont="1" applyBorder="1" applyAlignment="1">
      <alignment horizontal="center" vertical="center" wrapText="1"/>
    </xf>
    <xf numFmtId="164" fontId="36" fillId="0" borderId="71" xfId="47" applyNumberFormat="1" applyFont="1" applyBorder="1"/>
    <xf numFmtId="43" fontId="36" fillId="0" borderId="0" xfId="1" applyFont="1"/>
    <xf numFmtId="165" fontId="35" fillId="0" borderId="11" xfId="1" applyNumberFormat="1" applyFont="1" applyBorder="1"/>
    <xf numFmtId="164" fontId="36" fillId="0" borderId="0" xfId="48" applyNumberFormat="1" applyFont="1"/>
    <xf numFmtId="164" fontId="35" fillId="0" borderId="0" xfId="48" applyNumberFormat="1" applyFont="1"/>
    <xf numFmtId="164" fontId="35" fillId="0" borderId="0" xfId="48" applyNumberFormat="1" applyFont="1" applyAlignment="1">
      <alignment horizontal="center"/>
    </xf>
    <xf numFmtId="164" fontId="25" fillId="0" borderId="0" xfId="48" applyNumberFormat="1" applyFont="1" applyAlignment="1">
      <alignment horizontal="center"/>
    </xf>
    <xf numFmtId="164" fontId="35" fillId="0" borderId="0" xfId="48" applyNumberFormat="1" applyFont="1" applyBorder="1"/>
    <xf numFmtId="164" fontId="36" fillId="0" borderId="0" xfId="48" applyNumberFormat="1" applyFont="1" applyBorder="1"/>
    <xf numFmtId="164" fontId="45" fillId="0" borderId="0" xfId="48" applyNumberFormat="1" applyFont="1" applyAlignment="1">
      <alignment horizontal="center"/>
    </xf>
    <xf numFmtId="164" fontId="41" fillId="0" borderId="0" xfId="48" applyNumberFormat="1" applyFont="1" applyBorder="1"/>
    <xf numFmtId="164" fontId="43" fillId="0" borderId="11" xfId="48" applyNumberFormat="1" applyFont="1" applyBorder="1" applyAlignment="1">
      <alignment horizontal="center" vertical="center" wrapText="1"/>
    </xf>
    <xf numFmtId="164" fontId="49" fillId="0" borderId="73" xfId="48" applyNumberFormat="1" applyFont="1" applyBorder="1" applyAlignment="1">
      <alignment horizontal="center" vertical="center" wrapText="1"/>
    </xf>
    <xf numFmtId="164" fontId="9" fillId="0" borderId="7" xfId="48" applyNumberFormat="1" applyFont="1" applyBorder="1" applyAlignment="1">
      <alignment horizontal="left"/>
    </xf>
    <xf numFmtId="164" fontId="36" fillId="0" borderId="23" xfId="48" applyNumberFormat="1" applyFont="1" applyBorder="1"/>
    <xf numFmtId="164" fontId="36" fillId="0" borderId="9" xfId="48" applyNumberFormat="1" applyFont="1" applyBorder="1"/>
    <xf numFmtId="164" fontId="36" fillId="0" borderId="10" xfId="48" applyNumberFormat="1" applyFont="1" applyBorder="1"/>
    <xf numFmtId="164" fontId="36" fillId="0" borderId="8" xfId="48" applyNumberFormat="1" applyFont="1" applyBorder="1"/>
    <xf numFmtId="168" fontId="36" fillId="0" borderId="9" xfId="49" applyNumberFormat="1" applyFont="1" applyBorder="1"/>
    <xf numFmtId="164" fontId="36" fillId="0" borderId="10" xfId="49" applyNumberFormat="1" applyFont="1" applyBorder="1"/>
    <xf numFmtId="164" fontId="36" fillId="0" borderId="9" xfId="48" quotePrefix="1" applyNumberFormat="1" applyFont="1" applyBorder="1" applyAlignment="1">
      <alignment horizontal="right"/>
    </xf>
    <xf numFmtId="164" fontId="34" fillId="0" borderId="32" xfId="48" applyNumberFormat="1" applyFont="1" applyBorder="1" applyAlignment="1">
      <alignment horizontal="left"/>
    </xf>
    <xf numFmtId="164" fontId="34" fillId="0" borderId="33" xfId="48" applyNumberFormat="1" applyFont="1" applyBorder="1" applyAlignment="1">
      <alignment horizontal="left"/>
    </xf>
    <xf numFmtId="164" fontId="34" fillId="0" borderId="11" xfId="48" applyNumberFormat="1" applyFont="1" applyBorder="1" applyAlignment="1">
      <alignment horizontal="left"/>
    </xf>
    <xf numFmtId="164" fontId="36" fillId="0" borderId="74" xfId="48" applyNumberFormat="1" applyFont="1" applyBorder="1"/>
    <xf numFmtId="164" fontId="34" fillId="0" borderId="0" xfId="48" applyNumberFormat="1" applyFont="1" applyBorder="1" applyAlignment="1">
      <alignment horizontal="left"/>
    </xf>
    <xf numFmtId="164" fontId="48" fillId="0" borderId="0" xfId="48" applyNumberFormat="1" applyFont="1" applyAlignment="1"/>
    <xf numFmtId="0" fontId="30" fillId="0" borderId="0" xfId="0" applyFont="1"/>
    <xf numFmtId="0" fontId="51" fillId="0" borderId="0" xfId="0" applyFont="1" applyBorder="1" applyAlignment="1">
      <alignment horizontal="center"/>
    </xf>
    <xf numFmtId="0" fontId="52" fillId="0" borderId="0" xfId="0" applyFont="1" applyBorder="1" applyAlignment="1">
      <alignment vertical="center" wrapText="1"/>
    </xf>
    <xf numFmtId="0" fontId="51" fillId="0" borderId="0" xfId="0" applyFont="1" applyBorder="1"/>
    <xf numFmtId="0" fontId="30" fillId="0" borderId="18" xfId="0" applyFont="1" applyBorder="1"/>
    <xf numFmtId="0" fontId="30" fillId="0" borderId="1" xfId="0" applyFont="1" applyBorder="1"/>
    <xf numFmtId="0" fontId="30" fillId="0" borderId="75" xfId="0" applyFont="1" applyBorder="1"/>
    <xf numFmtId="0" fontId="30" fillId="0" borderId="19" xfId="0" applyFont="1" applyBorder="1"/>
    <xf numFmtId="0" fontId="30" fillId="0" borderId="10" xfId="0" applyFont="1" applyBorder="1"/>
    <xf numFmtId="0" fontId="33" fillId="0" borderId="0" xfId="0" applyFont="1" applyBorder="1"/>
    <xf numFmtId="0" fontId="30" fillId="0" borderId="0" xfId="0" applyFont="1" applyBorder="1"/>
    <xf numFmtId="0" fontId="33" fillId="0" borderId="0" xfId="0" applyFont="1" applyBorder="1" applyAlignment="1">
      <alignment horizontal="left" indent="5"/>
    </xf>
    <xf numFmtId="0" fontId="30" fillId="0" borderId="0" xfId="0" applyFont="1" applyBorder="1" applyAlignment="1">
      <alignment horizontal="left" vertical="center"/>
    </xf>
    <xf numFmtId="0" fontId="30" fillId="0" borderId="0" xfId="0" applyFont="1" applyBorder="1" applyAlignment="1"/>
    <xf numFmtId="0" fontId="33" fillId="0" borderId="0" xfId="0" applyFont="1" applyBorder="1" applyAlignment="1"/>
    <xf numFmtId="0" fontId="30" fillId="0" borderId="0" xfId="0" applyFont="1" applyBorder="1" applyAlignment="1">
      <alignment horizontal="center"/>
    </xf>
    <xf numFmtId="0" fontId="30" fillId="0" borderId="0" xfId="0" applyFont="1" applyAlignment="1">
      <alignment horizontal="right"/>
    </xf>
    <xf numFmtId="0" fontId="30" fillId="0" borderId="19" xfId="0" applyFont="1" applyBorder="1" applyAlignment="1">
      <alignment horizontal="right"/>
    </xf>
    <xf numFmtId="0" fontId="33" fillId="0" borderId="11" xfId="0" applyFont="1" applyBorder="1"/>
    <xf numFmtId="0" fontId="33" fillId="0" borderId="11" xfId="0" applyFont="1" applyBorder="1" applyAlignment="1">
      <alignment horizontal="center"/>
    </xf>
    <xf numFmtId="0" fontId="33" fillId="0" borderId="70" xfId="0" applyFont="1" applyBorder="1" applyAlignment="1">
      <alignment horizontal="center"/>
    </xf>
    <xf numFmtId="0" fontId="30" fillId="0" borderId="21" xfId="0" applyFont="1" applyBorder="1" applyAlignment="1">
      <alignment horizontal="center"/>
    </xf>
    <xf numFmtId="0" fontId="33" fillId="0" borderId="22" xfId="0" applyFont="1" applyBorder="1"/>
    <xf numFmtId="0" fontId="30" fillId="0" borderId="22" xfId="0" applyFont="1" applyBorder="1"/>
    <xf numFmtId="0" fontId="30" fillId="0" borderId="22" xfId="0" applyFont="1" applyBorder="1" applyAlignment="1">
      <alignment horizontal="center"/>
    </xf>
    <xf numFmtId="0" fontId="30" fillId="0" borderId="48" xfId="0" applyFont="1" applyBorder="1"/>
    <xf numFmtId="0" fontId="30" fillId="0" borderId="7" xfId="0" applyFont="1" applyBorder="1" applyAlignment="1">
      <alignment horizontal="center"/>
    </xf>
    <xf numFmtId="0" fontId="30" fillId="0" borderId="9" xfId="0" applyFont="1" applyBorder="1"/>
    <xf numFmtId="0" fontId="30" fillId="0" borderId="9" xfId="0" applyFont="1" applyBorder="1" applyAlignment="1">
      <alignment horizontal="center"/>
    </xf>
    <xf numFmtId="0" fontId="30" fillId="0" borderId="31" xfId="0" applyFont="1" applyBorder="1"/>
    <xf numFmtId="0" fontId="30" fillId="0" borderId="8" xfId="0" applyFont="1" applyBorder="1"/>
    <xf numFmtId="0" fontId="33" fillId="0" borderId="70" xfId="0" applyFont="1" applyBorder="1" applyAlignment="1"/>
    <xf numFmtId="0" fontId="33" fillId="0" borderId="33" xfId="0" applyFont="1" applyBorder="1" applyAlignment="1"/>
    <xf numFmtId="0" fontId="33" fillId="0" borderId="34" xfId="0" applyFont="1" applyBorder="1" applyAlignment="1"/>
    <xf numFmtId="0" fontId="33" fillId="0" borderId="35" xfId="0" applyFont="1" applyBorder="1"/>
    <xf numFmtId="0" fontId="9" fillId="0" borderId="9" xfId="0" applyFont="1" applyBorder="1" applyAlignment="1">
      <alignment horizontal="center"/>
    </xf>
    <xf numFmtId="0" fontId="30" fillId="0" borderId="0" xfId="0" applyFont="1" applyBorder="1" applyAlignment="1">
      <alignment horizontal="right"/>
    </xf>
    <xf numFmtId="0" fontId="33" fillId="0" borderId="33" xfId="0" applyFont="1" applyFill="1" applyBorder="1" applyAlignment="1"/>
    <xf numFmtId="0" fontId="33" fillId="0" borderId="34" xfId="0" applyFont="1" applyFill="1" applyBorder="1" applyAlignment="1"/>
    <xf numFmtId="0" fontId="30" fillId="0" borderId="73" xfId="0" applyFont="1" applyBorder="1" applyAlignment="1">
      <alignment horizontal="center"/>
    </xf>
    <xf numFmtId="0" fontId="30" fillId="0" borderId="81" xfId="0" applyFont="1" applyBorder="1" applyAlignment="1">
      <alignment horizontal="right"/>
    </xf>
    <xf numFmtId="0" fontId="33" fillId="0" borderId="9" xfId="0" applyFont="1" applyBorder="1"/>
    <xf numFmtId="0" fontId="33" fillId="0" borderId="11" xfId="0" applyFont="1" applyBorder="1" applyAlignment="1">
      <alignment horizontal="center" vertical="center"/>
    </xf>
    <xf numFmtId="0" fontId="33" fillId="0" borderId="70" xfId="0" applyFont="1" applyBorder="1" applyAlignment="1">
      <alignment horizontal="center" vertical="center"/>
    </xf>
    <xf numFmtId="0" fontId="33" fillId="0" borderId="9" xfId="0" applyFont="1" applyBorder="1" applyAlignment="1">
      <alignment horizontal="right"/>
    </xf>
    <xf numFmtId="0" fontId="9" fillId="0" borderId="8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33" fillId="0" borderId="9" xfId="0" applyFont="1" applyBorder="1" applyAlignment="1">
      <alignment horizontal="left" vertical="center"/>
    </xf>
    <xf numFmtId="0" fontId="9" fillId="0" borderId="0" xfId="0" applyFont="1" applyBorder="1" applyAlignment="1">
      <alignment horizontal="center"/>
    </xf>
    <xf numFmtId="0" fontId="9" fillId="0" borderId="33" xfId="0" applyFont="1" applyBorder="1" applyAlignment="1">
      <alignment horizontal="center"/>
    </xf>
    <xf numFmtId="0" fontId="9" fillId="0" borderId="34" xfId="0" applyFont="1" applyBorder="1" applyAlignment="1">
      <alignment horizontal="center"/>
    </xf>
    <xf numFmtId="0" fontId="30" fillId="0" borderId="19" xfId="0" applyFont="1" applyBorder="1" applyAlignment="1">
      <alignment horizontal="center"/>
    </xf>
    <xf numFmtId="0" fontId="33" fillId="0" borderId="13" xfId="0" applyFont="1" applyBorder="1" applyAlignment="1">
      <alignment horizontal="center" vertical="center"/>
    </xf>
    <xf numFmtId="0" fontId="33" fillId="0" borderId="34" xfId="0" applyFont="1" applyBorder="1" applyAlignment="1">
      <alignment horizontal="center" vertical="center"/>
    </xf>
    <xf numFmtId="0" fontId="9" fillId="0" borderId="9" xfId="0" applyFont="1" applyFill="1" applyBorder="1" applyAlignment="1"/>
    <xf numFmtId="0" fontId="9" fillId="0" borderId="9" xfId="0" applyFont="1" applyBorder="1" applyAlignment="1">
      <alignment horizontal="left"/>
    </xf>
    <xf numFmtId="0" fontId="9" fillId="0" borderId="79" xfId="0" applyFont="1" applyBorder="1" applyAlignment="1">
      <alignment horizontal="center"/>
    </xf>
    <xf numFmtId="0" fontId="33" fillId="0" borderId="13" xfId="0" applyFont="1" applyBorder="1"/>
    <xf numFmtId="0" fontId="9" fillId="0" borderId="13" xfId="0" applyFont="1" applyBorder="1" applyAlignment="1">
      <alignment horizontal="center"/>
    </xf>
    <xf numFmtId="0" fontId="33" fillId="0" borderId="82" xfId="0" applyFont="1" applyBorder="1"/>
    <xf numFmtId="0" fontId="33" fillId="0" borderId="36" xfId="0" applyFont="1" applyFill="1" applyBorder="1" applyAlignment="1"/>
    <xf numFmtId="0" fontId="33" fillId="0" borderId="43" xfId="0" applyFont="1" applyBorder="1"/>
    <xf numFmtId="0" fontId="33" fillId="0" borderId="61" xfId="0" applyFont="1" applyFill="1" applyBorder="1" applyAlignment="1"/>
    <xf numFmtId="0" fontId="30" fillId="0" borderId="78" xfId="0" applyFont="1" applyBorder="1" applyAlignment="1">
      <alignment horizontal="center"/>
    </xf>
    <xf numFmtId="0" fontId="30" fillId="0" borderId="81" xfId="0" applyFont="1" applyBorder="1"/>
    <xf numFmtId="0" fontId="30" fillId="0" borderId="36" xfId="0" applyFont="1" applyBorder="1"/>
    <xf numFmtId="0" fontId="31" fillId="0" borderId="0" xfId="0" applyFont="1" applyFill="1" applyAlignment="1"/>
    <xf numFmtId="164" fontId="30" fillId="0" borderId="0" xfId="51" applyNumberFormat="1" applyFont="1" applyFill="1"/>
    <xf numFmtId="164" fontId="31" fillId="0" borderId="0" xfId="51" applyNumberFormat="1" applyFont="1" applyFill="1"/>
    <xf numFmtId="0" fontId="33" fillId="0" borderId="0" xfId="0" applyFont="1" applyFill="1" applyAlignment="1">
      <alignment horizontal="center"/>
    </xf>
    <xf numFmtId="164" fontId="19" fillId="0" borderId="0" xfId="51" applyNumberFormat="1" applyFont="1" applyFill="1" applyAlignment="1"/>
    <xf numFmtId="164" fontId="48" fillId="0" borderId="0" xfId="51" applyNumberFormat="1" applyFont="1" applyFill="1" applyAlignment="1">
      <alignment vertical="center" wrapText="1"/>
    </xf>
    <xf numFmtId="0" fontId="30" fillId="0" borderId="0" xfId="0" applyFont="1" applyFill="1" applyAlignment="1">
      <alignment horizontal="center"/>
    </xf>
    <xf numFmtId="0" fontId="34" fillId="0" borderId="37" xfId="0" applyFont="1" applyFill="1" applyBorder="1" applyAlignment="1">
      <alignment horizontal="center" vertical="center" wrapText="1"/>
    </xf>
    <xf numFmtId="0" fontId="34" fillId="0" borderId="4" xfId="0" applyFont="1" applyFill="1" applyBorder="1" applyAlignment="1">
      <alignment horizontal="center"/>
    </xf>
    <xf numFmtId="0" fontId="34" fillId="0" borderId="5" xfId="0" applyFont="1" applyFill="1" applyBorder="1" applyAlignment="1">
      <alignment horizontal="center"/>
    </xf>
    <xf numFmtId="0" fontId="34" fillId="0" borderId="20" xfId="0" applyFont="1" applyFill="1" applyBorder="1" applyAlignment="1">
      <alignment horizontal="center"/>
    </xf>
    <xf numFmtId="0" fontId="34" fillId="0" borderId="0" xfId="0" applyFont="1" applyFill="1" applyBorder="1" applyAlignment="1">
      <alignment horizontal="center"/>
    </xf>
    <xf numFmtId="0" fontId="34" fillId="0" borderId="86" xfId="0" applyFont="1" applyFill="1" applyBorder="1" applyAlignment="1">
      <alignment horizontal="center" vertical="center" wrapText="1"/>
    </xf>
    <xf numFmtId="0" fontId="34" fillId="0" borderId="2" xfId="0" applyFont="1" applyFill="1" applyBorder="1" applyAlignment="1"/>
    <xf numFmtId="0" fontId="34" fillId="0" borderId="86" xfId="0" applyFont="1" applyFill="1" applyBorder="1" applyAlignment="1">
      <alignment horizontal="center"/>
    </xf>
    <xf numFmtId="0" fontId="34" fillId="0" borderId="3" xfId="0" applyFont="1" applyFill="1" applyBorder="1" applyAlignment="1">
      <alignment horizontal="center" vertical="center" wrapText="1"/>
    </xf>
    <xf numFmtId="0" fontId="33" fillId="0" borderId="33" xfId="0" applyFont="1" applyFill="1" applyBorder="1" applyAlignment="1">
      <alignment vertical="center"/>
    </xf>
    <xf numFmtId="0" fontId="33" fillId="0" borderId="30" xfId="0" applyFont="1" applyFill="1" applyBorder="1" applyAlignment="1">
      <alignment vertical="center"/>
    </xf>
    <xf numFmtId="164" fontId="34" fillId="0" borderId="11" xfId="51" applyNumberFormat="1" applyFont="1" applyFill="1" applyBorder="1" applyAlignment="1">
      <alignment horizontal="center" vertical="center" wrapText="1"/>
    </xf>
    <xf numFmtId="164" fontId="33" fillId="0" borderId="74" xfId="51" applyNumberFormat="1" applyFont="1" applyFill="1" applyBorder="1" applyAlignment="1">
      <alignment horizontal="center" vertical="center"/>
    </xf>
    <xf numFmtId="0" fontId="30" fillId="0" borderId="33" xfId="0" applyFont="1" applyFill="1" applyBorder="1"/>
    <xf numFmtId="164" fontId="30" fillId="0" borderId="33" xfId="51" applyNumberFormat="1" applyFont="1" applyFill="1" applyBorder="1"/>
    <xf numFmtId="0" fontId="30" fillId="0" borderId="30" xfId="0" applyFont="1" applyFill="1" applyBorder="1"/>
    <xf numFmtId="164" fontId="30" fillId="0" borderId="74" xfId="51" applyNumberFormat="1" applyFont="1" applyFill="1" applyBorder="1"/>
    <xf numFmtId="0" fontId="30" fillId="0" borderId="7" xfId="0" applyFont="1" applyFill="1" applyBorder="1" applyAlignment="1">
      <alignment horizontal="center"/>
    </xf>
    <xf numFmtId="0" fontId="30" fillId="0" borderId="9" xfId="0" applyFont="1" applyFill="1" applyBorder="1" applyAlignment="1">
      <alignment horizontal="center"/>
    </xf>
    <xf numFmtId="0" fontId="33" fillId="0" borderId="9" xfId="0" applyFont="1" applyFill="1" applyBorder="1" applyAlignment="1">
      <alignment horizontal="right"/>
    </xf>
    <xf numFmtId="164" fontId="33" fillId="0" borderId="9" xfId="51" applyNumberFormat="1" applyFont="1" applyFill="1" applyBorder="1" applyAlignment="1">
      <alignment horizontal="center"/>
    </xf>
    <xf numFmtId="164" fontId="30" fillId="0" borderId="31" xfId="51" applyNumberFormat="1" applyFont="1" applyFill="1" applyBorder="1" applyAlignment="1">
      <alignment horizontal="center"/>
    </xf>
    <xf numFmtId="164" fontId="30" fillId="0" borderId="88" xfId="51" applyNumberFormat="1" applyFont="1" applyFill="1" applyBorder="1" applyAlignment="1">
      <alignment horizontal="center"/>
    </xf>
    <xf numFmtId="0" fontId="30" fillId="0" borderId="11" xfId="0" applyFont="1" applyFill="1" applyBorder="1" applyAlignment="1">
      <alignment horizontal="center"/>
    </xf>
    <xf numFmtId="0" fontId="33" fillId="0" borderId="11" xfId="0" applyFont="1" applyFill="1" applyBorder="1" applyAlignment="1"/>
    <xf numFmtId="0" fontId="30" fillId="0" borderId="30" xfId="0" applyFont="1" applyFill="1" applyBorder="1" applyAlignment="1">
      <alignment horizontal="center"/>
    </xf>
    <xf numFmtId="164" fontId="33" fillId="0" borderId="11" xfId="51" applyNumberFormat="1" applyFont="1" applyFill="1" applyBorder="1" applyAlignment="1"/>
    <xf numFmtId="164" fontId="33" fillId="0" borderId="89" xfId="51" applyNumberFormat="1" applyFont="1" applyFill="1" applyBorder="1" applyAlignment="1"/>
    <xf numFmtId="164" fontId="33" fillId="0" borderId="35" xfId="51" applyNumberFormat="1" applyFont="1" applyFill="1" applyBorder="1" applyAlignment="1">
      <alignment horizontal="right"/>
    </xf>
    <xf numFmtId="164" fontId="33" fillId="0" borderId="35" xfId="51" applyNumberFormat="1" applyFont="1" applyFill="1" applyBorder="1" applyAlignment="1"/>
    <xf numFmtId="0" fontId="33" fillId="0" borderId="11" xfId="0" applyFont="1" applyFill="1" applyBorder="1" applyAlignment="1">
      <alignment horizontal="right"/>
    </xf>
    <xf numFmtId="0" fontId="9" fillId="0" borderId="9" xfId="0" applyFont="1" applyFill="1" applyBorder="1" applyAlignment="1">
      <alignment horizontal="center"/>
    </xf>
    <xf numFmtId="164" fontId="30" fillId="0" borderId="11" xfId="51" applyNumberFormat="1" applyFont="1" applyFill="1" applyBorder="1" applyAlignment="1">
      <alignment horizontal="center"/>
    </xf>
    <xf numFmtId="0" fontId="9" fillId="0" borderId="9" xfId="0" applyFont="1" applyFill="1" applyBorder="1" applyAlignment="1">
      <alignment horizontal="left"/>
    </xf>
    <xf numFmtId="0" fontId="31" fillId="0" borderId="0" xfId="0" applyFont="1" applyFill="1" applyBorder="1" applyAlignment="1">
      <alignment vertical="center"/>
    </xf>
    <xf numFmtId="0" fontId="31" fillId="0" borderId="43" xfId="0" applyFont="1" applyFill="1" applyBorder="1" applyAlignment="1">
      <alignment vertical="center"/>
    </xf>
    <xf numFmtId="0" fontId="31" fillId="0" borderId="43" xfId="0" applyFont="1" applyFill="1" applyBorder="1"/>
    <xf numFmtId="0" fontId="31" fillId="0" borderId="42" xfId="0" applyFont="1" applyFill="1" applyBorder="1" applyAlignment="1">
      <alignment vertical="center"/>
    </xf>
    <xf numFmtId="164" fontId="57" fillId="0" borderId="43" xfId="51" applyNumberFormat="1" applyFont="1" applyFill="1" applyBorder="1"/>
    <xf numFmtId="0" fontId="57" fillId="0" borderId="0" xfId="0" applyFont="1" applyFill="1"/>
    <xf numFmtId="0" fontId="30" fillId="0" borderId="21" xfId="0" applyFont="1" applyFill="1" applyBorder="1" applyAlignment="1">
      <alignment horizontal="center"/>
    </xf>
    <xf numFmtId="0" fontId="9" fillId="0" borderId="22" xfId="0" applyFont="1" applyFill="1" applyBorder="1" applyAlignment="1"/>
    <xf numFmtId="0" fontId="9" fillId="0" borderId="21" xfId="0" applyFont="1" applyFill="1" applyBorder="1" applyAlignment="1">
      <alignment horizontal="center"/>
    </xf>
    <xf numFmtId="0" fontId="30" fillId="0" borderId="22" xfId="0" applyFont="1" applyFill="1" applyBorder="1" applyAlignment="1">
      <alignment horizontal="center"/>
    </xf>
    <xf numFmtId="164" fontId="30" fillId="0" borderId="22" xfId="51" applyNumberFormat="1" applyFont="1" applyFill="1" applyBorder="1" applyAlignment="1">
      <alignment horizontal="center"/>
    </xf>
    <xf numFmtId="164" fontId="30" fillId="0" borderId="91" xfId="51" applyNumberFormat="1" applyFont="1" applyFill="1" applyBorder="1" applyAlignment="1">
      <alignment horizontal="center"/>
    </xf>
    <xf numFmtId="164" fontId="30" fillId="0" borderId="24" xfId="51" applyNumberFormat="1" applyFont="1" applyFill="1" applyBorder="1" applyAlignment="1">
      <alignment horizontal="center"/>
    </xf>
    <xf numFmtId="164" fontId="30" fillId="0" borderId="23" xfId="51" applyNumberFormat="1" applyFont="1" applyFill="1" applyBorder="1" applyAlignment="1">
      <alignment horizontal="center"/>
    </xf>
    <xf numFmtId="164" fontId="30" fillId="0" borderId="48" xfId="51" applyNumberFormat="1" applyFont="1" applyFill="1" applyBorder="1" applyAlignment="1">
      <alignment horizontal="center"/>
    </xf>
    <xf numFmtId="0" fontId="9" fillId="0" borderId="7" xfId="0" applyFont="1" applyFill="1" applyBorder="1" applyAlignment="1">
      <alignment horizontal="center"/>
    </xf>
    <xf numFmtId="164" fontId="30" fillId="0" borderId="9" xfId="51" applyNumberFormat="1" applyFont="1" applyFill="1" applyBorder="1" applyAlignment="1">
      <alignment horizontal="center"/>
    </xf>
    <xf numFmtId="164" fontId="30" fillId="0" borderId="59" xfId="51" applyNumberFormat="1" applyFont="1" applyFill="1" applyBorder="1" applyAlignment="1">
      <alignment horizontal="center"/>
    </xf>
    <xf numFmtId="164" fontId="30" fillId="0" borderId="8" xfId="51" applyNumberFormat="1" applyFont="1" applyFill="1" applyBorder="1" applyAlignment="1">
      <alignment horizontal="center"/>
    </xf>
    <xf numFmtId="0" fontId="30" fillId="0" borderId="7" xfId="0" applyFont="1" applyFill="1" applyBorder="1" applyAlignment="1">
      <alignment horizontal="right"/>
    </xf>
    <xf numFmtId="0" fontId="9" fillId="0" borderId="9" xfId="0" applyFont="1" applyBorder="1" applyAlignment="1">
      <alignment horizontal="left" vertical="center"/>
    </xf>
    <xf numFmtId="164" fontId="33" fillId="0" borderId="9" xfId="51" applyNumberFormat="1" applyFont="1" applyFill="1" applyBorder="1" applyAlignment="1"/>
    <xf numFmtId="0" fontId="33" fillId="0" borderId="30" xfId="0" applyFont="1" applyFill="1" applyBorder="1" applyAlignment="1"/>
    <xf numFmtId="0" fontId="30" fillId="0" borderId="34" xfId="0" applyFont="1" applyFill="1" applyBorder="1" applyAlignment="1">
      <alignment horizontal="center"/>
    </xf>
    <xf numFmtId="164" fontId="33" fillId="0" borderId="30" xfId="51" applyNumberFormat="1" applyFont="1" applyFill="1" applyBorder="1" applyAlignment="1"/>
    <xf numFmtId="164" fontId="33" fillId="0" borderId="92" xfId="51" applyNumberFormat="1" applyFont="1" applyFill="1" applyBorder="1" applyAlignment="1"/>
    <xf numFmtId="0" fontId="30" fillId="0" borderId="42" xfId="0" applyFont="1" applyFill="1" applyBorder="1" applyAlignment="1">
      <alignment horizontal="center"/>
    </xf>
    <xf numFmtId="164" fontId="31" fillId="0" borderId="43" xfId="51" applyNumberFormat="1" applyFont="1" applyFill="1" applyBorder="1"/>
    <xf numFmtId="164" fontId="57" fillId="0" borderId="61" xfId="51" applyNumberFormat="1" applyFont="1" applyFill="1" applyBorder="1"/>
    <xf numFmtId="0" fontId="58" fillId="0" borderId="43" xfId="0" applyFont="1" applyFill="1" applyBorder="1" applyAlignment="1">
      <alignment vertical="center"/>
    </xf>
    <xf numFmtId="0" fontId="58" fillId="0" borderId="42" xfId="0" applyFont="1" applyFill="1" applyBorder="1" applyAlignment="1">
      <alignment vertical="center"/>
    </xf>
    <xf numFmtId="164" fontId="30" fillId="0" borderId="43" xfId="51" applyNumberFormat="1" applyFont="1" applyFill="1" applyBorder="1"/>
    <xf numFmtId="164" fontId="33" fillId="0" borderId="0" xfId="51" applyNumberFormat="1" applyFont="1" applyFill="1"/>
    <xf numFmtId="0" fontId="9" fillId="0" borderId="0" xfId="12" applyFill="1"/>
    <xf numFmtId="164" fontId="9" fillId="0" borderId="0" xfId="52" applyNumberFormat="1" applyFont="1" applyFill="1"/>
    <xf numFmtId="0" fontId="9" fillId="0" borderId="7" xfId="12" applyFill="1" applyBorder="1"/>
    <xf numFmtId="164" fontId="9" fillId="0" borderId="9" xfId="52" applyNumberFormat="1" applyFont="1" applyFill="1" applyBorder="1"/>
    <xf numFmtId="0" fontId="9" fillId="0" borderId="9" xfId="12" applyFill="1" applyBorder="1"/>
    <xf numFmtId="0" fontId="9" fillId="0" borderId="7" xfId="12" applyFont="1" applyFill="1" applyBorder="1"/>
    <xf numFmtId="0" fontId="9" fillId="0" borderId="9" xfId="12" applyFont="1" applyFill="1" applyBorder="1"/>
    <xf numFmtId="0" fontId="9" fillId="0" borderId="9" xfId="12" applyFont="1" applyFill="1" applyBorder="1" applyAlignment="1">
      <alignment horizontal="left" vertical="center" indent="2"/>
    </xf>
    <xf numFmtId="0" fontId="9" fillId="0" borderId="9" xfId="12" applyFill="1" applyBorder="1" applyAlignment="1">
      <alignment horizontal="left" vertical="center" indent="2"/>
    </xf>
    <xf numFmtId="0" fontId="9" fillId="0" borderId="7" xfId="12" applyFont="1" applyFill="1" applyBorder="1" applyAlignment="1">
      <alignment horizontal="left"/>
    </xf>
    <xf numFmtId="164" fontId="9" fillId="0" borderId="9" xfId="52" applyNumberFormat="1" applyFont="1" applyFill="1" applyBorder="1" applyAlignment="1">
      <alignment horizontal="left"/>
    </xf>
    <xf numFmtId="0" fontId="59" fillId="0" borderId="9" xfId="12" applyFont="1" applyFill="1" applyBorder="1"/>
    <xf numFmtId="164" fontId="59" fillId="0" borderId="9" xfId="52" applyNumberFormat="1" applyFont="1" applyFill="1" applyBorder="1"/>
    <xf numFmtId="0" fontId="9" fillId="0" borderId="7" xfId="12" applyFill="1" applyBorder="1" applyAlignment="1">
      <alignment horizontal="left" vertical="center" indent="2"/>
    </xf>
    <xf numFmtId="0" fontId="9" fillId="0" borderId="7" xfId="12" applyFont="1" applyFill="1" applyBorder="1" applyAlignment="1">
      <alignment horizontal="left" vertical="center" indent="2"/>
    </xf>
    <xf numFmtId="168" fontId="9" fillId="0" borderId="0" xfId="53" applyNumberFormat="1" applyFill="1" applyBorder="1"/>
    <xf numFmtId="168" fontId="9" fillId="0" borderId="9" xfId="12" applyNumberFormat="1" applyFill="1" applyBorder="1"/>
    <xf numFmtId="0" fontId="9" fillId="0" borderId="30" xfId="12" applyFont="1" applyFill="1" applyBorder="1"/>
    <xf numFmtId="164" fontId="34" fillId="0" borderId="11" xfId="52" applyNumberFormat="1" applyFont="1" applyFill="1" applyBorder="1"/>
    <xf numFmtId="164" fontId="9" fillId="0" borderId="11" xfId="12" applyNumberFormat="1" applyFont="1" applyFill="1" applyBorder="1"/>
    <xf numFmtId="0" fontId="9" fillId="0" borderId="42" xfId="12" applyFill="1" applyBorder="1"/>
    <xf numFmtId="164" fontId="9" fillId="0" borderId="61" xfId="52" applyNumberFormat="1" applyFont="1" applyFill="1" applyBorder="1"/>
    <xf numFmtId="0" fontId="9" fillId="0" borderId="43" xfId="12" applyFill="1" applyBorder="1"/>
    <xf numFmtId="164" fontId="9" fillId="0" borderId="60" xfId="52" applyNumberFormat="1" applyFont="1" applyFill="1" applyBorder="1"/>
    <xf numFmtId="164" fontId="9" fillId="0" borderId="7" xfId="25" applyNumberFormat="1" applyFont="1" applyBorder="1" applyAlignment="1">
      <alignment horizontal="left"/>
    </xf>
    <xf numFmtId="164" fontId="9" fillId="0" borderId="8" xfId="25" applyNumberFormat="1" applyFont="1" applyBorder="1" applyAlignment="1">
      <alignment horizontal="left"/>
    </xf>
    <xf numFmtId="164" fontId="9" fillId="0" borderId="0" xfId="25" applyNumberFormat="1" applyFont="1" applyBorder="1" applyAlignment="1">
      <alignment horizontal="left"/>
    </xf>
    <xf numFmtId="164" fontId="36" fillId="0" borderId="0" xfId="25" applyNumberFormat="1" applyFont="1" applyBorder="1"/>
    <xf numFmtId="164" fontId="39" fillId="0" borderId="7" xfId="25" applyNumberFormat="1" applyFont="1" applyBorder="1" applyAlignment="1">
      <alignment horizontal="left"/>
    </xf>
    <xf numFmtId="164" fontId="34" fillId="0" borderId="8" xfId="25" applyNumberFormat="1" applyFont="1" applyBorder="1" applyAlignment="1">
      <alignment horizontal="left"/>
    </xf>
    <xf numFmtId="164" fontId="34" fillId="0" borderId="0" xfId="25" applyNumberFormat="1" applyFont="1" applyBorder="1" applyAlignment="1">
      <alignment horizontal="left"/>
    </xf>
    <xf numFmtId="164" fontId="36" fillId="0" borderId="80" xfId="25" applyNumberFormat="1" applyFont="1" applyBorder="1" applyAlignment="1"/>
    <xf numFmtId="164" fontId="34" fillId="0" borderId="7" xfId="25" applyNumberFormat="1" applyFont="1" applyBorder="1" applyAlignment="1">
      <alignment horizontal="left"/>
    </xf>
    <xf numFmtId="164" fontId="35" fillId="0" borderId="80" xfId="25" applyNumberFormat="1" applyFont="1" applyBorder="1" applyAlignment="1"/>
    <xf numFmtId="164" fontId="36" fillId="0" borderId="7" xfId="25" applyNumberFormat="1" applyFont="1" applyBorder="1"/>
    <xf numFmtId="164" fontId="35" fillId="0" borderId="92" xfId="25" applyNumberFormat="1" applyFont="1" applyBorder="1"/>
    <xf numFmtId="164" fontId="36" fillId="0" borderId="1" xfId="25" applyNumberFormat="1" applyFont="1" applyBorder="1"/>
    <xf numFmtId="164" fontId="36" fillId="0" borderId="0" xfId="25" applyNumberFormat="1" applyFont="1" applyFill="1" applyBorder="1" applyAlignment="1"/>
    <xf numFmtId="164" fontId="35" fillId="0" borderId="93" xfId="25" applyNumberFormat="1" applyFont="1" applyBorder="1" applyAlignment="1"/>
    <xf numFmtId="164" fontId="34" fillId="0" borderId="80" xfId="25" applyNumberFormat="1" applyFont="1" applyBorder="1"/>
    <xf numFmtId="164" fontId="35" fillId="0" borderId="80" xfId="25" applyNumberFormat="1" applyFont="1" applyBorder="1"/>
    <xf numFmtId="164" fontId="36" fillId="0" borderId="80" xfId="25" applyNumberFormat="1" applyFont="1" applyBorder="1"/>
    <xf numFmtId="164" fontId="9" fillId="0" borderId="80" xfId="25" applyNumberFormat="1" applyFont="1" applyBorder="1"/>
    <xf numFmtId="164" fontId="39" fillId="0" borderId="80" xfId="25" applyNumberFormat="1" applyFont="1" applyBorder="1"/>
    <xf numFmtId="164" fontId="34" fillId="0" borderId="78" xfId="25" applyNumberFormat="1" applyFont="1" applyBorder="1"/>
    <xf numFmtId="164" fontId="36" fillId="0" borderId="78" xfId="25" applyNumberFormat="1" applyFont="1" applyBorder="1"/>
    <xf numFmtId="164" fontId="36" fillId="2" borderId="92" xfId="25" applyNumberFormat="1" applyFont="1" applyFill="1" applyBorder="1" applyAlignment="1"/>
    <xf numFmtId="164" fontId="36" fillId="2" borderId="78" xfId="25" applyNumberFormat="1" applyFont="1" applyFill="1" applyBorder="1" applyAlignment="1"/>
    <xf numFmtId="164" fontId="35" fillId="0" borderId="80" xfId="25" applyNumberFormat="1" applyFont="1" applyBorder="1" applyAlignment="1">
      <alignment wrapText="1"/>
    </xf>
    <xf numFmtId="164" fontId="39" fillId="0" borderId="39" xfId="25" applyNumberFormat="1" applyFont="1" applyBorder="1"/>
    <xf numFmtId="164" fontId="34" fillId="0" borderId="39" xfId="25" applyNumberFormat="1" applyFont="1" applyBorder="1"/>
    <xf numFmtId="164" fontId="36" fillId="0" borderId="39" xfId="25" applyNumberFormat="1" applyFont="1" applyBorder="1"/>
    <xf numFmtId="164" fontId="35" fillId="0" borderId="39" xfId="25" applyNumberFormat="1" applyFont="1" applyBorder="1" applyAlignment="1">
      <alignment wrapText="1"/>
    </xf>
    <xf numFmtId="0" fontId="14" fillId="0" borderId="0" xfId="0" applyFont="1" applyFill="1"/>
    <xf numFmtId="0" fontId="56" fillId="0" borderId="0" xfId="0" applyFont="1" applyFill="1" applyAlignment="1">
      <alignment horizontal="center"/>
    </xf>
    <xf numFmtId="0" fontId="33" fillId="0" borderId="0" xfId="0" applyFont="1" applyFill="1" applyBorder="1"/>
    <xf numFmtId="0" fontId="30" fillId="0" borderId="0" xfId="0" applyFont="1" applyFill="1" applyBorder="1"/>
    <xf numFmtId="0" fontId="61" fillId="0" borderId="0" xfId="0" applyFont="1" applyFill="1" applyBorder="1" applyAlignment="1"/>
    <xf numFmtId="0" fontId="35" fillId="0" borderId="86" xfId="0" applyFont="1" applyBorder="1" applyAlignment="1">
      <alignment horizontal="center" vertical="center" wrapText="1"/>
    </xf>
    <xf numFmtId="0" fontId="30" fillId="0" borderId="0" xfId="0" applyFont="1" applyAlignment="1">
      <alignment horizontal="center"/>
    </xf>
    <xf numFmtId="0" fontId="46" fillId="0" borderId="32" xfId="0" applyFont="1" applyBorder="1" applyAlignment="1">
      <alignment horizontal="center" vertical="center"/>
    </xf>
    <xf numFmtId="0" fontId="46" fillId="0" borderId="33" xfId="0" applyFont="1" applyBorder="1" applyAlignment="1">
      <alignment horizontal="center" vertical="center"/>
    </xf>
    <xf numFmtId="0" fontId="46" fillId="0" borderId="74" xfId="0" applyFont="1" applyBorder="1" applyAlignment="1">
      <alignment horizontal="center" vertical="center"/>
    </xf>
    <xf numFmtId="0" fontId="46" fillId="0" borderId="92" xfId="0" applyFont="1" applyBorder="1" applyAlignment="1">
      <alignment horizontal="center" vertical="center"/>
    </xf>
    <xf numFmtId="0" fontId="46" fillId="0" borderId="7" xfId="0" applyFont="1" applyFill="1" applyBorder="1" applyAlignment="1">
      <alignment horizontal="left"/>
    </xf>
    <xf numFmtId="0" fontId="62" fillId="0" borderId="8" xfId="0" applyFont="1" applyFill="1" applyBorder="1" applyAlignment="1">
      <alignment horizontal="left"/>
    </xf>
    <xf numFmtId="0" fontId="62" fillId="0" borderId="0" xfId="0" applyFont="1" applyFill="1" applyBorder="1" applyAlignment="1">
      <alignment horizontal="left"/>
    </xf>
    <xf numFmtId="0" fontId="57" fillId="0" borderId="1" xfId="0" applyFont="1" applyFill="1" applyBorder="1"/>
    <xf numFmtId="0" fontId="57" fillId="0" borderId="80" xfId="0" applyFont="1" applyFill="1" applyBorder="1"/>
    <xf numFmtId="0" fontId="46" fillId="0" borderId="7" xfId="0" quotePrefix="1" applyFont="1" applyFill="1" applyBorder="1" applyAlignment="1">
      <alignment horizontal="center"/>
    </xf>
    <xf numFmtId="0" fontId="46" fillId="0" borderId="80" xfId="0" applyFont="1" applyFill="1" applyBorder="1" applyAlignment="1">
      <alignment horizontal="left"/>
    </xf>
    <xf numFmtId="0" fontId="46" fillId="0" borderId="7" xfId="0" applyFont="1" applyFill="1" applyBorder="1" applyAlignment="1">
      <alignment horizontal="right"/>
    </xf>
    <xf numFmtId="0" fontId="46" fillId="0" borderId="7" xfId="0" applyFont="1" applyFill="1" applyBorder="1" applyAlignment="1">
      <alignment horizontal="right" vertical="center"/>
    </xf>
    <xf numFmtId="0" fontId="46" fillId="0" borderId="7" xfId="0" applyFont="1" applyFill="1" applyBorder="1" applyAlignment="1">
      <alignment horizontal="right" vertical="center" wrapText="1"/>
    </xf>
    <xf numFmtId="0" fontId="31" fillId="0" borderId="30" xfId="0" quotePrefix="1" applyFont="1" applyFill="1" applyBorder="1" applyAlignment="1">
      <alignment horizontal="center"/>
    </xf>
    <xf numFmtId="0" fontId="62" fillId="0" borderId="4" xfId="0" applyFont="1" applyFill="1" applyBorder="1" applyAlignment="1">
      <alignment horizontal="left"/>
    </xf>
    <xf numFmtId="0" fontId="46" fillId="0" borderId="32" xfId="0" applyFont="1" applyFill="1" applyBorder="1" applyAlignment="1">
      <alignment horizontal="left"/>
    </xf>
    <xf numFmtId="0" fontId="57" fillId="0" borderId="33" xfId="0" applyFont="1" applyFill="1" applyBorder="1"/>
    <xf numFmtId="0" fontId="46" fillId="0" borderId="81" xfId="0" quotePrefix="1" applyFont="1" applyFill="1" applyBorder="1" applyAlignment="1">
      <alignment horizontal="center"/>
    </xf>
    <xf numFmtId="0" fontId="62" fillId="0" borderId="36" xfId="0" applyFont="1" applyFill="1" applyBorder="1" applyAlignment="1">
      <alignment horizontal="left"/>
    </xf>
    <xf numFmtId="0" fontId="57" fillId="0" borderId="36" xfId="0" applyFont="1" applyFill="1" applyBorder="1"/>
    <xf numFmtId="0" fontId="57" fillId="0" borderId="0" xfId="0" applyFont="1"/>
    <xf numFmtId="0" fontId="31" fillId="0" borderId="0" xfId="0" applyFont="1" applyBorder="1"/>
    <xf numFmtId="0" fontId="57" fillId="0" borderId="0" xfId="0" applyFont="1" applyBorder="1"/>
    <xf numFmtId="0" fontId="61" fillId="0" borderId="0" xfId="0" applyFont="1" applyBorder="1" applyAlignment="1"/>
    <xf numFmtId="0" fontId="46" fillId="0" borderId="7" xfId="0" applyFont="1" applyBorder="1" applyAlignment="1">
      <alignment horizontal="left" vertical="center"/>
    </xf>
    <xf numFmtId="0" fontId="46" fillId="0" borderId="0" xfId="0" applyFont="1" applyBorder="1" applyAlignment="1">
      <alignment horizontal="left" vertical="center"/>
    </xf>
    <xf numFmtId="0" fontId="46" fillId="0" borderId="77" xfId="0" applyFont="1" applyBorder="1" applyAlignment="1">
      <alignment horizontal="center" vertical="center"/>
    </xf>
    <xf numFmtId="0" fontId="31" fillId="0" borderId="77" xfId="0" applyFont="1" applyBorder="1" applyAlignment="1">
      <alignment horizontal="center" vertical="center" wrapText="1"/>
    </xf>
    <xf numFmtId="0" fontId="57" fillId="0" borderId="0" xfId="0" applyFont="1" applyAlignment="1">
      <alignment vertical="center"/>
    </xf>
    <xf numFmtId="0" fontId="62" fillId="0" borderId="7" xfId="0" applyFont="1" applyBorder="1" applyAlignment="1">
      <alignment horizontal="left" vertical="center"/>
    </xf>
    <xf numFmtId="0" fontId="62" fillId="0" borderId="0" xfId="0" applyFont="1" applyBorder="1" applyAlignment="1">
      <alignment horizontal="left" vertical="center"/>
    </xf>
    <xf numFmtId="0" fontId="57" fillId="0" borderId="0" xfId="0" applyFont="1" applyBorder="1" applyAlignment="1">
      <alignment vertical="center"/>
    </xf>
    <xf numFmtId="168" fontId="57" fillId="0" borderId="80" xfId="56" applyNumberFormat="1" applyFont="1" applyBorder="1" applyAlignment="1">
      <alignment vertical="center"/>
    </xf>
    <xf numFmtId="168" fontId="57" fillId="0" borderId="80" xfId="56" applyNumberFormat="1" applyFont="1" applyFill="1" applyBorder="1" applyAlignment="1">
      <alignment vertical="center"/>
    </xf>
    <xf numFmtId="0" fontId="30" fillId="0" borderId="0" xfId="0" applyFont="1" applyAlignment="1">
      <alignment vertical="center"/>
    </xf>
    <xf numFmtId="0" fontId="62" fillId="0" borderId="7" xfId="0" applyFont="1" applyBorder="1" applyAlignment="1">
      <alignment horizontal="left"/>
    </xf>
    <xf numFmtId="0" fontId="57" fillId="0" borderId="80" xfId="0" applyFont="1" applyBorder="1"/>
    <xf numFmtId="164" fontId="57" fillId="0" borderId="80" xfId="56" applyNumberFormat="1" applyFont="1" applyBorder="1" applyAlignment="1">
      <alignment horizontal="center"/>
    </xf>
    <xf numFmtId="168" fontId="46" fillId="0" borderId="39" xfId="0" applyNumberFormat="1" applyFont="1" applyBorder="1" applyAlignment="1">
      <alignment horizontal="center"/>
    </xf>
    <xf numFmtId="0" fontId="57" fillId="0" borderId="42" xfId="0" applyFont="1" applyBorder="1"/>
    <xf numFmtId="0" fontId="57" fillId="0" borderId="60" xfId="0" applyFont="1" applyBorder="1"/>
    <xf numFmtId="0" fontId="57" fillId="0" borderId="73" xfId="0" applyFont="1" applyBorder="1"/>
    <xf numFmtId="0" fontId="57" fillId="0" borderId="36" xfId="0" applyFont="1" applyBorder="1"/>
    <xf numFmtId="0" fontId="33" fillId="0" borderId="0" xfId="0" applyFont="1"/>
    <xf numFmtId="0" fontId="31" fillId="0" borderId="32" xfId="0" applyFont="1" applyBorder="1" applyAlignment="1">
      <alignment horizontal="center" vertical="center" wrapText="1"/>
    </xf>
    <xf numFmtId="0" fontId="31" fillId="0" borderId="92" xfId="0" applyFont="1" applyBorder="1" applyAlignment="1">
      <alignment horizontal="center" vertical="center" wrapText="1"/>
    </xf>
    <xf numFmtId="168" fontId="62" fillId="0" borderId="80" xfId="56" applyNumberFormat="1" applyFont="1" applyFill="1" applyBorder="1" applyAlignment="1">
      <alignment horizontal="left"/>
    </xf>
    <xf numFmtId="168" fontId="62" fillId="0" borderId="80" xfId="56" applyNumberFormat="1" applyFont="1" applyFill="1" applyBorder="1" applyAlignment="1">
      <alignment horizontal="left" vertical="center" wrapText="1"/>
    </xf>
    <xf numFmtId="168" fontId="62" fillId="0" borderId="80" xfId="56" applyNumberFormat="1" applyFont="1" applyFill="1" applyBorder="1" applyAlignment="1">
      <alignment horizontal="left" wrapText="1"/>
    </xf>
    <xf numFmtId="168" fontId="62" fillId="0" borderId="80" xfId="56" applyNumberFormat="1" applyFont="1" applyFill="1" applyBorder="1" applyAlignment="1">
      <alignment horizontal="center"/>
    </xf>
    <xf numFmtId="168" fontId="57" fillId="0" borderId="80" xfId="56" applyNumberFormat="1" applyFont="1" applyFill="1" applyBorder="1"/>
    <xf numFmtId="168" fontId="46" fillId="0" borderId="78" xfId="56" applyNumberFormat="1" applyFont="1" applyFill="1" applyBorder="1" applyAlignment="1">
      <alignment horizontal="left"/>
    </xf>
    <xf numFmtId="0" fontId="57" fillId="0" borderId="39" xfId="0" applyFont="1" applyBorder="1"/>
    <xf numFmtId="0" fontId="51" fillId="0" borderId="0" xfId="0" applyFont="1" applyFill="1" applyAlignment="1"/>
    <xf numFmtId="0" fontId="49" fillId="0" borderId="86" xfId="0" applyFont="1" applyFill="1" applyBorder="1" applyAlignment="1">
      <alignment horizontal="center" vertical="center" wrapText="1"/>
    </xf>
    <xf numFmtId="0" fontId="49" fillId="0" borderId="94" xfId="0" applyFont="1" applyFill="1" applyBorder="1" applyAlignment="1">
      <alignment horizontal="center" vertical="center" wrapText="1"/>
    </xf>
    <xf numFmtId="0" fontId="49" fillId="0" borderId="92" xfId="0" applyFont="1" applyFill="1" applyBorder="1" applyAlignment="1">
      <alignment horizontal="center" vertical="center" wrapText="1"/>
    </xf>
    <xf numFmtId="0" fontId="61" fillId="0" borderId="32" xfId="0" applyFont="1" applyFill="1" applyBorder="1" applyAlignment="1">
      <alignment horizontal="center" vertical="center" wrapText="1"/>
    </xf>
    <xf numFmtId="0" fontId="61" fillId="0" borderId="92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left"/>
    </xf>
    <xf numFmtId="0" fontId="9" fillId="0" borderId="8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/>
    </xf>
    <xf numFmtId="0" fontId="30" fillId="0" borderId="75" xfId="0" applyFont="1" applyFill="1" applyBorder="1"/>
    <xf numFmtId="0" fontId="30" fillId="0" borderId="7" xfId="0" applyFont="1" applyFill="1" applyBorder="1"/>
    <xf numFmtId="0" fontId="30" fillId="0" borderId="19" xfId="0" applyFont="1" applyFill="1" applyBorder="1"/>
    <xf numFmtId="0" fontId="30" fillId="0" borderId="80" xfId="0" applyFont="1" applyFill="1" applyBorder="1"/>
    <xf numFmtId="168" fontId="30" fillId="0" borderId="7" xfId="57" applyNumberFormat="1" applyFont="1" applyFill="1" applyBorder="1"/>
    <xf numFmtId="168" fontId="30" fillId="0" borderId="19" xfId="57" applyNumberFormat="1" applyFont="1" applyFill="1" applyBorder="1"/>
    <xf numFmtId="168" fontId="30" fillId="0" borderId="80" xfId="57" applyNumberFormat="1" applyFont="1" applyFill="1" applyBorder="1"/>
    <xf numFmtId="168" fontId="30" fillId="0" borderId="35" xfId="57" applyNumberFormat="1" applyFont="1" applyFill="1" applyBorder="1" applyAlignment="1">
      <alignment horizontal="center" vertical="center"/>
    </xf>
    <xf numFmtId="168" fontId="30" fillId="0" borderId="70" xfId="57" applyNumberFormat="1" applyFont="1" applyFill="1" applyBorder="1" applyAlignment="1">
      <alignment horizontal="center" vertical="center"/>
    </xf>
    <xf numFmtId="168" fontId="30" fillId="0" borderId="92" xfId="57" applyNumberFormat="1" applyFont="1" applyFill="1" applyBorder="1" applyAlignment="1">
      <alignment horizontal="center" vertical="center"/>
    </xf>
    <xf numFmtId="0" fontId="30" fillId="0" borderId="0" xfId="0" applyFont="1" applyFill="1" applyAlignment="1">
      <alignment horizontal="center" vertical="center"/>
    </xf>
    <xf numFmtId="0" fontId="30" fillId="0" borderId="42" xfId="0" applyFont="1" applyFill="1" applyBorder="1"/>
    <xf numFmtId="0" fontId="30" fillId="0" borderId="60" xfId="0" applyFont="1" applyFill="1" applyBorder="1"/>
    <xf numFmtId="0" fontId="30" fillId="0" borderId="36" xfId="0" applyFont="1" applyFill="1" applyBorder="1"/>
    <xf numFmtId="0" fontId="30" fillId="0" borderId="73" xfId="0" applyFont="1" applyFill="1" applyBorder="1"/>
    <xf numFmtId="0" fontId="30" fillId="0" borderId="82" xfId="0" applyFont="1" applyFill="1" applyBorder="1"/>
    <xf numFmtId="0" fontId="49" fillId="0" borderId="93" xfId="0" applyFont="1" applyFill="1" applyBorder="1" applyAlignment="1">
      <alignment horizontal="center" vertical="center" wrapText="1"/>
    </xf>
    <xf numFmtId="0" fontId="49" fillId="0" borderId="32" xfId="0" applyFont="1" applyFill="1" applyBorder="1" applyAlignment="1">
      <alignment horizontal="center" vertical="center" wrapText="1"/>
    </xf>
    <xf numFmtId="168" fontId="30" fillId="0" borderId="19" xfId="59" applyNumberFormat="1" applyFont="1" applyFill="1" applyBorder="1"/>
    <xf numFmtId="168" fontId="30" fillId="0" borderId="80" xfId="59" applyNumberFormat="1" applyFont="1" applyFill="1" applyBorder="1"/>
    <xf numFmtId="168" fontId="30" fillId="0" borderId="32" xfId="59" applyNumberFormat="1" applyFont="1" applyFill="1" applyBorder="1" applyAlignment="1">
      <alignment horizontal="center" vertical="center"/>
    </xf>
    <xf numFmtId="168" fontId="30" fillId="0" borderId="92" xfId="59" applyNumberFormat="1" applyFont="1" applyFill="1" applyBorder="1" applyAlignment="1">
      <alignment horizontal="center" vertical="center"/>
    </xf>
    <xf numFmtId="0" fontId="9" fillId="0" borderId="0" xfId="12"/>
    <xf numFmtId="0" fontId="37" fillId="0" borderId="0" xfId="12" applyFont="1" applyAlignment="1"/>
    <xf numFmtId="0" fontId="37" fillId="0" borderId="0" xfId="12" applyFont="1" applyAlignment="1">
      <alignment horizontal="center"/>
    </xf>
    <xf numFmtId="165" fontId="37" fillId="0" borderId="0" xfId="62" applyNumberFormat="1" applyFont="1" applyAlignment="1"/>
    <xf numFmtId="0" fontId="34" fillId="0" borderId="0" xfId="12" applyFont="1"/>
    <xf numFmtId="0" fontId="9" fillId="0" borderId="0" xfId="12" applyAlignment="1">
      <alignment horizontal="center"/>
    </xf>
    <xf numFmtId="165" fontId="9" fillId="0" borderId="0" xfId="62" applyNumberFormat="1" applyFont="1"/>
    <xf numFmtId="0" fontId="38" fillId="0" borderId="0" xfId="12" applyFont="1" applyAlignment="1"/>
    <xf numFmtId="0" fontId="38" fillId="0" borderId="0" xfId="12" applyFont="1" applyAlignment="1">
      <alignment horizontal="center"/>
    </xf>
    <xf numFmtId="165" fontId="38" fillId="0" borderId="0" xfId="62" applyNumberFormat="1" applyFont="1" applyAlignment="1">
      <alignment horizontal="center"/>
    </xf>
    <xf numFmtId="0" fontId="39" fillId="3" borderId="0" xfId="12" applyFont="1" applyFill="1"/>
    <xf numFmtId="165" fontId="34" fillId="0" borderId="0" xfId="62" applyNumberFormat="1" applyFont="1"/>
    <xf numFmtId="0" fontId="34" fillId="0" borderId="7" xfId="12" applyFont="1" applyBorder="1" applyAlignment="1">
      <alignment vertical="center"/>
    </xf>
    <xf numFmtId="9" fontId="34" fillId="0" borderId="4" xfId="12" applyNumberFormat="1" applyFont="1" applyBorder="1" applyAlignment="1">
      <alignment horizontal="center"/>
    </xf>
    <xf numFmtId="165" fontId="9" fillId="0" borderId="4" xfId="62" applyNumberFormat="1" applyFont="1" applyBorder="1"/>
    <xf numFmtId="165" fontId="9" fillId="0" borderId="41" xfId="62" applyNumberFormat="1" applyFont="1" applyBorder="1"/>
    <xf numFmtId="10" fontId="34" fillId="0" borderId="4" xfId="12" applyNumberFormat="1" applyFont="1" applyBorder="1" applyAlignment="1">
      <alignment horizontal="center"/>
    </xf>
    <xf numFmtId="0" fontId="9" fillId="0" borderId="0" xfId="12" applyAlignment="1">
      <alignment vertical="center"/>
    </xf>
    <xf numFmtId="0" fontId="34" fillId="0" borderId="20" xfId="12" applyFont="1" applyBorder="1" applyAlignment="1">
      <alignment horizontal="center" vertical="center"/>
    </xf>
    <xf numFmtId="0" fontId="34" fillId="0" borderId="4" xfId="12" applyFont="1" applyBorder="1" applyAlignment="1">
      <alignment horizontal="center" vertical="center"/>
    </xf>
    <xf numFmtId="165" fontId="34" fillId="0" borderId="4" xfId="62" applyNumberFormat="1" applyFont="1" applyBorder="1" applyAlignment="1">
      <alignment vertical="center"/>
    </xf>
    <xf numFmtId="165" fontId="34" fillId="0" borderId="41" xfId="62" applyNumberFormat="1" applyFont="1" applyBorder="1" applyAlignment="1">
      <alignment vertical="center"/>
    </xf>
    <xf numFmtId="0" fontId="9" fillId="0" borderId="42" xfId="12" applyFont="1" applyBorder="1"/>
    <xf numFmtId="0" fontId="9" fillId="0" borderId="43" xfId="12" applyBorder="1" applyAlignment="1">
      <alignment horizontal="center"/>
    </xf>
    <xf numFmtId="165" fontId="9" fillId="0" borderId="43" xfId="62" applyNumberFormat="1" applyFont="1" applyBorder="1"/>
    <xf numFmtId="165" fontId="9" fillId="0" borderId="44" xfId="62" applyNumberFormat="1" applyFont="1" applyBorder="1"/>
    <xf numFmtId="0" fontId="9" fillId="0" borderId="0" xfId="12" applyFont="1" applyBorder="1"/>
    <xf numFmtId="0" fontId="9" fillId="0" borderId="0" xfId="12" applyBorder="1" applyAlignment="1">
      <alignment horizontal="center"/>
    </xf>
    <xf numFmtId="165" fontId="9" fillId="0" borderId="0" xfId="62" applyNumberFormat="1" applyFont="1" applyBorder="1"/>
    <xf numFmtId="165" fontId="63" fillId="0" borderId="0" xfId="62" applyNumberFormat="1" applyFont="1"/>
    <xf numFmtId="0" fontId="63" fillId="0" borderId="0" xfId="12" applyFont="1"/>
    <xf numFmtId="0" fontId="38" fillId="0" borderId="0" xfId="12" applyFont="1" applyAlignment="1">
      <alignment horizontal="left"/>
    </xf>
    <xf numFmtId="0" fontId="34" fillId="0" borderId="0" xfId="12" applyFont="1" applyAlignment="1">
      <alignment horizontal="left"/>
    </xf>
    <xf numFmtId="165" fontId="34" fillId="0" borderId="0" xfId="62" applyNumberFormat="1" applyFont="1" applyAlignment="1">
      <alignment horizontal="left"/>
    </xf>
    <xf numFmtId="0" fontId="9" fillId="0" borderId="0" xfId="12" applyFont="1"/>
    <xf numFmtId="0" fontId="36" fillId="0" borderId="0" xfId="0" applyFont="1"/>
    <xf numFmtId="0" fontId="64" fillId="0" borderId="0" xfId="0" applyFont="1" applyAlignment="1"/>
    <xf numFmtId="0" fontId="25" fillId="0" borderId="0" xfId="0" applyFont="1"/>
    <xf numFmtId="0" fontId="35" fillId="0" borderId="0" xfId="0" applyFont="1" applyBorder="1"/>
    <xf numFmtId="0" fontId="36" fillId="0" borderId="0" xfId="0" applyFont="1" applyBorder="1"/>
    <xf numFmtId="0" fontId="49" fillId="0" borderId="0" xfId="0" applyFont="1" applyBorder="1" applyAlignment="1"/>
    <xf numFmtId="0" fontId="49" fillId="0" borderId="20" xfId="0" applyFont="1" applyFill="1" applyBorder="1" applyAlignment="1">
      <alignment horizontal="center" vertical="center" wrapText="1"/>
    </xf>
    <xf numFmtId="0" fontId="49" fillId="0" borderId="9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left"/>
    </xf>
    <xf numFmtId="0" fontId="9" fillId="0" borderId="8" xfId="0" applyFont="1" applyBorder="1" applyAlignment="1">
      <alignment horizontal="left"/>
    </xf>
    <xf numFmtId="0" fontId="9" fillId="0" borderId="0" xfId="0" applyFont="1" applyBorder="1" applyAlignment="1">
      <alignment horizontal="left"/>
    </xf>
    <xf numFmtId="0" fontId="36" fillId="0" borderId="1" xfId="0" applyFont="1" applyBorder="1"/>
    <xf numFmtId="0" fontId="36" fillId="0" borderId="18" xfId="0" applyFont="1" applyBorder="1"/>
    <xf numFmtId="0" fontId="36" fillId="0" borderId="77" xfId="0" applyFont="1" applyBorder="1"/>
    <xf numFmtId="0" fontId="36" fillId="0" borderId="21" xfId="0" applyFont="1" applyBorder="1"/>
    <xf numFmtId="0" fontId="36" fillId="0" borderId="24" xfId="0" applyFont="1" applyBorder="1"/>
    <xf numFmtId="0" fontId="36" fillId="0" borderId="0" xfId="0" applyFont="1" applyFill="1" applyBorder="1"/>
    <xf numFmtId="0" fontId="36" fillId="0" borderId="19" xfId="0" applyFont="1" applyFill="1" applyBorder="1"/>
    <xf numFmtId="0" fontId="36" fillId="0" borderId="78" xfId="0" applyFont="1" applyFill="1" applyBorder="1"/>
    <xf numFmtId="0" fontId="36" fillId="0" borderId="7" xfId="0" applyFont="1" applyFill="1" applyBorder="1"/>
    <xf numFmtId="0" fontId="36" fillId="0" borderId="59" xfId="0" applyFont="1" applyFill="1" applyBorder="1"/>
    <xf numFmtId="0" fontId="36" fillId="0" borderId="80" xfId="0" applyFont="1" applyFill="1" applyBorder="1"/>
    <xf numFmtId="0" fontId="36" fillId="0" borderId="0" xfId="0" applyFont="1" applyFill="1"/>
    <xf numFmtId="0" fontId="36" fillId="0" borderId="77" xfId="0" applyFont="1" applyFill="1" applyBorder="1"/>
    <xf numFmtId="0" fontId="9" fillId="0" borderId="19" xfId="0" applyFont="1" applyFill="1" applyBorder="1" applyAlignment="1">
      <alignment horizontal="left"/>
    </xf>
    <xf numFmtId="0" fontId="9" fillId="0" borderId="49" xfId="0" applyFont="1" applyFill="1" applyBorder="1" applyAlignment="1">
      <alignment horizontal="left"/>
    </xf>
    <xf numFmtId="0" fontId="36" fillId="0" borderId="32" xfId="0" applyFont="1" applyFill="1" applyBorder="1" applyAlignment="1">
      <alignment horizontal="center"/>
    </xf>
    <xf numFmtId="0" fontId="36" fillId="0" borderId="92" xfId="0" applyFont="1" applyFill="1" applyBorder="1" applyAlignment="1">
      <alignment horizontal="center"/>
    </xf>
    <xf numFmtId="0" fontId="36" fillId="0" borderId="30" xfId="0" applyFont="1" applyFill="1" applyBorder="1" applyAlignment="1">
      <alignment horizontal="center"/>
    </xf>
    <xf numFmtId="0" fontId="36" fillId="0" borderId="0" xfId="0" applyFont="1" applyFill="1" applyAlignment="1">
      <alignment horizontal="center"/>
    </xf>
    <xf numFmtId="0" fontId="36" fillId="0" borderId="19" xfId="0" applyFont="1" applyBorder="1"/>
    <xf numFmtId="0" fontId="36" fillId="0" borderId="7" xfId="0" applyFont="1" applyBorder="1"/>
    <xf numFmtId="0" fontId="36" fillId="0" borderId="59" xfId="0" applyFont="1" applyBorder="1"/>
    <xf numFmtId="0" fontId="39" fillId="0" borderId="0" xfId="0" applyFont="1" applyBorder="1" applyAlignment="1">
      <alignment horizontal="left"/>
    </xf>
    <xf numFmtId="0" fontId="36" fillId="0" borderId="80" xfId="0" applyFont="1" applyBorder="1"/>
    <xf numFmtId="0" fontId="36" fillId="0" borderId="0" xfId="0" applyFont="1" applyBorder="1" applyAlignment="1">
      <alignment wrapText="1"/>
    </xf>
    <xf numFmtId="0" fontId="36" fillId="0" borderId="32" xfId="0" applyFont="1" applyBorder="1" applyAlignment="1">
      <alignment horizontal="center"/>
    </xf>
    <xf numFmtId="0" fontId="36" fillId="0" borderId="92" xfId="0" applyFont="1" applyBorder="1" applyAlignment="1">
      <alignment horizontal="center"/>
    </xf>
    <xf numFmtId="0" fontId="36" fillId="0" borderId="35" xfId="0" applyFont="1" applyBorder="1" applyAlignment="1">
      <alignment horizontal="center"/>
    </xf>
    <xf numFmtId="0" fontId="36" fillId="0" borderId="70" xfId="0" applyFont="1" applyBorder="1" applyAlignment="1">
      <alignment horizontal="center"/>
    </xf>
    <xf numFmtId="0" fontId="36" fillId="0" borderId="0" xfId="0" applyFont="1" applyAlignment="1">
      <alignment horizontal="center"/>
    </xf>
    <xf numFmtId="0" fontId="36" fillId="0" borderId="42" xfId="0" applyFont="1" applyBorder="1" applyAlignment="1">
      <alignment horizontal="center"/>
    </xf>
    <xf numFmtId="0" fontId="36" fillId="0" borderId="39" xfId="0" applyFont="1" applyBorder="1" applyAlignment="1">
      <alignment horizontal="center"/>
    </xf>
    <xf numFmtId="0" fontId="35" fillId="0" borderId="0" xfId="0" applyFont="1"/>
    <xf numFmtId="0" fontId="44" fillId="0" borderId="0" xfId="0" applyFont="1" applyAlignment="1">
      <alignment vertical="center"/>
    </xf>
    <xf numFmtId="0" fontId="31" fillId="0" borderId="0" xfId="0" applyFont="1"/>
    <xf numFmtId="0" fontId="17" fillId="0" borderId="0" xfId="0" applyFont="1" applyAlignment="1"/>
    <xf numFmtId="0" fontId="65" fillId="0" borderId="92" xfId="0" applyFont="1" applyBorder="1" applyAlignment="1">
      <alignment horizontal="center" vertical="center" wrapText="1"/>
    </xf>
    <xf numFmtId="0" fontId="65" fillId="0" borderId="74" xfId="0" applyFont="1" applyBorder="1" applyAlignment="1">
      <alignment horizontal="center" vertical="center" wrapText="1"/>
    </xf>
    <xf numFmtId="168" fontId="30" fillId="0" borderId="80" xfId="60" applyNumberFormat="1" applyFont="1" applyBorder="1"/>
    <xf numFmtId="168" fontId="30" fillId="0" borderId="10" xfId="60" applyNumberFormat="1" applyFont="1" applyBorder="1"/>
    <xf numFmtId="0" fontId="33" fillId="0" borderId="32" xfId="0" applyFont="1" applyBorder="1"/>
    <xf numFmtId="0" fontId="30" fillId="0" borderId="33" xfId="0" applyFont="1" applyBorder="1"/>
    <xf numFmtId="168" fontId="30" fillId="0" borderId="92" xfId="60" applyNumberFormat="1" applyFont="1" applyBorder="1"/>
    <xf numFmtId="168" fontId="30" fillId="0" borderId="74" xfId="60" applyNumberFormat="1" applyFont="1" applyBorder="1"/>
    <xf numFmtId="0" fontId="51" fillId="0" borderId="19" xfId="0" applyFont="1" applyBorder="1"/>
    <xf numFmtId="168" fontId="51" fillId="0" borderId="80" xfId="60" applyNumberFormat="1" applyFont="1" applyBorder="1"/>
    <xf numFmtId="168" fontId="51" fillId="0" borderId="10" xfId="60" applyNumberFormat="1" applyFont="1" applyBorder="1"/>
    <xf numFmtId="0" fontId="30" fillId="0" borderId="2" xfId="0" applyFont="1" applyBorder="1"/>
    <xf numFmtId="0" fontId="33" fillId="0" borderId="30" xfId="0" applyFont="1" applyBorder="1"/>
    <xf numFmtId="0" fontId="33" fillId="0" borderId="33" xfId="0" applyFont="1" applyBorder="1"/>
    <xf numFmtId="168" fontId="33" fillId="0" borderId="92" xfId="60" applyNumberFormat="1" applyFont="1" applyBorder="1"/>
    <xf numFmtId="168" fontId="33" fillId="0" borderId="74" xfId="60" applyNumberFormat="1" applyFont="1" applyBorder="1"/>
    <xf numFmtId="0" fontId="48" fillId="0" borderId="0" xfId="0" applyFont="1"/>
    <xf numFmtId="0" fontId="25" fillId="0" borderId="0" xfId="0" applyFont="1" applyAlignment="1"/>
    <xf numFmtId="0" fontId="36" fillId="0" borderId="2" xfId="0" applyFont="1" applyBorder="1"/>
    <xf numFmtId="0" fontId="35" fillId="0" borderId="30" xfId="0" applyFont="1" applyBorder="1"/>
    <xf numFmtId="0" fontId="36" fillId="0" borderId="33" xfId="0" applyFont="1" applyBorder="1"/>
    <xf numFmtId="0" fontId="36" fillId="0" borderId="5" xfId="0" applyFont="1" applyBorder="1"/>
    <xf numFmtId="0" fontId="35" fillId="0" borderId="32" xfId="0" applyFont="1" applyBorder="1"/>
    <xf numFmtId="0" fontId="35" fillId="0" borderId="33" xfId="0" applyFont="1" applyBorder="1"/>
    <xf numFmtId="0" fontId="36" fillId="0" borderId="81" xfId="0" applyFont="1" applyBorder="1"/>
    <xf numFmtId="0" fontId="36" fillId="0" borderId="36" xfId="0" applyFont="1" applyBorder="1"/>
    <xf numFmtId="0" fontId="33" fillId="0" borderId="36" xfId="0" applyFont="1" applyBorder="1" applyAlignment="1">
      <alignment horizontal="right"/>
    </xf>
    <xf numFmtId="0" fontId="34" fillId="0" borderId="25" xfId="0" applyFont="1" applyBorder="1" applyAlignment="1">
      <alignment horizontal="center" vertical="center" wrapText="1"/>
    </xf>
    <xf numFmtId="0" fontId="34" fillId="0" borderId="26" xfId="0" applyFont="1" applyBorder="1" applyAlignment="1">
      <alignment horizontal="center" vertical="center" wrapText="1"/>
    </xf>
    <xf numFmtId="0" fontId="34" fillId="0" borderId="4" xfId="0" applyFont="1" applyBorder="1" applyAlignment="1">
      <alignment horizontal="center"/>
    </xf>
    <xf numFmtId="0" fontId="35" fillId="0" borderId="41" xfId="0" applyFont="1" applyBorder="1" applyAlignment="1">
      <alignment horizontal="center"/>
    </xf>
    <xf numFmtId="0" fontId="0" fillId="0" borderId="19" xfId="0" applyBorder="1"/>
    <xf numFmtId="0" fontId="30" fillId="0" borderId="4" xfId="0" applyFont="1" applyBorder="1" applyAlignment="1">
      <alignment horizontal="center"/>
    </xf>
    <xf numFmtId="0" fontId="33" fillId="0" borderId="4" xfId="0" applyFont="1" applyBorder="1"/>
    <xf numFmtId="0" fontId="30" fillId="0" borderId="4" xfId="0" applyFont="1" applyBorder="1"/>
    <xf numFmtId="0" fontId="30" fillId="0" borderId="41" xfId="0" applyFont="1" applyBorder="1" applyAlignment="1">
      <alignment horizontal="center"/>
    </xf>
    <xf numFmtId="0" fontId="9" fillId="0" borderId="4" xfId="0" applyFont="1" applyBorder="1" applyAlignment="1">
      <alignment horizontal="left"/>
    </xf>
    <xf numFmtId="0" fontId="30" fillId="0" borderId="4" xfId="0" applyFont="1" applyFill="1" applyBorder="1"/>
    <xf numFmtId="168" fontId="34" fillId="0" borderId="11" xfId="63" applyNumberFormat="1" applyFont="1" applyBorder="1" applyAlignment="1">
      <alignment horizontal="center" vertical="center"/>
    </xf>
    <xf numFmtId="168" fontId="34" fillId="0" borderId="35" xfId="63" applyNumberFormat="1" applyFont="1" applyBorder="1" applyAlignment="1">
      <alignment horizontal="center" vertical="center"/>
    </xf>
    <xf numFmtId="0" fontId="42" fillId="0" borderId="0" xfId="0" applyFont="1" applyAlignment="1">
      <alignment horizontal="center"/>
    </xf>
    <xf numFmtId="0" fontId="35" fillId="0" borderId="21" xfId="0" applyFont="1" applyBorder="1" applyAlignment="1">
      <alignment horizontal="center" vertical="center"/>
    </xf>
    <xf numFmtId="0" fontId="34" fillId="0" borderId="22" xfId="0" applyFont="1" applyBorder="1" applyAlignment="1">
      <alignment horizontal="center" vertical="center"/>
    </xf>
    <xf numFmtId="0" fontId="34" fillId="0" borderId="22" xfId="0" applyFont="1" applyBorder="1" applyAlignment="1">
      <alignment horizontal="center" vertical="center" wrapText="1"/>
    </xf>
    <xf numFmtId="0" fontId="35" fillId="0" borderId="48" xfId="0" applyFont="1" applyBorder="1" applyAlignment="1">
      <alignment horizontal="center" vertical="center" wrapText="1"/>
    </xf>
    <xf numFmtId="0" fontId="35" fillId="0" borderId="20" xfId="0" applyFont="1" applyBorder="1" applyAlignment="1">
      <alignment horizontal="center" vertical="center"/>
    </xf>
    <xf numFmtId="0" fontId="34" fillId="0" borderId="4" xfId="0" applyFont="1" applyBorder="1" applyAlignment="1">
      <alignment horizontal="center" vertical="center"/>
    </xf>
    <xf numFmtId="0" fontId="35" fillId="0" borderId="4" xfId="0" applyFont="1" applyBorder="1" applyAlignment="1">
      <alignment horizontal="center"/>
    </xf>
    <xf numFmtId="0" fontId="0" fillId="0" borderId="7" xfId="0" applyBorder="1"/>
    <xf numFmtId="0" fontId="36" fillId="0" borderId="9" xfId="0" applyFont="1" applyBorder="1" applyAlignment="1">
      <alignment horizontal="center"/>
    </xf>
    <xf numFmtId="0" fontId="35" fillId="0" borderId="9" xfId="0" applyFont="1" applyBorder="1"/>
    <xf numFmtId="0" fontId="36" fillId="0" borderId="9" xfId="0" applyFont="1" applyBorder="1"/>
    <xf numFmtId="0" fontId="36" fillId="0" borderId="31" xfId="0" applyFont="1" applyBorder="1"/>
    <xf numFmtId="0" fontId="36" fillId="0" borderId="9" xfId="0" applyFont="1" applyFill="1" applyBorder="1" applyAlignment="1">
      <alignment horizontal="center"/>
    </xf>
    <xf numFmtId="0" fontId="34" fillId="0" borderId="11" xfId="0" applyFont="1" applyBorder="1" applyAlignment="1">
      <alignment horizontal="center"/>
    </xf>
    <xf numFmtId="0" fontId="34" fillId="0" borderId="11" xfId="0" applyFont="1" applyBorder="1" applyAlignment="1"/>
    <xf numFmtId="0" fontId="34" fillId="0" borderId="4" xfId="0" applyFont="1" applyBorder="1" applyAlignment="1">
      <alignment horizontal="center" vertical="center" wrapText="1"/>
    </xf>
    <xf numFmtId="0" fontId="36" fillId="0" borderId="9" xfId="0" applyFont="1" applyFill="1" applyBorder="1"/>
    <xf numFmtId="0" fontId="32" fillId="0" borderId="0" xfId="0" applyFont="1" applyAlignment="1">
      <alignment horizontal="center"/>
    </xf>
    <xf numFmtId="0" fontId="35" fillId="0" borderId="22" xfId="0" applyFont="1" applyBorder="1" applyAlignment="1">
      <alignment horizontal="center" vertical="center" wrapText="1"/>
    </xf>
    <xf numFmtId="0" fontId="35" fillId="0" borderId="4" xfId="0" applyFont="1" applyBorder="1" applyAlignment="1">
      <alignment horizontal="center" vertical="center"/>
    </xf>
    <xf numFmtId="0" fontId="35" fillId="0" borderId="4" xfId="0" applyFont="1" applyBorder="1" applyAlignment="1">
      <alignment horizontal="center" vertical="center" wrapText="1"/>
    </xf>
    <xf numFmtId="0" fontId="35" fillId="0" borderId="41" xfId="0" applyFont="1" applyBorder="1" applyAlignment="1">
      <alignment horizontal="center" vertical="center" wrapText="1"/>
    </xf>
    <xf numFmtId="0" fontId="19" fillId="0" borderId="0" xfId="0" applyFont="1" applyAlignment="1"/>
    <xf numFmtId="0" fontId="19" fillId="0" borderId="0" xfId="0" applyFont="1" applyAlignment="1">
      <alignment horizontal="center"/>
    </xf>
    <xf numFmtId="0" fontId="58" fillId="0" borderId="0" xfId="0" applyFont="1" applyAlignment="1"/>
    <xf numFmtId="0" fontId="33" fillId="0" borderId="0" xfId="0" applyFont="1" applyAlignment="1">
      <alignment horizontal="left"/>
    </xf>
    <xf numFmtId="0" fontId="33" fillId="0" borderId="0" xfId="0" applyFont="1" applyAlignment="1"/>
    <xf numFmtId="0" fontId="33" fillId="0" borderId="22" xfId="0" applyFont="1" applyBorder="1" applyAlignment="1">
      <alignment horizontal="center" vertical="center"/>
    </xf>
    <xf numFmtId="0" fontId="35" fillId="0" borderId="48" xfId="0" applyFont="1" applyBorder="1" applyAlignment="1">
      <alignment horizontal="center"/>
    </xf>
    <xf numFmtId="14" fontId="33" fillId="0" borderId="27" xfId="0" applyNumberFormat="1" applyFont="1" applyBorder="1" applyAlignment="1">
      <alignment horizontal="center" vertical="center"/>
    </xf>
    <xf numFmtId="0" fontId="33" fillId="0" borderId="31" xfId="0" applyFont="1" applyBorder="1"/>
    <xf numFmtId="0" fontId="0" fillId="0" borderId="81" xfId="0" applyBorder="1"/>
    <xf numFmtId="0" fontId="33" fillId="0" borderId="36" xfId="0" applyFont="1" applyBorder="1"/>
    <xf numFmtId="0" fontId="45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0" fontId="35" fillId="0" borderId="20" xfId="0" applyFont="1" applyBorder="1" applyAlignment="1">
      <alignment horizontal="center"/>
    </xf>
    <xf numFmtId="0" fontId="35" fillId="0" borderId="5" xfId="0" applyFont="1" applyBorder="1" applyAlignment="1">
      <alignment horizontal="center"/>
    </xf>
    <xf numFmtId="0" fontId="36" fillId="0" borderId="8" xfId="0" applyFont="1" applyBorder="1"/>
    <xf numFmtId="0" fontId="36" fillId="0" borderId="31" xfId="0" applyFont="1" applyBorder="1" applyAlignment="1">
      <alignment horizontal="center"/>
    </xf>
    <xf numFmtId="0" fontId="36" fillId="0" borderId="20" xfId="0" applyFont="1" applyBorder="1"/>
    <xf numFmtId="0" fontId="36" fillId="0" borderId="4" xfId="0" applyFont="1" applyBorder="1"/>
    <xf numFmtId="0" fontId="36" fillId="0" borderId="37" xfId="0" applyFont="1" applyBorder="1"/>
    <xf numFmtId="0" fontId="36" fillId="0" borderId="41" xfId="0" applyFont="1" applyBorder="1" applyAlignment="1">
      <alignment horizontal="center"/>
    </xf>
    <xf numFmtId="0" fontId="36" fillId="0" borderId="30" xfId="0" applyFont="1" applyBorder="1"/>
    <xf numFmtId="0" fontId="36" fillId="0" borderId="11" xfId="0" applyFont="1" applyBorder="1"/>
    <xf numFmtId="0" fontId="36" fillId="0" borderId="70" xfId="0" applyFont="1" applyBorder="1"/>
    <xf numFmtId="0" fontId="36" fillId="0" borderId="34" xfId="0" applyFont="1" applyBorder="1"/>
    <xf numFmtId="0" fontId="36" fillId="0" borderId="35" xfId="0" applyFont="1" applyBorder="1"/>
    <xf numFmtId="0" fontId="14" fillId="0" borderId="0" xfId="0" applyFont="1" applyAlignment="1">
      <alignment horizontal="center"/>
    </xf>
    <xf numFmtId="0" fontId="30" fillId="0" borderId="4" xfId="0" applyFont="1" applyBorder="1" applyAlignment="1">
      <alignment horizontal="center" vertical="center" wrapText="1"/>
    </xf>
    <xf numFmtId="0" fontId="33" fillId="0" borderId="0" xfId="0" applyFont="1" applyBorder="1" applyAlignment="1">
      <alignment vertical="center"/>
    </xf>
    <xf numFmtId="0" fontId="33" fillId="0" borderId="4" xfId="0" applyFont="1" applyBorder="1" applyAlignment="1">
      <alignment vertical="center"/>
    </xf>
    <xf numFmtId="0" fontId="33" fillId="0" borderId="4" xfId="0" applyFont="1" applyBorder="1" applyAlignment="1">
      <alignment horizontal="center" vertical="center"/>
    </xf>
    <xf numFmtId="0" fontId="33" fillId="0" borderId="0" xfId="0" applyFont="1" applyAlignment="1">
      <alignment vertical="center"/>
    </xf>
    <xf numFmtId="0" fontId="33" fillId="0" borderId="0" xfId="0" applyFont="1" applyBorder="1" applyAlignment="1">
      <alignment horizontal="center" vertical="center"/>
    </xf>
    <xf numFmtId="0" fontId="30" fillId="0" borderId="0" xfId="0" applyFont="1" applyAlignment="1"/>
    <xf numFmtId="0" fontId="33" fillId="0" borderId="2" xfId="0" applyFont="1" applyBorder="1" applyAlignment="1"/>
    <xf numFmtId="0" fontId="33" fillId="0" borderId="0" xfId="0" applyFont="1" applyAlignment="1">
      <alignment horizontal="center" vertical="center"/>
    </xf>
    <xf numFmtId="0" fontId="69" fillId="0" borderId="0" xfId="0" applyFont="1" applyAlignment="1"/>
    <xf numFmtId="0" fontId="19" fillId="0" borderId="0" xfId="0" applyFont="1" applyBorder="1" applyAlignment="1"/>
    <xf numFmtId="0" fontId="33" fillId="0" borderId="4" xfId="0" applyFont="1" applyBorder="1" applyAlignment="1">
      <alignment horizontal="center" vertical="center" wrapText="1"/>
    </xf>
    <xf numFmtId="14" fontId="33" fillId="0" borderId="50" xfId="0" applyNumberFormat="1" applyFont="1" applyBorder="1" applyAlignment="1">
      <alignment horizontal="center" vertical="center"/>
    </xf>
    <xf numFmtId="0" fontId="33" fillId="0" borderId="44" xfId="0" applyFont="1" applyBorder="1"/>
    <xf numFmtId="0" fontId="2" fillId="0" borderId="75" xfId="0" applyFont="1" applyFill="1" applyBorder="1"/>
    <xf numFmtId="0" fontId="3" fillId="0" borderId="41" xfId="0" applyFont="1" applyFill="1" applyBorder="1" applyAlignment="1">
      <alignment horizontal="center" vertical="center" wrapText="1"/>
    </xf>
    <xf numFmtId="164" fontId="2" fillId="0" borderId="31" xfId="2" applyNumberFormat="1" applyFont="1" applyFill="1" applyBorder="1" applyAlignment="1">
      <alignment horizontal="center"/>
    </xf>
    <xf numFmtId="164" fontId="2" fillId="0" borderId="9" xfId="0" applyNumberFormat="1" applyFont="1" applyFill="1" applyBorder="1"/>
    <xf numFmtId="164" fontId="2" fillId="0" borderId="31" xfId="0" applyNumberFormat="1" applyFont="1" applyFill="1" applyBorder="1"/>
    <xf numFmtId="0" fontId="2" fillId="0" borderId="31" xfId="0" applyFont="1" applyFill="1" applyBorder="1"/>
    <xf numFmtId="164" fontId="3" fillId="0" borderId="35" xfId="2" applyNumberFormat="1" applyFont="1" applyFill="1" applyBorder="1" applyAlignment="1">
      <alignment horizontal="right" vertical="center"/>
    </xf>
    <xf numFmtId="164" fontId="2" fillId="0" borderId="31" xfId="2" applyNumberFormat="1" applyFont="1" applyFill="1" applyBorder="1"/>
    <xf numFmtId="168" fontId="2" fillId="0" borderId="43" xfId="2" applyNumberFormat="1" applyFont="1" applyFill="1" applyBorder="1"/>
    <xf numFmtId="168" fontId="2" fillId="0" borderId="44" xfId="2" applyNumberFormat="1" applyFont="1" applyFill="1" applyBorder="1"/>
    <xf numFmtId="164" fontId="3" fillId="0" borderId="82" xfId="2" applyNumberFormat="1" applyFont="1" applyFill="1" applyBorder="1" applyAlignment="1">
      <alignment horizontal="right" vertical="center"/>
    </xf>
    <xf numFmtId="164" fontId="3" fillId="0" borderId="31" xfId="2" applyNumberFormat="1" applyFont="1" applyFill="1" applyBorder="1" applyAlignment="1">
      <alignment horizontal="right" vertical="center"/>
    </xf>
    <xf numFmtId="1" fontId="3" fillId="0" borderId="7" xfId="0" applyNumberFormat="1" applyFont="1" applyFill="1" applyBorder="1"/>
    <xf numFmtId="1" fontId="3" fillId="0" borderId="80" xfId="0" applyNumberFormat="1" applyFont="1" applyFill="1" applyBorder="1"/>
    <xf numFmtId="165" fontId="3" fillId="0" borderId="82" xfId="1" applyNumberFormat="1" applyFont="1" applyFill="1" applyBorder="1"/>
    <xf numFmtId="164" fontId="36" fillId="0" borderId="0" xfId="9" applyNumberFormat="1" applyFont="1"/>
    <xf numFmtId="164" fontId="25" fillId="0" borderId="0" xfId="9" applyNumberFormat="1" applyFont="1" applyAlignment="1">
      <alignment horizontal="center"/>
    </xf>
    <xf numFmtId="164" fontId="35" fillId="0" borderId="0" xfId="9" applyNumberFormat="1" applyFont="1" applyBorder="1"/>
    <xf numFmtId="164" fontId="36" fillId="0" borderId="0" xfId="9" applyNumberFormat="1" applyFont="1" applyBorder="1"/>
    <xf numFmtId="164" fontId="45" fillId="0" borderId="0" xfId="9" applyNumberFormat="1" applyFont="1" applyAlignment="1">
      <alignment horizontal="center"/>
    </xf>
    <xf numFmtId="164" fontId="43" fillId="0" borderId="12" xfId="9" applyNumberFormat="1" applyFont="1" applyBorder="1" applyAlignment="1">
      <alignment horizontal="center" vertical="center" wrapText="1"/>
    </xf>
    <xf numFmtId="164" fontId="43" fillId="0" borderId="13" xfId="9" applyNumberFormat="1" applyFont="1" applyBorder="1" applyAlignment="1">
      <alignment horizontal="center" vertical="center" wrapText="1"/>
    </xf>
    <xf numFmtId="164" fontId="43" fillId="0" borderId="13" xfId="9" applyNumberFormat="1" applyFont="1" applyBorder="1" applyAlignment="1">
      <alignment vertical="center" wrapText="1"/>
    </xf>
    <xf numFmtId="164" fontId="49" fillId="0" borderId="14" xfId="9" applyNumberFormat="1" applyFont="1" applyBorder="1" applyAlignment="1">
      <alignment horizontal="center" vertical="center" wrapText="1"/>
    </xf>
    <xf numFmtId="164" fontId="49" fillId="0" borderId="82" xfId="9" applyNumberFormat="1" applyFont="1" applyBorder="1" applyAlignment="1">
      <alignment horizontal="center" vertical="center" wrapText="1"/>
    </xf>
    <xf numFmtId="164" fontId="9" fillId="0" borderId="7" xfId="9" applyNumberFormat="1" applyFont="1" applyBorder="1" applyAlignment="1">
      <alignment horizontal="left"/>
    </xf>
    <xf numFmtId="164" fontId="36" fillId="0" borderId="9" xfId="9" applyNumberFormat="1" applyFont="1" applyBorder="1"/>
    <xf numFmtId="164" fontId="36" fillId="0" borderId="23" xfId="9" applyNumberFormat="1" applyFont="1" applyBorder="1"/>
    <xf numFmtId="164" fontId="36" fillId="0" borderId="8" xfId="9" applyNumberFormat="1" applyFont="1" applyBorder="1"/>
    <xf numFmtId="164" fontId="36" fillId="0" borderId="31" xfId="9" applyNumberFormat="1" applyFont="1" applyBorder="1"/>
    <xf numFmtId="164" fontId="36" fillId="0" borderId="49" xfId="9" applyNumberFormat="1" applyFont="1" applyBorder="1"/>
    <xf numFmtId="164" fontId="34" fillId="0" borderId="32" xfId="9" applyNumberFormat="1" applyFont="1" applyBorder="1" applyAlignment="1">
      <alignment horizontal="left"/>
    </xf>
    <xf numFmtId="164" fontId="34" fillId="0" borderId="11" xfId="9" applyNumberFormat="1" applyFont="1" applyBorder="1" applyAlignment="1">
      <alignment horizontal="left"/>
    </xf>
    <xf numFmtId="164" fontId="34" fillId="0" borderId="33" xfId="9" applyNumberFormat="1" applyFont="1" applyBorder="1" applyAlignment="1">
      <alignment horizontal="left"/>
    </xf>
    <xf numFmtId="164" fontId="36" fillId="0" borderId="70" xfId="9" applyNumberFormat="1" applyFont="1" applyBorder="1"/>
    <xf numFmtId="164" fontId="36" fillId="0" borderId="35" xfId="9" applyNumberFormat="1" applyFont="1" applyBorder="1"/>
    <xf numFmtId="0" fontId="46" fillId="0" borderId="81" xfId="0" applyFont="1" applyFill="1" applyBorder="1" applyAlignment="1">
      <alignment horizontal="left"/>
    </xf>
    <xf numFmtId="0" fontId="62" fillId="0" borderId="33" xfId="0" applyFont="1" applyFill="1" applyBorder="1" applyAlignment="1">
      <alignment horizontal="left"/>
    </xf>
    <xf numFmtId="0" fontId="62" fillId="0" borderId="5" xfId="0" applyFont="1" applyFill="1" applyBorder="1" applyAlignment="1">
      <alignment horizontal="left"/>
    </xf>
    <xf numFmtId="0" fontId="17" fillId="0" borderId="0" xfId="0" applyFont="1" applyFill="1" applyAlignment="1">
      <alignment horizontal="center"/>
    </xf>
    <xf numFmtId="0" fontId="20" fillId="0" borderId="4" xfId="0" applyFont="1" applyFill="1" applyBorder="1" applyAlignment="1">
      <alignment horizontal="center" vertical="center" wrapText="1"/>
    </xf>
    <xf numFmtId="0" fontId="20" fillId="0" borderId="4" xfId="0" applyFont="1" applyFill="1" applyBorder="1" applyAlignment="1">
      <alignment horizontal="center" vertical="center"/>
    </xf>
    <xf numFmtId="0" fontId="60" fillId="0" borderId="0" xfId="0" applyFont="1" applyBorder="1" applyAlignment="1">
      <alignment horizontal="center"/>
    </xf>
    <xf numFmtId="0" fontId="30" fillId="0" borderId="43" xfId="0" applyFont="1" applyBorder="1"/>
    <xf numFmtId="164" fontId="3" fillId="0" borderId="31" xfId="2" applyNumberFormat="1" applyFont="1" applyFill="1" applyBorder="1" applyAlignment="1">
      <alignment horizontal="center"/>
    </xf>
    <xf numFmtId="0" fontId="2" fillId="0" borderId="18" xfId="0" applyFont="1" applyFill="1" applyBorder="1"/>
    <xf numFmtId="0" fontId="3" fillId="0" borderId="19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70" fillId="0" borderId="0" xfId="0" applyFont="1" applyFill="1" applyBorder="1"/>
    <xf numFmtId="1" fontId="3" fillId="0" borderId="31" xfId="0" applyNumberFormat="1" applyFont="1" applyFill="1" applyBorder="1"/>
    <xf numFmtId="0" fontId="35" fillId="0" borderId="94" xfId="0" applyFont="1" applyBorder="1" applyAlignment="1">
      <alignment horizontal="center" vertical="center" wrapText="1"/>
    </xf>
    <xf numFmtId="0" fontId="14" fillId="0" borderId="0" xfId="0" applyFont="1" applyFill="1" applyAlignment="1"/>
    <xf numFmtId="0" fontId="21" fillId="0" borderId="4" xfId="11" applyFont="1" applyFill="1" applyBorder="1" applyAlignment="1">
      <alignment horizontal="center" vertical="top"/>
    </xf>
    <xf numFmtId="0" fontId="22" fillId="0" borderId="4" xfId="0" applyFont="1" applyFill="1" applyBorder="1" applyAlignment="1">
      <alignment horizontal="left" vertical="center" wrapText="1"/>
    </xf>
    <xf numFmtId="0" fontId="21" fillId="0" borderId="4" xfId="11" applyFont="1" applyFill="1" applyBorder="1" applyAlignment="1">
      <alignment vertical="top"/>
    </xf>
    <xf numFmtId="1" fontId="21" fillId="0" borderId="4" xfId="11" applyNumberFormat="1" applyFont="1" applyFill="1" applyBorder="1" applyAlignment="1">
      <alignment horizontal="left" vertical="top"/>
    </xf>
    <xf numFmtId="167" fontId="21" fillId="0" borderId="4" xfId="11" applyNumberFormat="1" applyFont="1" applyFill="1" applyBorder="1" applyAlignment="1">
      <alignment vertical="top"/>
    </xf>
    <xf numFmtId="168" fontId="23" fillId="0" borderId="4" xfId="16" applyNumberFormat="1" applyFont="1" applyFill="1" applyBorder="1" applyAlignment="1">
      <alignment horizontal="left" vertical="center" wrapText="1"/>
    </xf>
    <xf numFmtId="165" fontId="23" fillId="0" borderId="4" xfId="0" applyNumberFormat="1" applyFont="1" applyFill="1" applyBorder="1" applyAlignment="1">
      <alignment horizontal="left" vertical="center" wrapText="1"/>
    </xf>
    <xf numFmtId="165" fontId="21" fillId="0" borderId="4" xfId="17" applyNumberFormat="1" applyFont="1" applyFill="1" applyBorder="1" applyAlignment="1">
      <alignment vertical="top"/>
    </xf>
    <xf numFmtId="169" fontId="21" fillId="0" borderId="4" xfId="17" applyNumberFormat="1" applyFont="1" applyFill="1" applyBorder="1" applyAlignment="1">
      <alignment vertical="top"/>
    </xf>
    <xf numFmtId="0" fontId="24" fillId="0" borderId="4" xfId="11" applyFont="1" applyFill="1" applyBorder="1" applyAlignment="1">
      <alignment vertical="top"/>
    </xf>
    <xf numFmtId="1" fontId="24" fillId="0" borderId="4" xfId="11" applyNumberFormat="1" applyFont="1" applyFill="1" applyBorder="1" applyAlignment="1">
      <alignment horizontal="left" vertical="top"/>
    </xf>
    <xf numFmtId="167" fontId="24" fillId="0" borderId="4" xfId="11" applyNumberFormat="1" applyFont="1" applyFill="1" applyBorder="1" applyAlignment="1">
      <alignment vertical="top"/>
    </xf>
    <xf numFmtId="165" fontId="24" fillId="0" borderId="4" xfId="15" applyNumberFormat="1" applyFont="1" applyFill="1" applyBorder="1" applyAlignment="1">
      <alignment horizontal="right" vertical="top"/>
    </xf>
    <xf numFmtId="169" fontId="24" fillId="0" borderId="4" xfId="15" applyNumberFormat="1" applyFont="1" applyFill="1" applyBorder="1" applyAlignment="1">
      <alignment horizontal="right" vertical="top"/>
    </xf>
    <xf numFmtId="0" fontId="20" fillId="0" borderId="35" xfId="0" applyFont="1" applyFill="1" applyBorder="1" applyAlignment="1">
      <alignment horizontal="center" vertical="center" wrapText="1"/>
    </xf>
    <xf numFmtId="165" fontId="21" fillId="0" borderId="41" xfId="17" applyNumberFormat="1" applyFont="1" applyFill="1" applyBorder="1" applyAlignment="1">
      <alignment vertical="top"/>
    </xf>
    <xf numFmtId="165" fontId="24" fillId="0" borderId="41" xfId="15" applyNumberFormat="1" applyFont="1" applyFill="1" applyBorder="1" applyAlignment="1">
      <alignment horizontal="right" vertical="top"/>
    </xf>
    <xf numFmtId="0" fontId="12" fillId="0" borderId="0" xfId="0" applyFont="1" applyFill="1" applyAlignment="1">
      <alignment horizontal="left" vertical="center"/>
    </xf>
    <xf numFmtId="165" fontId="22" fillId="0" borderId="0" xfId="0" applyNumberFormat="1" applyFont="1" applyFill="1" applyBorder="1" applyAlignment="1">
      <alignment horizontal="center" wrapText="1"/>
    </xf>
    <xf numFmtId="165" fontId="20" fillId="0" borderId="4" xfId="0" applyNumberFormat="1" applyFont="1" applyFill="1" applyBorder="1" applyAlignment="1">
      <alignment horizontal="center" wrapText="1"/>
    </xf>
    <xf numFmtId="164" fontId="12" fillId="0" borderId="0" xfId="0" applyNumberFormat="1" applyFont="1" applyFill="1"/>
    <xf numFmtId="0" fontId="18" fillId="0" borderId="0" xfId="0" applyFont="1" applyFill="1" applyAlignment="1">
      <alignment horizontal="center"/>
    </xf>
    <xf numFmtId="0" fontId="16" fillId="0" borderId="0" xfId="0" applyFont="1" applyFill="1" applyAlignment="1">
      <alignment horizontal="left" vertical="center"/>
    </xf>
    <xf numFmtId="0" fontId="12" fillId="0" borderId="4" xfId="11" applyFont="1" applyFill="1" applyBorder="1" applyAlignment="1">
      <alignment horizontal="center" vertical="top"/>
    </xf>
    <xf numFmtId="0" fontId="12" fillId="0" borderId="4" xfId="11" applyFont="1" applyFill="1" applyBorder="1" applyAlignment="1">
      <alignment vertical="top"/>
    </xf>
    <xf numFmtId="1" fontId="12" fillId="0" borderId="4" xfId="11" applyNumberFormat="1" applyFont="1" applyFill="1" applyBorder="1" applyAlignment="1">
      <alignment horizontal="left" vertical="top"/>
    </xf>
    <xf numFmtId="167" fontId="12" fillId="0" borderId="4" xfId="11" applyNumberFormat="1" applyFont="1" applyFill="1" applyBorder="1" applyAlignment="1">
      <alignment vertical="top"/>
    </xf>
    <xf numFmtId="165" fontId="12" fillId="0" borderId="4" xfId="15" applyNumberFormat="1" applyFont="1" applyFill="1" applyBorder="1" applyAlignment="1">
      <alignment horizontal="left" vertical="center"/>
    </xf>
    <xf numFmtId="168" fontId="22" fillId="0" borderId="4" xfId="41" applyNumberFormat="1" applyFont="1" applyFill="1" applyBorder="1" applyAlignment="1">
      <alignment horizontal="left" vertical="center" wrapText="1"/>
    </xf>
    <xf numFmtId="165" fontId="22" fillId="0" borderId="4" xfId="0" applyNumberFormat="1" applyFont="1" applyFill="1" applyBorder="1" applyAlignment="1">
      <alignment horizontal="left" vertical="center" wrapText="1"/>
    </xf>
    <xf numFmtId="168" fontId="22" fillId="0" borderId="4" xfId="41" applyNumberFormat="1" applyFont="1" applyFill="1" applyBorder="1" applyAlignment="1">
      <alignment vertical="center" wrapText="1"/>
    </xf>
    <xf numFmtId="165" fontId="12" fillId="0" borderId="4" xfId="17" applyNumberFormat="1" applyFont="1" applyFill="1" applyBorder="1" applyAlignment="1">
      <alignment vertical="top"/>
    </xf>
    <xf numFmtId="169" fontId="12" fillId="0" borderId="4" xfId="17" applyNumberFormat="1" applyFont="1" applyFill="1" applyBorder="1" applyAlignment="1">
      <alignment vertical="top"/>
    </xf>
    <xf numFmtId="0" fontId="12" fillId="0" borderId="4" xfId="11" applyFont="1" applyFill="1" applyBorder="1" applyAlignment="1">
      <alignment horizontal="center" vertical="center"/>
    </xf>
    <xf numFmtId="1" fontId="12" fillId="0" borderId="4" xfId="11" applyNumberFormat="1" applyFont="1" applyFill="1" applyBorder="1" applyAlignment="1">
      <alignment horizontal="left" vertical="center"/>
    </xf>
    <xf numFmtId="165" fontId="20" fillId="0" borderId="4" xfId="0" applyNumberFormat="1" applyFont="1" applyFill="1" applyBorder="1"/>
    <xf numFmtId="168" fontId="20" fillId="0" borderId="4" xfId="41" applyNumberFormat="1" applyFont="1" applyFill="1" applyBorder="1" applyAlignment="1"/>
    <xf numFmtId="165" fontId="12" fillId="0" borderId="4" xfId="15" applyNumberFormat="1" applyFont="1" applyFill="1" applyBorder="1" applyAlignment="1">
      <alignment horizontal="right" vertical="top"/>
    </xf>
    <xf numFmtId="169" fontId="12" fillId="0" borderId="4" xfId="15" applyNumberFormat="1" applyFont="1" applyFill="1" applyBorder="1" applyAlignment="1">
      <alignment horizontal="right" vertical="top"/>
    </xf>
    <xf numFmtId="0" fontId="20" fillId="0" borderId="0" xfId="0" applyFont="1" applyFill="1" applyBorder="1" applyAlignment="1"/>
    <xf numFmtId="0" fontId="20" fillId="0" borderId="0" xfId="0" applyFont="1" applyFill="1" applyBorder="1" applyAlignment="1">
      <alignment vertical="center" wrapText="1"/>
    </xf>
    <xf numFmtId="164" fontId="20" fillId="0" borderId="4" xfId="41" applyNumberFormat="1" applyFont="1" applyFill="1" applyBorder="1" applyAlignment="1">
      <alignment horizontal="center" vertical="center"/>
    </xf>
    <xf numFmtId="164" fontId="20" fillId="0" borderId="0" xfId="41" applyNumberFormat="1" applyFont="1" applyFill="1" applyBorder="1" applyAlignment="1">
      <alignment horizontal="center" vertical="center"/>
    </xf>
    <xf numFmtId="164" fontId="22" fillId="0" borderId="4" xfId="41" applyNumberFormat="1" applyFont="1" applyFill="1" applyBorder="1"/>
    <xf numFmtId="164" fontId="22" fillId="0" borderId="0" xfId="41" applyNumberFormat="1" applyFont="1" applyFill="1" applyBorder="1"/>
    <xf numFmtId="164" fontId="20" fillId="0" borderId="4" xfId="41" applyNumberFormat="1" applyFont="1" applyFill="1" applyBorder="1"/>
    <xf numFmtId="164" fontId="20" fillId="0" borderId="0" xfId="41" applyNumberFormat="1" applyFont="1" applyFill="1" applyBorder="1"/>
    <xf numFmtId="164" fontId="20" fillId="0" borderId="4" xfId="41" applyNumberFormat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/>
    </xf>
    <xf numFmtId="0" fontId="20" fillId="0" borderId="0" xfId="0" applyFont="1" applyFill="1"/>
    <xf numFmtId="0" fontId="22" fillId="0" borderId="0" xfId="0" applyFont="1" applyFill="1"/>
    <xf numFmtId="164" fontId="22" fillId="0" borderId="0" xfId="41" applyNumberFormat="1" applyFont="1" applyFill="1"/>
    <xf numFmtId="0" fontId="22" fillId="0" borderId="0" xfId="0" applyFont="1" applyFill="1" applyAlignment="1">
      <alignment vertical="center"/>
    </xf>
    <xf numFmtId="0" fontId="36" fillId="0" borderId="4" xfId="0" applyFont="1" applyFill="1" applyBorder="1" applyAlignment="1">
      <alignment horizontal="left" vertical="top" wrapText="1"/>
    </xf>
    <xf numFmtId="0" fontId="9" fillId="0" borderId="4" xfId="0" applyFont="1" applyFill="1" applyBorder="1" applyAlignment="1">
      <alignment horizontal="left" vertical="center" wrapText="1"/>
    </xf>
    <xf numFmtId="0" fontId="36" fillId="0" borderId="4" xfId="0" applyFont="1" applyFill="1" applyBorder="1" applyAlignment="1">
      <alignment horizontal="left" wrapText="1"/>
    </xf>
    <xf numFmtId="0" fontId="11" fillId="0" borderId="0" xfId="0" applyFont="1" applyBorder="1"/>
    <xf numFmtId="164" fontId="9" fillId="0" borderId="31" xfId="52" applyNumberFormat="1" applyFont="1" applyFill="1" applyBorder="1"/>
    <xf numFmtId="0" fontId="9" fillId="0" borderId="0" xfId="12" applyFill="1" applyBorder="1"/>
    <xf numFmtId="164" fontId="59" fillId="0" borderId="31" xfId="52" applyNumberFormat="1" applyFont="1" applyFill="1" applyBorder="1"/>
    <xf numFmtId="164" fontId="34" fillId="0" borderId="35" xfId="52" applyNumberFormat="1" applyFont="1" applyFill="1" applyBorder="1"/>
    <xf numFmtId="164" fontId="9" fillId="0" borderId="44" xfId="52" applyNumberFormat="1" applyFont="1" applyFill="1" applyBorder="1"/>
    <xf numFmtId="164" fontId="36" fillId="0" borderId="31" xfId="48" quotePrefix="1" applyNumberFormat="1" applyFont="1" applyBorder="1" applyAlignment="1">
      <alignment horizontal="right"/>
    </xf>
    <xf numFmtId="0" fontId="34" fillId="0" borderId="6" xfId="0" applyFont="1" applyFill="1" applyBorder="1" applyAlignment="1">
      <alignment horizontal="center" vertical="center" wrapText="1"/>
    </xf>
    <xf numFmtId="0" fontId="34" fillId="0" borderId="4" xfId="0" applyFont="1" applyFill="1" applyBorder="1" applyAlignment="1">
      <alignment horizontal="center" vertical="center" wrapText="1"/>
    </xf>
    <xf numFmtId="164" fontId="35" fillId="0" borderId="0" xfId="9" applyNumberFormat="1" applyFont="1"/>
    <xf numFmtId="0" fontId="31" fillId="0" borderId="44" xfId="0" applyFont="1" applyFill="1" applyBorder="1"/>
    <xf numFmtId="164" fontId="31" fillId="0" borderId="44" xfId="51" applyNumberFormat="1" applyFont="1" applyFill="1" applyBorder="1"/>
    <xf numFmtId="0" fontId="0" fillId="0" borderId="0" xfId="0" applyFill="1" applyBorder="1"/>
    <xf numFmtId="164" fontId="43" fillId="0" borderId="17" xfId="25" applyNumberFormat="1" applyFont="1" applyFill="1" applyBorder="1" applyAlignment="1">
      <alignment vertical="center"/>
    </xf>
    <xf numFmtId="164" fontId="43" fillId="0" borderId="79" xfId="25" applyNumberFormat="1" applyFont="1" applyFill="1" applyBorder="1" applyAlignment="1">
      <alignment vertical="center"/>
    </xf>
    <xf numFmtId="164" fontId="9" fillId="0" borderId="7" xfId="25" applyNumberFormat="1" applyFont="1" applyFill="1" applyBorder="1" applyAlignment="1">
      <alignment horizontal="left"/>
    </xf>
    <xf numFmtId="164" fontId="9" fillId="0" borderId="8" xfId="25" applyNumberFormat="1" applyFont="1" applyFill="1" applyBorder="1" applyAlignment="1">
      <alignment horizontal="left"/>
    </xf>
    <xf numFmtId="164" fontId="9" fillId="0" borderId="0" xfId="25" applyNumberFormat="1" applyFont="1" applyFill="1" applyBorder="1" applyAlignment="1">
      <alignment horizontal="left"/>
    </xf>
    <xf numFmtId="164" fontId="36" fillId="0" borderId="0" xfId="25" applyNumberFormat="1" applyFont="1" applyFill="1" applyBorder="1"/>
    <xf numFmtId="164" fontId="35" fillId="0" borderId="95" xfId="25" applyNumberFormat="1" applyFont="1" applyFill="1" applyBorder="1" applyAlignment="1">
      <alignment horizontal="center"/>
    </xf>
    <xf numFmtId="164" fontId="39" fillId="0" borderId="7" xfId="25" applyNumberFormat="1" applyFont="1" applyFill="1" applyBorder="1" applyAlignment="1">
      <alignment horizontal="left"/>
    </xf>
    <xf numFmtId="164" fontId="34" fillId="0" borderId="8" xfId="25" applyNumberFormat="1" applyFont="1" applyFill="1" applyBorder="1" applyAlignment="1">
      <alignment horizontal="left"/>
    </xf>
    <xf numFmtId="164" fontId="34" fillId="0" borderId="0" xfId="25" applyNumberFormat="1" applyFont="1" applyFill="1" applyBorder="1" applyAlignment="1">
      <alignment horizontal="left"/>
    </xf>
    <xf numFmtId="164" fontId="36" fillId="0" borderId="80" xfId="25" applyNumberFormat="1" applyFont="1" applyFill="1" applyBorder="1" applyAlignment="1"/>
    <xf numFmtId="164" fontId="36" fillId="0" borderId="94" xfId="25" applyNumberFormat="1" applyFont="1" applyFill="1" applyBorder="1" applyAlignment="1"/>
    <xf numFmtId="164" fontId="34" fillId="0" borderId="7" xfId="25" applyNumberFormat="1" applyFont="1" applyFill="1" applyBorder="1" applyAlignment="1">
      <alignment horizontal="left"/>
    </xf>
    <xf numFmtId="164" fontId="35" fillId="0" borderId="80" xfId="25" applyNumberFormat="1" applyFont="1" applyFill="1" applyBorder="1" applyAlignment="1"/>
    <xf numFmtId="164" fontId="36" fillId="0" borderId="7" xfId="25" applyNumberFormat="1" applyFont="1" applyFill="1" applyBorder="1"/>
    <xf numFmtId="164" fontId="35" fillId="0" borderId="92" xfId="25" applyNumberFormat="1" applyFont="1" applyFill="1" applyBorder="1"/>
    <xf numFmtId="164" fontId="34" fillId="0" borderId="86" xfId="25" applyNumberFormat="1" applyFont="1" applyFill="1" applyBorder="1"/>
    <xf numFmtId="164" fontId="35" fillId="0" borderId="15" xfId="25" applyNumberFormat="1" applyFont="1" applyFill="1" applyBorder="1"/>
    <xf numFmtId="164" fontId="36" fillId="0" borderId="3" xfId="25" applyNumberFormat="1" applyFont="1" applyFill="1" applyBorder="1"/>
    <xf numFmtId="164" fontId="36" fillId="0" borderId="99" xfId="25" applyNumberFormat="1" applyFont="1" applyFill="1" applyBorder="1"/>
    <xf numFmtId="164" fontId="34" fillId="0" borderId="7" xfId="25" applyNumberFormat="1" applyFont="1" applyFill="1" applyBorder="1"/>
    <xf numFmtId="164" fontId="35" fillId="0" borderId="8" xfId="25" applyNumberFormat="1" applyFont="1" applyFill="1" applyBorder="1"/>
    <xf numFmtId="164" fontId="35" fillId="0" borderId="0" xfId="25" applyNumberFormat="1" applyFont="1" applyFill="1" applyBorder="1"/>
    <xf numFmtId="164" fontId="9" fillId="0" borderId="8" xfId="25" applyNumberFormat="1" applyFont="1" applyFill="1" applyBorder="1"/>
    <xf numFmtId="164" fontId="9" fillId="0" borderId="0" xfId="25" applyNumberFormat="1" applyFont="1" applyFill="1" applyBorder="1"/>
    <xf numFmtId="164" fontId="0" fillId="0" borderId="0" xfId="0" applyNumberFormat="1" applyFill="1"/>
    <xf numFmtId="164" fontId="36" fillId="0" borderId="8" xfId="25" applyNumberFormat="1" applyFont="1" applyFill="1" applyBorder="1"/>
    <xf numFmtId="164" fontId="39" fillId="0" borderId="42" xfId="25" applyNumberFormat="1" applyFont="1" applyFill="1" applyBorder="1"/>
    <xf numFmtId="164" fontId="36" fillId="0" borderId="60" xfId="25" applyNumberFormat="1" applyFont="1" applyFill="1" applyBorder="1"/>
    <xf numFmtId="164" fontId="36" fillId="0" borderId="36" xfId="25" applyNumberFormat="1" applyFont="1" applyFill="1" applyBorder="1"/>
    <xf numFmtId="164" fontId="35" fillId="0" borderId="92" xfId="25" applyNumberFormat="1" applyFont="1" applyFill="1" applyBorder="1" applyAlignment="1"/>
    <xf numFmtId="164" fontId="34" fillId="0" borderId="12" xfId="25" applyNumberFormat="1" applyFont="1" applyFill="1" applyBorder="1"/>
    <xf numFmtId="164" fontId="34" fillId="0" borderId="14" xfId="25" applyNumberFormat="1" applyFont="1" applyFill="1" applyBorder="1"/>
    <xf numFmtId="164" fontId="34" fillId="0" borderId="79" xfId="25" applyNumberFormat="1" applyFont="1" applyFill="1" applyBorder="1"/>
    <xf numFmtId="164" fontId="36" fillId="0" borderId="79" xfId="25" applyNumberFormat="1" applyFont="1" applyFill="1" applyBorder="1"/>
    <xf numFmtId="168" fontId="36" fillId="0" borderId="39" xfId="64" applyNumberFormat="1" applyFont="1" applyFill="1" applyBorder="1" applyAlignment="1"/>
    <xf numFmtId="164" fontId="36" fillId="0" borderId="39" xfId="25" applyNumberFormat="1" applyFont="1" applyFill="1" applyBorder="1"/>
    <xf numFmtId="164" fontId="35" fillId="0" borderId="80" xfId="25" applyNumberFormat="1" applyFont="1" applyFill="1" applyBorder="1" applyAlignment="1">
      <alignment horizontal="center"/>
    </xf>
    <xf numFmtId="164" fontId="36" fillId="0" borderId="77" xfId="25" applyNumberFormat="1" applyFont="1" applyFill="1" applyBorder="1" applyAlignment="1"/>
    <xf numFmtId="164" fontId="39" fillId="0" borderId="7" xfId="25" applyNumberFormat="1" applyFont="1" applyFill="1" applyBorder="1"/>
    <xf numFmtId="164" fontId="34" fillId="0" borderId="8" xfId="25" applyNumberFormat="1" applyFont="1" applyFill="1" applyBorder="1"/>
    <xf numFmtId="164" fontId="34" fillId="0" borderId="0" xfId="25" applyNumberFormat="1" applyFont="1" applyFill="1" applyBorder="1"/>
    <xf numFmtId="164" fontId="36" fillId="0" borderId="10" xfId="25" applyNumberFormat="1" applyFont="1" applyFill="1" applyBorder="1"/>
    <xf numFmtId="164" fontId="9" fillId="0" borderId="42" xfId="25" applyNumberFormat="1" applyFont="1" applyFill="1" applyBorder="1" applyAlignment="1">
      <alignment horizontal="left"/>
    </xf>
    <xf numFmtId="164" fontId="9" fillId="0" borderId="60" xfId="25" applyNumberFormat="1" applyFont="1" applyFill="1" applyBorder="1" applyAlignment="1">
      <alignment horizontal="left"/>
    </xf>
    <xf numFmtId="164" fontId="9" fillId="0" borderId="36" xfId="25" applyNumberFormat="1" applyFont="1" applyFill="1" applyBorder="1" applyAlignment="1">
      <alignment horizontal="left"/>
    </xf>
    <xf numFmtId="0" fontId="33" fillId="0" borderId="77" xfId="0" applyFont="1" applyBorder="1" applyAlignment="1">
      <alignment horizontal="center" vertical="center" wrapText="1"/>
    </xf>
    <xf numFmtId="0" fontId="33" fillId="0" borderId="80" xfId="0" applyFont="1" applyBorder="1" applyAlignment="1">
      <alignment horizontal="center" vertical="center" wrapText="1"/>
    </xf>
    <xf numFmtId="0" fontId="33" fillId="0" borderId="78" xfId="0" applyFont="1" applyBorder="1" applyAlignment="1">
      <alignment horizontal="center" vertical="center" wrapText="1"/>
    </xf>
    <xf numFmtId="0" fontId="33" fillId="0" borderId="17" xfId="0" applyFont="1" applyFill="1" applyBorder="1" applyAlignment="1">
      <alignment horizontal="center"/>
    </xf>
    <xf numFmtId="0" fontId="33" fillId="0" borderId="79" xfId="0" applyFont="1" applyFill="1" applyBorder="1" applyAlignment="1">
      <alignment horizontal="center"/>
    </xf>
    <xf numFmtId="0" fontId="33" fillId="0" borderId="81" xfId="0" applyFont="1" applyFill="1" applyBorder="1" applyAlignment="1">
      <alignment horizontal="center"/>
    </xf>
    <xf numFmtId="0" fontId="33" fillId="0" borderId="36" xfId="0" applyFont="1" applyFill="1" applyBorder="1" applyAlignment="1">
      <alignment horizontal="center"/>
    </xf>
    <xf numFmtId="0" fontId="33" fillId="0" borderId="32" xfId="0" applyFont="1" applyFill="1" applyBorder="1" applyAlignment="1">
      <alignment horizontal="center"/>
    </xf>
    <xf numFmtId="0" fontId="33" fillId="0" borderId="33" xfId="0" applyFont="1" applyFill="1" applyBorder="1" applyAlignment="1">
      <alignment horizontal="center"/>
    </xf>
    <xf numFmtId="0" fontId="33" fillId="0" borderId="17" xfId="0" applyFont="1" applyBorder="1" applyAlignment="1">
      <alignment horizontal="left"/>
    </xf>
    <xf numFmtId="0" fontId="33" fillId="0" borderId="79" xfId="0" applyFont="1" applyBorder="1" applyAlignment="1">
      <alignment horizontal="left"/>
    </xf>
    <xf numFmtId="0" fontId="33" fillId="0" borderId="16" xfId="0" applyFont="1" applyBorder="1" applyAlignment="1">
      <alignment horizontal="left"/>
    </xf>
    <xf numFmtId="0" fontId="50" fillId="0" borderId="0" xfId="0" applyFont="1" applyAlignment="1">
      <alignment horizontal="center" wrapText="1"/>
    </xf>
    <xf numFmtId="0" fontId="51" fillId="0" borderId="0" xfId="0" applyFont="1" applyBorder="1" applyAlignment="1">
      <alignment horizontal="center"/>
    </xf>
    <xf numFmtId="0" fontId="52" fillId="0" borderId="0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left"/>
    </xf>
    <xf numFmtId="0" fontId="33" fillId="0" borderId="0" xfId="0" applyFont="1" applyBorder="1" applyAlignment="1">
      <alignment horizontal="center" vertical="center"/>
    </xf>
    <xf numFmtId="0" fontId="30" fillId="0" borderId="0" xfId="0" applyFont="1" applyBorder="1" applyAlignment="1">
      <alignment horizontal="left"/>
    </xf>
    <xf numFmtId="0" fontId="33" fillId="0" borderId="40" xfId="0" applyFont="1" applyBorder="1" applyAlignment="1">
      <alignment horizontal="center" vertical="center"/>
    </xf>
    <xf numFmtId="0" fontId="33" fillId="0" borderId="30" xfId="0" applyFont="1" applyBorder="1" applyAlignment="1">
      <alignment horizontal="center" vertical="center"/>
    </xf>
    <xf numFmtId="0" fontId="33" fillId="0" borderId="46" xfId="0" applyFont="1" applyBorder="1" applyAlignment="1">
      <alignment horizontal="center"/>
    </xf>
    <xf numFmtId="0" fontId="33" fillId="0" borderId="76" xfId="0" applyFont="1" applyBorder="1" applyAlignment="1">
      <alignment horizontal="center"/>
    </xf>
    <xf numFmtId="0" fontId="33" fillId="0" borderId="47" xfId="0" applyFont="1" applyBorder="1" applyAlignment="1">
      <alignment horizontal="center"/>
    </xf>
    <xf numFmtId="0" fontId="54" fillId="0" borderId="77" xfId="0" applyFont="1" applyBorder="1" applyAlignment="1">
      <alignment horizontal="center" wrapText="1"/>
    </xf>
    <xf numFmtId="0" fontId="54" fillId="0" borderId="78" xfId="0" applyFont="1" applyBorder="1" applyAlignment="1">
      <alignment horizont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1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96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97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96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/>
    </xf>
    <xf numFmtId="0" fontId="31" fillId="0" borderId="17" xfId="0" applyFont="1" applyFill="1" applyBorder="1" applyAlignment="1">
      <alignment horizontal="center" vertical="center"/>
    </xf>
    <xf numFmtId="0" fontId="31" fillId="0" borderId="90" xfId="0" applyFont="1" applyFill="1" applyBorder="1" applyAlignment="1">
      <alignment horizontal="center" vertical="center"/>
    </xf>
    <xf numFmtId="0" fontId="58" fillId="0" borderId="17" xfId="0" applyFont="1" applyFill="1" applyBorder="1" applyAlignment="1">
      <alignment horizontal="center" vertical="center"/>
    </xf>
    <xf numFmtId="0" fontId="58" fillId="0" borderId="90" xfId="0" applyFont="1" applyFill="1" applyBorder="1" applyAlignment="1">
      <alignment horizontal="center" vertical="center"/>
    </xf>
    <xf numFmtId="0" fontId="33" fillId="0" borderId="0" xfId="0" applyFont="1" applyFill="1" applyAlignment="1">
      <alignment horizontal="center"/>
    </xf>
    <xf numFmtId="0" fontId="34" fillId="0" borderId="22" xfId="0" applyFont="1" applyFill="1" applyBorder="1" applyAlignment="1">
      <alignment horizontal="center"/>
    </xf>
    <xf numFmtId="164" fontId="33" fillId="0" borderId="29" xfId="51" applyNumberFormat="1" applyFont="1" applyFill="1" applyBorder="1" applyAlignment="1">
      <alignment horizontal="center" vertical="center"/>
    </xf>
    <xf numFmtId="164" fontId="33" fillId="0" borderId="50" xfId="51" applyNumberFormat="1" applyFont="1" applyFill="1" applyBorder="1" applyAlignment="1">
      <alignment horizontal="center" vertical="center"/>
    </xf>
    <xf numFmtId="0" fontId="33" fillId="0" borderId="19" xfId="0" applyFont="1" applyFill="1" applyBorder="1" applyAlignment="1">
      <alignment horizontal="center" vertical="center"/>
    </xf>
    <xf numFmtId="0" fontId="33" fillId="0" borderId="0" xfId="0" applyFont="1" applyFill="1" applyBorder="1" applyAlignment="1">
      <alignment horizontal="center" vertical="center"/>
    </xf>
    <xf numFmtId="0" fontId="33" fillId="0" borderId="59" xfId="0" applyFont="1" applyFill="1" applyBorder="1" applyAlignment="1">
      <alignment horizontal="center" vertical="center"/>
    </xf>
    <xf numFmtId="0" fontId="33" fillId="0" borderId="81" xfId="0" applyFont="1" applyFill="1" applyBorder="1" applyAlignment="1">
      <alignment horizontal="center" vertical="center"/>
    </xf>
    <xf numFmtId="0" fontId="33" fillId="0" borderId="36" xfId="0" applyFont="1" applyFill="1" applyBorder="1" applyAlignment="1">
      <alignment horizontal="center" vertical="center"/>
    </xf>
    <xf numFmtId="0" fontId="33" fillId="0" borderId="61" xfId="0" applyFont="1" applyFill="1" applyBorder="1" applyAlignment="1">
      <alignment horizontal="center" vertical="center"/>
    </xf>
    <xf numFmtId="0" fontId="34" fillId="0" borderId="28" xfId="0" applyFont="1" applyFill="1" applyBorder="1" applyAlignment="1">
      <alignment horizontal="center" vertical="center"/>
    </xf>
    <xf numFmtId="0" fontId="34" fillId="0" borderId="27" xfId="0" applyFont="1" applyFill="1" applyBorder="1" applyAlignment="1">
      <alignment horizontal="center" vertical="center"/>
    </xf>
    <xf numFmtId="164" fontId="34" fillId="0" borderId="28" xfId="51" applyNumberFormat="1" applyFont="1" applyFill="1" applyBorder="1" applyAlignment="1">
      <alignment horizontal="center" vertical="center"/>
    </xf>
    <xf numFmtId="164" fontId="34" fillId="0" borderId="27" xfId="51" applyNumberFormat="1" applyFont="1" applyFill="1" applyBorder="1" applyAlignment="1">
      <alignment horizontal="center" vertical="center"/>
    </xf>
    <xf numFmtId="0" fontId="34" fillId="0" borderId="20" xfId="0" applyFont="1" applyFill="1" applyBorder="1" applyAlignment="1">
      <alignment horizontal="center" vertical="center" wrapText="1"/>
    </xf>
    <xf numFmtId="0" fontId="34" fillId="0" borderId="5" xfId="0" applyFont="1" applyFill="1" applyBorder="1" applyAlignment="1">
      <alignment horizontal="center" vertical="center" wrapText="1"/>
    </xf>
    <xf numFmtId="0" fontId="34" fillId="0" borderId="6" xfId="0" applyFont="1" applyFill="1" applyBorder="1" applyAlignment="1">
      <alignment horizontal="center" vertical="center" wrapText="1"/>
    </xf>
    <xf numFmtId="0" fontId="34" fillId="0" borderId="84" xfId="0" applyFont="1" applyFill="1" applyBorder="1" applyAlignment="1">
      <alignment horizontal="center" vertical="center" wrapText="1"/>
    </xf>
    <xf numFmtId="0" fontId="34" fillId="0" borderId="4" xfId="0" applyFont="1" applyFill="1" applyBorder="1" applyAlignment="1">
      <alignment horizontal="center" vertical="center" wrapText="1"/>
    </xf>
    <xf numFmtId="0" fontId="34" fillId="0" borderId="41" xfId="0" applyFont="1" applyFill="1" applyBorder="1" applyAlignment="1">
      <alignment horizontal="center" vertical="center" wrapText="1"/>
    </xf>
    <xf numFmtId="0" fontId="34" fillId="0" borderId="85" xfId="0" applyFont="1" applyFill="1" applyBorder="1" applyAlignment="1">
      <alignment horizontal="center" vertical="center"/>
    </xf>
    <xf numFmtId="0" fontId="34" fillId="0" borderId="87" xfId="0" applyFont="1" applyFill="1" applyBorder="1" applyAlignment="1">
      <alignment horizontal="center" vertical="center"/>
    </xf>
    <xf numFmtId="0" fontId="34" fillId="0" borderId="40" xfId="0" applyFont="1" applyFill="1" applyBorder="1" applyAlignment="1">
      <alignment horizontal="center" vertical="center" wrapText="1"/>
    </xf>
    <xf numFmtId="0" fontId="34" fillId="0" borderId="76" xfId="0" applyFont="1" applyFill="1" applyBorder="1" applyAlignment="1">
      <alignment horizontal="center" vertical="center" wrapText="1"/>
    </xf>
    <xf numFmtId="0" fontId="34" fillId="0" borderId="72" xfId="0" applyFont="1" applyFill="1" applyBorder="1" applyAlignment="1">
      <alignment horizontal="center" vertical="center" wrapText="1"/>
    </xf>
    <xf numFmtId="0" fontId="56" fillId="0" borderId="0" xfId="0" applyFont="1" applyFill="1" applyAlignment="1">
      <alignment horizontal="center"/>
    </xf>
    <xf numFmtId="0" fontId="48" fillId="0" borderId="0" xfId="0" applyFont="1" applyFill="1" applyAlignment="1">
      <alignment horizontal="center" vertical="center" wrapText="1"/>
    </xf>
    <xf numFmtId="164" fontId="19" fillId="0" borderId="0" xfId="51" applyNumberFormat="1" applyFont="1" applyFill="1" applyAlignment="1">
      <alignment horizontal="center"/>
    </xf>
    <xf numFmtId="0" fontId="19" fillId="0" borderId="0" xfId="0" applyFont="1" applyFill="1" applyAlignment="1">
      <alignment horizontal="center"/>
    </xf>
    <xf numFmtId="0" fontId="33" fillId="0" borderId="40" xfId="0" applyFont="1" applyFill="1" applyBorder="1" applyAlignment="1">
      <alignment horizontal="center" vertical="center"/>
    </xf>
    <xf numFmtId="0" fontId="33" fillId="0" borderId="20" xfId="0" applyFont="1" applyFill="1" applyBorder="1" applyAlignment="1">
      <alignment horizontal="center" vertical="center"/>
    </xf>
    <xf numFmtId="0" fontId="34" fillId="0" borderId="25" xfId="0" applyFont="1" applyFill="1" applyBorder="1" applyAlignment="1">
      <alignment horizontal="center" vertical="center" wrapText="1"/>
    </xf>
    <xf numFmtId="0" fontId="34" fillId="0" borderId="11" xfId="0" applyFont="1" applyFill="1" applyBorder="1" applyAlignment="1">
      <alignment horizontal="center" vertical="center" wrapText="1"/>
    </xf>
    <xf numFmtId="0" fontId="34" fillId="0" borderId="83" xfId="0" applyFont="1" applyFill="1" applyBorder="1" applyAlignment="1">
      <alignment horizontal="center" vertical="center" wrapText="1"/>
    </xf>
    <xf numFmtId="0" fontId="31" fillId="0" borderId="0" xfId="0" applyFont="1" applyFill="1" applyAlignment="1">
      <alignment horizontal="center"/>
    </xf>
    <xf numFmtId="0" fontId="46" fillId="0" borderId="81" xfId="0" applyFont="1" applyFill="1" applyBorder="1" applyAlignment="1">
      <alignment horizontal="left"/>
    </xf>
    <xf numFmtId="0" fontId="46" fillId="0" borderId="36" xfId="0" applyFont="1" applyFill="1" applyBorder="1" applyAlignment="1">
      <alignment horizontal="left"/>
    </xf>
    <xf numFmtId="0" fontId="46" fillId="0" borderId="4" xfId="0" applyFont="1" applyFill="1" applyBorder="1" applyAlignment="1">
      <alignment horizontal="center" vertical="center"/>
    </xf>
    <xf numFmtId="0" fontId="31" fillId="0" borderId="4" xfId="0" applyFont="1" applyFill="1" applyBorder="1" applyAlignment="1">
      <alignment horizontal="center" vertical="center" wrapText="1"/>
    </xf>
    <xf numFmtId="0" fontId="31" fillId="0" borderId="41" xfId="0" applyFont="1" applyFill="1" applyBorder="1" applyAlignment="1">
      <alignment horizontal="center" vertical="center" wrapText="1"/>
    </xf>
    <xf numFmtId="0" fontId="31" fillId="0" borderId="25" xfId="0" applyFont="1" applyFill="1" applyBorder="1" applyAlignment="1">
      <alignment horizontal="center" vertical="center"/>
    </xf>
    <xf numFmtId="0" fontId="31" fillId="0" borderId="26" xfId="0" applyFont="1" applyFill="1" applyBorder="1" applyAlignment="1">
      <alignment horizontal="center" vertical="center"/>
    </xf>
    <xf numFmtId="0" fontId="31" fillId="0" borderId="4" xfId="0" applyFont="1" applyFill="1" applyBorder="1" applyAlignment="1">
      <alignment horizontal="center"/>
    </xf>
    <xf numFmtId="0" fontId="31" fillId="0" borderId="41" xfId="0" applyFont="1" applyFill="1" applyBorder="1" applyAlignment="1">
      <alignment horizontal="center"/>
    </xf>
    <xf numFmtId="0" fontId="62" fillId="0" borderId="49" xfId="0" applyFont="1" applyFill="1" applyBorder="1" applyAlignment="1">
      <alignment horizontal="left"/>
    </xf>
    <xf numFmtId="0" fontId="62" fillId="0" borderId="2" xfId="0" applyFont="1" applyFill="1" applyBorder="1" applyAlignment="1">
      <alignment horizontal="left"/>
    </xf>
    <xf numFmtId="0" fontId="62" fillId="0" borderId="15" xfId="0" applyFont="1" applyFill="1" applyBorder="1" applyAlignment="1">
      <alignment horizontal="left" vertical="center" wrapText="1"/>
    </xf>
    <xf numFmtId="0" fontId="62" fillId="0" borderId="3" xfId="0" applyFont="1" applyFill="1" applyBorder="1" applyAlignment="1">
      <alignment horizontal="left" vertical="center" wrapText="1"/>
    </xf>
    <xf numFmtId="0" fontId="62" fillId="0" borderId="49" xfId="0" applyFont="1" applyFill="1" applyBorder="1" applyAlignment="1">
      <alignment horizontal="left" wrapText="1"/>
    </xf>
    <xf numFmtId="0" fontId="62" fillId="0" borderId="2" xfId="0" applyFont="1" applyFill="1" applyBorder="1" applyAlignment="1">
      <alignment horizontal="left" wrapText="1"/>
    </xf>
    <xf numFmtId="0" fontId="62" fillId="0" borderId="70" xfId="0" applyFont="1" applyFill="1" applyBorder="1" applyAlignment="1">
      <alignment horizontal="left"/>
    </xf>
    <xf numFmtId="0" fontId="62" fillId="0" borderId="33" xfId="0" applyFont="1" applyFill="1" applyBorder="1" applyAlignment="1">
      <alignment horizontal="left"/>
    </xf>
    <xf numFmtId="0" fontId="62" fillId="0" borderId="23" xfId="0" applyFont="1" applyFill="1" applyBorder="1" applyAlignment="1">
      <alignment horizontal="center"/>
    </xf>
    <xf numFmtId="0" fontId="62" fillId="0" borderId="1" xfId="0" applyFont="1" applyFill="1" applyBorder="1" applyAlignment="1">
      <alignment horizontal="center"/>
    </xf>
    <xf numFmtId="0" fontId="62" fillId="0" borderId="79" xfId="0" applyFont="1" applyFill="1" applyBorder="1" applyAlignment="1">
      <alignment horizontal="left"/>
    </xf>
    <xf numFmtId="0" fontId="46" fillId="0" borderId="18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6" fillId="0" borderId="19" xfId="0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46" fillId="0" borderId="0" xfId="0" applyFont="1" applyFill="1" applyBorder="1" applyAlignment="1">
      <alignment horizontal="center" vertical="center"/>
    </xf>
    <xf numFmtId="0" fontId="0" fillId="0" borderId="96" xfId="0" applyBorder="1" applyAlignment="1">
      <alignment horizontal="center"/>
    </xf>
    <xf numFmtId="0" fontId="0" fillId="0" borderId="2" xfId="0" applyBorder="1" applyAlignment="1">
      <alignment horizontal="center"/>
    </xf>
    <xf numFmtId="0" fontId="46" fillId="0" borderId="5" xfId="0" applyFont="1" applyFill="1" applyBorder="1" applyAlignment="1">
      <alignment horizontal="left"/>
    </xf>
    <xf numFmtId="0" fontId="46" fillId="0" borderId="6" xfId="0" applyFont="1" applyFill="1" applyBorder="1" applyAlignment="1">
      <alignment horizontal="left"/>
    </xf>
    <xf numFmtId="0" fontId="62" fillId="0" borderId="5" xfId="0" applyFont="1" applyFill="1" applyBorder="1" applyAlignment="1">
      <alignment horizontal="left"/>
    </xf>
    <xf numFmtId="0" fontId="62" fillId="0" borderId="6" xfId="0" applyFont="1" applyFill="1" applyBorder="1" applyAlignment="1">
      <alignment horizontal="left"/>
    </xf>
    <xf numFmtId="0" fontId="31" fillId="0" borderId="78" xfId="0" applyFont="1" applyFill="1" applyBorder="1" applyAlignment="1">
      <alignment horizontal="center" vertical="center" wrapText="1"/>
    </xf>
    <xf numFmtId="0" fontId="31" fillId="0" borderId="18" xfId="0" applyFont="1" applyFill="1" applyBorder="1" applyAlignment="1">
      <alignment horizontal="center" vertical="center" wrapText="1"/>
    </xf>
    <xf numFmtId="0" fontId="31" fillId="0" borderId="19" xfId="0" applyFont="1" applyFill="1" applyBorder="1" applyAlignment="1">
      <alignment horizontal="center" vertical="center" wrapText="1"/>
    </xf>
    <xf numFmtId="0" fontId="31" fillId="0" borderId="81" xfId="0" applyFont="1" applyFill="1" applyBorder="1" applyAlignment="1">
      <alignment horizontal="center" vertical="center" wrapText="1"/>
    </xf>
    <xf numFmtId="0" fontId="31" fillId="0" borderId="77" xfId="0" applyFont="1" applyFill="1" applyBorder="1" applyAlignment="1">
      <alignment horizontal="center" vertical="center" wrapText="1"/>
    </xf>
    <xf numFmtId="0" fontId="31" fillId="0" borderId="80" xfId="0" applyFont="1" applyFill="1" applyBorder="1" applyAlignment="1">
      <alignment horizontal="center" vertical="center" wrapText="1"/>
    </xf>
    <xf numFmtId="0" fontId="31" fillId="0" borderId="39" xfId="0" applyFont="1" applyBorder="1" applyAlignment="1">
      <alignment horizontal="center" vertical="center"/>
    </xf>
    <xf numFmtId="0" fontId="46" fillId="0" borderId="78" xfId="0" applyFont="1" applyFill="1" applyBorder="1" applyAlignment="1">
      <alignment horizontal="center" vertical="center"/>
    </xf>
    <xf numFmtId="0" fontId="46" fillId="0" borderId="32" xfId="0" applyFont="1" applyBorder="1" applyAlignment="1">
      <alignment horizontal="center"/>
    </xf>
    <xf numFmtId="0" fontId="46" fillId="0" borderId="33" xfId="0" applyFont="1" applyBorder="1" applyAlignment="1">
      <alignment horizontal="center"/>
    </xf>
    <xf numFmtId="0" fontId="31" fillId="0" borderId="0" xfId="0" applyFont="1" applyAlignment="1">
      <alignment horizontal="center"/>
    </xf>
    <xf numFmtId="0" fontId="31" fillId="0" borderId="0" xfId="0" applyFont="1" applyAlignment="1">
      <alignment horizontal="center" vertical="center" wrapText="1"/>
    </xf>
    <xf numFmtId="0" fontId="46" fillId="0" borderId="18" xfId="0" applyFont="1" applyBorder="1" applyAlignment="1">
      <alignment horizontal="center" vertical="center"/>
    </xf>
    <xf numFmtId="0" fontId="46" fillId="0" borderId="1" xfId="0" applyFont="1" applyBorder="1" applyAlignment="1">
      <alignment horizontal="center" vertical="center"/>
    </xf>
    <xf numFmtId="0" fontId="46" fillId="0" borderId="19" xfId="0" applyFont="1" applyBorder="1" applyAlignment="1">
      <alignment horizontal="center" vertical="center"/>
    </xf>
    <xf numFmtId="0" fontId="46" fillId="0" borderId="0" xfId="0" applyFont="1" applyBorder="1" applyAlignment="1">
      <alignment horizontal="center" vertical="center"/>
    </xf>
    <xf numFmtId="0" fontId="46" fillId="0" borderId="81" xfId="0" applyFont="1" applyBorder="1" applyAlignment="1">
      <alignment horizontal="center" vertical="center"/>
    </xf>
    <xf numFmtId="0" fontId="46" fillId="0" borderId="36" xfId="0" applyFont="1" applyBorder="1" applyAlignment="1">
      <alignment horizontal="center" vertical="center"/>
    </xf>
    <xf numFmtId="0" fontId="13" fillId="0" borderId="0" xfId="0" applyFont="1" applyFill="1" applyAlignment="1">
      <alignment horizontal="left"/>
    </xf>
    <xf numFmtId="0" fontId="15" fillId="0" borderId="0" xfId="0" applyFont="1" applyFill="1" applyAlignment="1">
      <alignment horizontal="left"/>
    </xf>
    <xf numFmtId="0" fontId="17" fillId="0" borderId="0" xfId="0" applyFont="1" applyFill="1" applyAlignment="1">
      <alignment horizontal="center"/>
    </xf>
    <xf numFmtId="0" fontId="16" fillId="0" borderId="0" xfId="0" applyFont="1" applyFill="1" applyAlignment="1">
      <alignment horizontal="left" wrapText="1"/>
    </xf>
    <xf numFmtId="0" fontId="20" fillId="0" borderId="22" xfId="0" applyFont="1" applyFill="1" applyBorder="1" applyAlignment="1">
      <alignment horizontal="center" vertical="center" wrapText="1"/>
    </xf>
    <xf numFmtId="0" fontId="20" fillId="0" borderId="27" xfId="0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horizontal="center" vertical="center" wrapText="1"/>
    </xf>
    <xf numFmtId="0" fontId="20" fillId="0" borderId="22" xfId="0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horizontal="center" vertical="center"/>
    </xf>
    <xf numFmtId="0" fontId="20" fillId="0" borderId="32" xfId="0" applyFont="1" applyFill="1" applyBorder="1" applyAlignment="1">
      <alignment horizontal="left" wrapText="1"/>
    </xf>
    <xf numFmtId="0" fontId="20" fillId="0" borderId="33" xfId="0" applyFont="1" applyFill="1" applyBorder="1" applyAlignment="1">
      <alignment horizontal="left" wrapText="1"/>
    </xf>
    <xf numFmtId="0" fontId="20" fillId="0" borderId="34" xfId="0" applyFont="1" applyFill="1" applyBorder="1" applyAlignment="1">
      <alignment horizontal="left" wrapText="1"/>
    </xf>
    <xf numFmtId="0" fontId="20" fillId="0" borderId="23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24" xfId="0" applyFont="1" applyFill="1" applyBorder="1" applyAlignment="1">
      <alignment horizontal="center" vertical="center"/>
    </xf>
    <xf numFmtId="0" fontId="20" fillId="0" borderId="27" xfId="0" applyFont="1" applyFill="1" applyBorder="1" applyAlignment="1">
      <alignment horizontal="center" vertical="center" wrapText="1"/>
    </xf>
    <xf numFmtId="0" fontId="20" fillId="0" borderId="25" xfId="0" applyFont="1" applyFill="1" applyBorder="1" applyAlignment="1">
      <alignment horizontal="center"/>
    </xf>
    <xf numFmtId="0" fontId="20" fillId="0" borderId="21" xfId="0" applyFont="1" applyFill="1" applyBorder="1" applyAlignment="1">
      <alignment horizontal="center" vertical="center" wrapText="1"/>
    </xf>
    <xf numFmtId="0" fontId="20" fillId="0" borderId="7" xfId="0" applyFont="1" applyFill="1" applyBorder="1" applyAlignment="1">
      <alignment horizontal="center" vertical="center" wrapText="1"/>
    </xf>
    <xf numFmtId="0" fontId="20" fillId="0" borderId="25" xfId="0" applyFont="1" applyFill="1" applyBorder="1" applyAlignment="1">
      <alignment horizontal="center" wrapText="1"/>
    </xf>
    <xf numFmtId="0" fontId="20" fillId="0" borderId="26" xfId="0" applyFont="1" applyFill="1" applyBorder="1" applyAlignment="1">
      <alignment horizontal="center" wrapText="1"/>
    </xf>
    <xf numFmtId="0" fontId="25" fillId="0" borderId="0" xfId="0" applyFont="1" applyFill="1" applyAlignment="1">
      <alignment horizontal="left"/>
    </xf>
    <xf numFmtId="0" fontId="16" fillId="0" borderId="36" xfId="0" applyFont="1" applyFill="1" applyBorder="1" applyAlignment="1">
      <alignment horizontal="left"/>
    </xf>
    <xf numFmtId="0" fontId="14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14" fillId="0" borderId="0" xfId="0" applyFont="1" applyFill="1" applyAlignment="1">
      <alignment horizontal="left"/>
    </xf>
    <xf numFmtId="0" fontId="14" fillId="0" borderId="0" xfId="0" applyFont="1" applyFill="1" applyAlignment="1">
      <alignment horizontal="left" vertical="center"/>
    </xf>
    <xf numFmtId="0" fontId="20" fillId="0" borderId="4" xfId="0" applyFont="1" applyFill="1" applyBorder="1" applyAlignment="1">
      <alignment horizontal="center" vertical="center" wrapText="1"/>
    </xf>
    <xf numFmtId="0" fontId="22" fillId="0" borderId="4" xfId="0" applyFont="1" applyFill="1" applyBorder="1" applyAlignment="1">
      <alignment horizontal="center" vertical="center" wrapText="1"/>
    </xf>
    <xf numFmtId="0" fontId="20" fillId="0" borderId="4" xfId="0" applyFont="1" applyFill="1" applyBorder="1" applyAlignment="1">
      <alignment horizontal="center" vertical="center"/>
    </xf>
    <xf numFmtId="0" fontId="20" fillId="0" borderId="4" xfId="0" applyFont="1" applyFill="1" applyBorder="1" applyAlignment="1">
      <alignment horizontal="center"/>
    </xf>
    <xf numFmtId="0" fontId="20" fillId="0" borderId="4" xfId="0" applyFont="1" applyFill="1" applyBorder="1" applyAlignment="1">
      <alignment horizontal="center" wrapText="1"/>
    </xf>
    <xf numFmtId="0" fontId="20" fillId="0" borderId="4" xfId="0" applyFont="1" applyFill="1" applyBorder="1" applyAlignment="1">
      <alignment horizontal="left" wrapText="1"/>
    </xf>
    <xf numFmtId="0" fontId="16" fillId="0" borderId="0" xfId="0" applyFont="1" applyFill="1" applyAlignment="1">
      <alignment horizontal="left"/>
    </xf>
    <xf numFmtId="0" fontId="18" fillId="0" borderId="0" xfId="0" applyFont="1" applyFill="1" applyAlignment="1">
      <alignment horizontal="center"/>
    </xf>
    <xf numFmtId="0" fontId="20" fillId="0" borderId="5" xfId="0" applyFont="1" applyFill="1" applyBorder="1" applyAlignment="1">
      <alignment horizontal="center" vertical="center" wrapText="1"/>
    </xf>
    <xf numFmtId="0" fontId="20" fillId="0" borderId="6" xfId="0" applyFont="1" applyFill="1" applyBorder="1" applyAlignment="1">
      <alignment horizontal="center" vertical="center" wrapText="1"/>
    </xf>
    <xf numFmtId="0" fontId="20" fillId="0" borderId="37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0" fillId="0" borderId="5" xfId="0" applyFont="1" applyFill="1" applyBorder="1" applyAlignment="1">
      <alignment horizontal="center" wrapText="1"/>
    </xf>
    <xf numFmtId="0" fontId="20" fillId="0" borderId="6" xfId="0" applyFont="1" applyFill="1" applyBorder="1" applyAlignment="1">
      <alignment horizontal="center" wrapText="1"/>
    </xf>
    <xf numFmtId="0" fontId="20" fillId="0" borderId="37" xfId="0" applyFont="1" applyFill="1" applyBorder="1" applyAlignment="1">
      <alignment horizontal="center" wrapText="1"/>
    </xf>
    <xf numFmtId="0" fontId="22" fillId="0" borderId="0" xfId="0" applyFont="1" applyFill="1" applyAlignment="1">
      <alignment horizontal="left" wrapText="1"/>
    </xf>
    <xf numFmtId="0" fontId="30" fillId="0" borderId="8" xfId="0" applyFont="1" applyFill="1" applyBorder="1" applyAlignment="1">
      <alignment horizontal="left" wrapText="1"/>
    </xf>
    <xf numFmtId="0" fontId="30" fillId="0" borderId="0" xfId="0" applyFont="1" applyFill="1" applyBorder="1" applyAlignment="1">
      <alignment horizontal="left" wrapText="1"/>
    </xf>
    <xf numFmtId="0" fontId="30" fillId="0" borderId="10" xfId="0" applyFont="1" applyFill="1" applyBorder="1" applyAlignment="1">
      <alignment horizontal="left" wrapText="1"/>
    </xf>
    <xf numFmtId="0" fontId="34" fillId="0" borderId="32" xfId="0" applyFont="1" applyFill="1" applyBorder="1" applyAlignment="1">
      <alignment horizontal="center" vertical="center"/>
    </xf>
    <xf numFmtId="0" fontId="34" fillId="0" borderId="33" xfId="0" applyFont="1" applyFill="1" applyBorder="1" applyAlignment="1">
      <alignment horizontal="center" vertical="center"/>
    </xf>
    <xf numFmtId="0" fontId="34" fillId="0" borderId="74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/>
    </xf>
    <xf numFmtId="0" fontId="31" fillId="0" borderId="0" xfId="0" applyFont="1" applyFill="1" applyAlignment="1">
      <alignment horizontal="center" vertical="center" wrapText="1"/>
    </xf>
    <xf numFmtId="0" fontId="43" fillId="0" borderId="18" xfId="0" applyFont="1" applyFill="1" applyBorder="1" applyAlignment="1">
      <alignment horizontal="center" vertical="center"/>
    </xf>
    <xf numFmtId="0" fontId="43" fillId="0" borderId="1" xfId="0" applyFont="1" applyFill="1" applyBorder="1" applyAlignment="1">
      <alignment horizontal="center" vertical="center"/>
    </xf>
    <xf numFmtId="0" fontId="43" fillId="0" borderId="75" xfId="0" applyFont="1" applyFill="1" applyBorder="1" applyAlignment="1">
      <alignment horizontal="center" vertical="center"/>
    </xf>
    <xf numFmtId="0" fontId="43" fillId="0" borderId="19" xfId="0" applyFont="1" applyFill="1" applyBorder="1" applyAlignment="1">
      <alignment horizontal="center" vertical="center"/>
    </xf>
    <xf numFmtId="0" fontId="43" fillId="0" borderId="0" xfId="0" applyFont="1" applyFill="1" applyBorder="1" applyAlignment="1">
      <alignment horizontal="center" vertical="center"/>
    </xf>
    <xf numFmtId="0" fontId="43" fillId="0" borderId="10" xfId="0" applyFont="1" applyFill="1" applyBorder="1" applyAlignment="1">
      <alignment horizontal="center" vertical="center"/>
    </xf>
    <xf numFmtId="0" fontId="0" fillId="0" borderId="81" xfId="0" applyFill="1" applyBorder="1" applyAlignment="1">
      <alignment horizontal="center" vertical="center"/>
    </xf>
    <xf numFmtId="0" fontId="0" fillId="0" borderId="36" xfId="0" applyFill="1" applyBorder="1" applyAlignment="1">
      <alignment horizontal="center" vertical="center"/>
    </xf>
    <xf numFmtId="0" fontId="0" fillId="0" borderId="73" xfId="0" applyFill="1" applyBorder="1" applyAlignment="1">
      <alignment horizontal="center" vertical="center"/>
    </xf>
    <xf numFmtId="0" fontId="31" fillId="0" borderId="17" xfId="0" applyFont="1" applyFill="1" applyBorder="1" applyAlignment="1">
      <alignment horizontal="center" vertical="center" wrapText="1"/>
    </xf>
    <xf numFmtId="0" fontId="31" fillId="0" borderId="79" xfId="0" applyFont="1" applyFill="1" applyBorder="1" applyAlignment="1">
      <alignment horizontal="center" vertical="center" wrapText="1"/>
    </xf>
    <xf numFmtId="0" fontId="31" fillId="0" borderId="16" xfId="0" applyFont="1" applyFill="1" applyBorder="1" applyAlignment="1">
      <alignment horizontal="center" vertical="center" wrapText="1"/>
    </xf>
    <xf numFmtId="0" fontId="50" fillId="0" borderId="18" xfId="0" applyFont="1" applyFill="1" applyBorder="1" applyAlignment="1">
      <alignment horizontal="center"/>
    </xf>
    <xf numFmtId="0" fontId="50" fillId="0" borderId="1" xfId="0" applyFont="1" applyFill="1" applyBorder="1" applyAlignment="1">
      <alignment horizontal="center"/>
    </xf>
    <xf numFmtId="0" fontId="50" fillId="0" borderId="75" xfId="0" applyFont="1" applyFill="1" applyBorder="1" applyAlignment="1">
      <alignment horizontal="center"/>
    </xf>
    <xf numFmtId="0" fontId="61" fillId="0" borderId="18" xfId="0" applyFont="1" applyFill="1" applyBorder="1" applyAlignment="1">
      <alignment horizontal="center" vertical="center" wrapText="1"/>
    </xf>
    <xf numFmtId="0" fontId="61" fillId="0" borderId="1" xfId="0" applyFont="1" applyFill="1" applyBorder="1" applyAlignment="1">
      <alignment horizontal="center" vertical="center" wrapText="1"/>
    </xf>
    <xf numFmtId="0" fontId="61" fillId="0" borderId="83" xfId="0" applyFont="1" applyFill="1" applyBorder="1" applyAlignment="1">
      <alignment horizontal="center" vertical="center" wrapText="1"/>
    </xf>
    <xf numFmtId="0" fontId="61" fillId="0" borderId="75" xfId="0" applyFont="1" applyFill="1" applyBorder="1" applyAlignment="1">
      <alignment horizontal="center" vertical="center" wrapText="1"/>
    </xf>
    <xf numFmtId="0" fontId="38" fillId="0" borderId="0" xfId="12" applyFont="1" applyAlignment="1">
      <alignment horizontal="left"/>
    </xf>
    <xf numFmtId="0" fontId="39" fillId="0" borderId="0" xfId="12" applyFont="1" applyAlignment="1">
      <alignment horizontal="left"/>
    </xf>
    <xf numFmtId="0" fontId="46" fillId="0" borderId="0" xfId="12" applyFont="1" applyAlignment="1">
      <alignment horizontal="left"/>
    </xf>
    <xf numFmtId="165" fontId="34" fillId="0" borderId="22" xfId="62" applyNumberFormat="1" applyFont="1" applyBorder="1" applyAlignment="1">
      <alignment horizontal="center" vertical="center"/>
    </xf>
    <xf numFmtId="165" fontId="34" fillId="0" borderId="9" xfId="62" applyNumberFormat="1" applyFont="1" applyBorder="1" applyAlignment="1">
      <alignment horizontal="center" vertical="center"/>
    </xf>
    <xf numFmtId="165" fontId="34" fillId="0" borderId="27" xfId="62" applyNumberFormat="1" applyFont="1" applyBorder="1" applyAlignment="1">
      <alignment horizontal="center" vertical="center"/>
    </xf>
    <xf numFmtId="165" fontId="34" fillId="0" borderId="22" xfId="62" applyNumberFormat="1" applyFont="1" applyBorder="1" applyAlignment="1">
      <alignment horizontal="center" vertical="center" wrapText="1"/>
    </xf>
    <xf numFmtId="165" fontId="34" fillId="0" borderId="9" xfId="62" applyNumberFormat="1" applyFont="1" applyBorder="1" applyAlignment="1">
      <alignment horizontal="center" vertical="center" wrapText="1"/>
    </xf>
    <xf numFmtId="165" fontId="34" fillId="0" borderId="27" xfId="62" applyNumberFormat="1" applyFont="1" applyBorder="1" applyAlignment="1">
      <alignment horizontal="center" vertical="center" wrapText="1"/>
    </xf>
    <xf numFmtId="165" fontId="34" fillId="0" borderId="48" xfId="62" applyNumberFormat="1" applyFont="1" applyBorder="1" applyAlignment="1">
      <alignment horizontal="center" vertical="center" wrapText="1"/>
    </xf>
    <xf numFmtId="165" fontId="34" fillId="0" borderId="31" xfId="62" applyNumberFormat="1" applyFont="1" applyBorder="1" applyAlignment="1">
      <alignment horizontal="center" vertical="center" wrapText="1"/>
    </xf>
    <xf numFmtId="165" fontId="34" fillId="0" borderId="50" xfId="62" applyNumberFormat="1" applyFont="1" applyBorder="1" applyAlignment="1">
      <alignment horizontal="center" vertical="center" wrapText="1"/>
    </xf>
    <xf numFmtId="165" fontId="34" fillId="0" borderId="28" xfId="62" applyNumberFormat="1" applyFont="1" applyBorder="1" applyAlignment="1">
      <alignment horizontal="center" vertical="center" wrapText="1"/>
    </xf>
    <xf numFmtId="0" fontId="34" fillId="0" borderId="21" xfId="12" applyFont="1" applyBorder="1" applyAlignment="1">
      <alignment horizontal="center" vertical="center"/>
    </xf>
    <xf numFmtId="0" fontId="34" fillId="0" borderId="7" xfId="12" applyFont="1" applyBorder="1" applyAlignment="1">
      <alignment horizontal="center" vertical="center"/>
    </xf>
    <xf numFmtId="0" fontId="34" fillId="0" borderId="45" xfId="12" applyFont="1" applyBorder="1" applyAlignment="1">
      <alignment horizontal="center" vertical="center"/>
    </xf>
    <xf numFmtId="0" fontId="34" fillId="0" borderId="22" xfId="12" applyFont="1" applyBorder="1" applyAlignment="1">
      <alignment horizontal="center" vertical="center" wrapText="1"/>
    </xf>
    <xf numFmtId="0" fontId="34" fillId="0" borderId="9" xfId="12" applyFont="1" applyBorder="1" applyAlignment="1">
      <alignment horizontal="center" vertical="center" wrapText="1"/>
    </xf>
    <xf numFmtId="0" fontId="34" fillId="0" borderId="27" xfId="12" applyFont="1" applyBorder="1" applyAlignment="1">
      <alignment horizontal="center" vertical="center" wrapText="1"/>
    </xf>
    <xf numFmtId="165" fontId="34" fillId="0" borderId="23" xfId="62" applyNumberFormat="1" applyFont="1" applyBorder="1" applyAlignment="1">
      <alignment horizontal="center" vertical="center" wrapText="1"/>
    </xf>
    <xf numFmtId="165" fontId="34" fillId="0" borderId="8" xfId="62" applyNumberFormat="1" applyFont="1" applyBorder="1" applyAlignment="1">
      <alignment horizontal="center" vertical="center" wrapText="1"/>
    </xf>
    <xf numFmtId="165" fontId="34" fillId="0" borderId="49" xfId="62" applyNumberFormat="1" applyFont="1" applyBorder="1" applyAlignment="1">
      <alignment horizontal="center" vertical="center" wrapText="1"/>
    </xf>
    <xf numFmtId="165" fontId="34" fillId="0" borderId="46" xfId="62" applyNumberFormat="1" applyFont="1" applyBorder="1" applyAlignment="1">
      <alignment horizontal="center" vertical="center"/>
    </xf>
    <xf numFmtId="165" fontId="34" fillId="0" borderId="47" xfId="62" applyNumberFormat="1" applyFont="1" applyBorder="1" applyAlignment="1">
      <alignment horizontal="center" vertical="center"/>
    </xf>
    <xf numFmtId="0" fontId="25" fillId="2" borderId="0" xfId="0" applyFont="1" applyFill="1" applyBorder="1" applyAlignment="1">
      <alignment horizontal="center" vertical="center" wrapText="1"/>
    </xf>
    <xf numFmtId="0" fontId="38" fillId="0" borderId="0" xfId="12" applyFont="1" applyAlignment="1">
      <alignment horizontal="center"/>
    </xf>
    <xf numFmtId="165" fontId="38" fillId="0" borderId="0" xfId="62" applyNumberFormat="1" applyFont="1" applyAlignment="1">
      <alignment horizontal="center"/>
    </xf>
    <xf numFmtId="165" fontId="34" fillId="0" borderId="22" xfId="1" applyNumberFormat="1" applyFont="1" applyBorder="1" applyAlignment="1">
      <alignment horizontal="center" vertical="center"/>
    </xf>
    <xf numFmtId="165" fontId="34" fillId="0" borderId="9" xfId="1" applyNumberFormat="1" applyFont="1" applyBorder="1" applyAlignment="1">
      <alignment horizontal="center" vertical="center"/>
    </xf>
    <xf numFmtId="165" fontId="34" fillId="0" borderId="27" xfId="1" applyNumberFormat="1" applyFont="1" applyBorder="1" applyAlignment="1">
      <alignment horizontal="center" vertical="center"/>
    </xf>
    <xf numFmtId="165" fontId="34" fillId="0" borderId="22" xfId="1" applyNumberFormat="1" applyFont="1" applyBorder="1" applyAlignment="1">
      <alignment horizontal="center" vertical="center" wrapText="1"/>
    </xf>
    <xf numFmtId="165" fontId="34" fillId="0" borderId="9" xfId="1" applyNumberFormat="1" applyFont="1" applyBorder="1" applyAlignment="1">
      <alignment horizontal="center" vertical="center" wrapText="1"/>
    </xf>
    <xf numFmtId="165" fontId="34" fillId="0" borderId="27" xfId="1" applyNumberFormat="1" applyFont="1" applyBorder="1" applyAlignment="1">
      <alignment horizontal="center" vertical="center" wrapText="1"/>
    </xf>
    <xf numFmtId="165" fontId="34" fillId="0" borderId="48" xfId="1" applyNumberFormat="1" applyFont="1" applyBorder="1" applyAlignment="1">
      <alignment horizontal="center" vertical="center" wrapText="1"/>
    </xf>
    <xf numFmtId="165" fontId="34" fillId="0" borderId="31" xfId="1" applyNumberFormat="1" applyFont="1" applyBorder="1" applyAlignment="1">
      <alignment horizontal="center" vertical="center" wrapText="1"/>
    </xf>
    <xf numFmtId="165" fontId="34" fillId="0" borderId="50" xfId="1" applyNumberFormat="1" applyFont="1" applyBorder="1" applyAlignment="1">
      <alignment horizontal="center" vertical="center" wrapText="1"/>
    </xf>
    <xf numFmtId="165" fontId="34" fillId="0" borderId="28" xfId="1" applyNumberFormat="1" applyFont="1" applyBorder="1" applyAlignment="1">
      <alignment horizontal="center" vertical="center" wrapText="1"/>
    </xf>
    <xf numFmtId="0" fontId="38" fillId="0" borderId="0" xfId="27" applyFont="1" applyAlignment="1">
      <alignment horizontal="left"/>
    </xf>
    <xf numFmtId="0" fontId="34" fillId="0" borderId="21" xfId="27" applyFont="1" applyBorder="1" applyAlignment="1">
      <alignment horizontal="center" vertical="center"/>
    </xf>
    <xf numFmtId="0" fontId="34" fillId="0" borderId="7" xfId="27" applyFont="1" applyBorder="1" applyAlignment="1">
      <alignment horizontal="center" vertical="center"/>
    </xf>
    <xf numFmtId="0" fontId="34" fillId="0" borderId="45" xfId="27" applyFont="1" applyBorder="1" applyAlignment="1">
      <alignment horizontal="center" vertical="center"/>
    </xf>
    <xf numFmtId="0" fontId="34" fillId="0" borderId="22" xfId="27" applyFont="1" applyBorder="1" applyAlignment="1">
      <alignment horizontal="center" vertical="center" wrapText="1"/>
    </xf>
    <xf numFmtId="0" fontId="34" fillId="0" borderId="9" xfId="27" applyFont="1" applyBorder="1" applyAlignment="1">
      <alignment horizontal="center" vertical="center" wrapText="1"/>
    </xf>
    <xf numFmtId="0" fontId="34" fillId="0" borderId="27" xfId="27" applyFont="1" applyBorder="1" applyAlignment="1">
      <alignment horizontal="center" vertical="center" wrapText="1"/>
    </xf>
    <xf numFmtId="165" fontId="34" fillId="0" borderId="23" xfId="1" applyNumberFormat="1" applyFont="1" applyBorder="1" applyAlignment="1">
      <alignment horizontal="center" vertical="center" wrapText="1"/>
    </xf>
    <xf numFmtId="165" fontId="34" fillId="0" borderId="8" xfId="1" applyNumberFormat="1" applyFont="1" applyBorder="1" applyAlignment="1">
      <alignment horizontal="center" vertical="center" wrapText="1"/>
    </xf>
    <xf numFmtId="165" fontId="34" fillId="0" borderId="49" xfId="1" applyNumberFormat="1" applyFont="1" applyBorder="1" applyAlignment="1">
      <alignment horizontal="center" vertical="center" wrapText="1"/>
    </xf>
    <xf numFmtId="165" fontId="34" fillId="0" borderId="46" xfId="1" applyNumberFormat="1" applyFont="1" applyBorder="1" applyAlignment="1">
      <alignment horizontal="center" vertical="center"/>
    </xf>
    <xf numFmtId="165" fontId="34" fillId="0" borderId="47" xfId="1" applyNumberFormat="1" applyFont="1" applyBorder="1" applyAlignment="1">
      <alignment horizontal="center" vertical="center"/>
    </xf>
    <xf numFmtId="165" fontId="38" fillId="0" borderId="0" xfId="1" applyNumberFormat="1" applyFont="1" applyAlignment="1">
      <alignment horizontal="center"/>
    </xf>
    <xf numFmtId="0" fontId="38" fillId="0" borderId="0" xfId="27" applyFont="1" applyAlignment="1">
      <alignment horizontal="center"/>
    </xf>
    <xf numFmtId="0" fontId="36" fillId="0" borderId="12" xfId="0" applyFont="1" applyFill="1" applyBorder="1" applyAlignment="1">
      <alignment horizontal="center"/>
    </xf>
    <xf numFmtId="0" fontId="36" fillId="0" borderId="13" xfId="0" applyFont="1" applyFill="1" applyBorder="1" applyAlignment="1">
      <alignment horizontal="center"/>
    </xf>
    <xf numFmtId="0" fontId="36" fillId="0" borderId="82" xfId="0" applyFont="1" applyFill="1" applyBorder="1" applyAlignment="1">
      <alignment horizontal="center"/>
    </xf>
    <xf numFmtId="0" fontId="34" fillId="0" borderId="32" xfId="0" applyFont="1" applyFill="1" applyBorder="1" applyAlignment="1">
      <alignment horizontal="left"/>
    </xf>
    <xf numFmtId="0" fontId="34" fillId="0" borderId="33" xfId="0" applyFont="1" applyFill="1" applyBorder="1" applyAlignment="1">
      <alignment horizontal="left"/>
    </xf>
    <xf numFmtId="0" fontId="36" fillId="0" borderId="12" xfId="0" applyFont="1" applyBorder="1" applyAlignment="1">
      <alignment horizontal="center"/>
    </xf>
    <xf numFmtId="0" fontId="36" fillId="0" borderId="13" xfId="0" applyFont="1" applyBorder="1" applyAlignment="1">
      <alignment horizontal="center"/>
    </xf>
    <xf numFmtId="0" fontId="36" fillId="0" borderId="82" xfId="0" applyFont="1" applyBorder="1" applyAlignment="1">
      <alignment horizontal="center"/>
    </xf>
    <xf numFmtId="0" fontId="34" fillId="0" borderId="32" xfId="0" applyFont="1" applyBorder="1" applyAlignment="1">
      <alignment horizontal="left"/>
    </xf>
    <xf numFmtId="0" fontId="34" fillId="0" borderId="33" xfId="0" applyFont="1" applyBorder="1" applyAlignment="1">
      <alignment horizontal="left"/>
    </xf>
    <xf numFmtId="0" fontId="35" fillId="0" borderId="17" xfId="0" applyFont="1" applyBorder="1" applyAlignment="1">
      <alignment horizontal="left"/>
    </xf>
    <xf numFmtId="0" fontId="35" fillId="0" borderId="79" xfId="0" applyFont="1" applyBorder="1" applyAlignment="1">
      <alignment horizontal="left"/>
    </xf>
    <xf numFmtId="0" fontId="25" fillId="0" borderId="0" xfId="0" applyFont="1" applyAlignment="1">
      <alignment horizontal="center"/>
    </xf>
    <xf numFmtId="0" fontId="48" fillId="0" borderId="0" xfId="0" applyFont="1" applyAlignment="1">
      <alignment horizontal="center" wrapText="1"/>
    </xf>
    <xf numFmtId="0" fontId="45" fillId="0" borderId="0" xfId="0" applyFont="1" applyAlignment="1">
      <alignment horizontal="center"/>
    </xf>
    <xf numFmtId="0" fontId="43" fillId="0" borderId="18" xfId="0" applyFont="1" applyBorder="1" applyAlignment="1">
      <alignment horizontal="center" vertical="center"/>
    </xf>
    <xf numFmtId="0" fontId="43" fillId="0" borderId="1" xfId="0" applyFont="1" applyBorder="1" applyAlignment="1">
      <alignment horizontal="center" vertical="center"/>
    </xf>
    <xf numFmtId="0" fontId="43" fillId="0" borderId="75" xfId="0" applyFont="1" applyBorder="1" applyAlignment="1">
      <alignment horizontal="center" vertical="center"/>
    </xf>
    <xf numFmtId="0" fontId="43" fillId="0" borderId="19" xfId="0" applyFont="1" applyBorder="1" applyAlignment="1">
      <alignment horizontal="center" vertical="center"/>
    </xf>
    <xf numFmtId="0" fontId="43" fillId="0" borderId="0" xfId="0" applyFont="1" applyBorder="1" applyAlignment="1">
      <alignment horizontal="center" vertical="center"/>
    </xf>
    <xf numFmtId="0" fontId="43" fillId="0" borderId="10" xfId="0" applyFont="1" applyBorder="1" applyAlignment="1">
      <alignment horizontal="center" vertical="center"/>
    </xf>
    <xf numFmtId="0" fontId="0" fillId="0" borderId="81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73" xfId="0" applyBorder="1" applyAlignment="1">
      <alignment horizontal="center" vertical="center"/>
    </xf>
    <xf numFmtId="0" fontId="31" fillId="0" borderId="17" xfId="0" applyFont="1" applyBorder="1" applyAlignment="1">
      <alignment horizontal="center" vertical="center" wrapText="1"/>
    </xf>
    <xf numFmtId="0" fontId="31" fillId="0" borderId="79" xfId="0" applyFont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/>
    </xf>
    <xf numFmtId="0" fontId="41" fillId="0" borderId="1" xfId="0" applyFont="1" applyBorder="1" applyAlignment="1">
      <alignment horizontal="center"/>
    </xf>
    <xf numFmtId="0" fontId="41" fillId="0" borderId="75" xfId="0" applyFont="1" applyBorder="1" applyAlignment="1">
      <alignment horizontal="center"/>
    </xf>
    <xf numFmtId="0" fontId="49" fillId="3" borderId="18" xfId="0" applyFont="1" applyFill="1" applyBorder="1" applyAlignment="1">
      <alignment horizontal="center"/>
    </xf>
    <xf numFmtId="0" fontId="49" fillId="3" borderId="1" xfId="0" applyFont="1" applyFill="1" applyBorder="1" applyAlignment="1">
      <alignment horizontal="center"/>
    </xf>
    <xf numFmtId="0" fontId="49" fillId="3" borderId="18" xfId="0" applyFont="1" applyFill="1" applyBorder="1" applyAlignment="1">
      <alignment horizontal="center" vertical="center" wrapText="1"/>
    </xf>
    <xf numFmtId="0" fontId="49" fillId="3" borderId="75" xfId="0" applyFont="1" applyFill="1" applyBorder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33" fillId="0" borderId="18" xfId="0" applyFont="1" applyBorder="1" applyAlignment="1">
      <alignment horizontal="center" vertical="center" wrapText="1"/>
    </xf>
    <xf numFmtId="0" fontId="33" fillId="0" borderId="75" xfId="0" applyFont="1" applyBorder="1" applyAlignment="1">
      <alignment horizontal="center" vertical="center" wrapText="1"/>
    </xf>
    <xf numFmtId="0" fontId="33" fillId="0" borderId="19" xfId="0" applyFont="1" applyBorder="1" applyAlignment="1">
      <alignment horizontal="center" vertical="center" wrapText="1"/>
    </xf>
    <xf numFmtId="0" fontId="33" fillId="0" borderId="10" xfId="0" applyFont="1" applyBorder="1" applyAlignment="1">
      <alignment horizontal="center" vertical="center" wrapText="1"/>
    </xf>
    <xf numFmtId="0" fontId="33" fillId="0" borderId="81" xfId="0" applyFont="1" applyBorder="1" applyAlignment="1">
      <alignment horizontal="center" vertical="center" wrapText="1"/>
    </xf>
    <xf numFmtId="0" fontId="33" fillId="0" borderId="73" xfId="0" applyFont="1" applyBorder="1" applyAlignment="1">
      <alignment horizontal="center" vertical="center" wrapText="1"/>
    </xf>
    <xf numFmtId="0" fontId="49" fillId="0" borderId="77" xfId="0" applyFont="1" applyFill="1" applyBorder="1" applyAlignment="1">
      <alignment horizontal="center" vertical="center" wrapText="1"/>
    </xf>
    <xf numFmtId="0" fontId="49" fillId="0" borderId="95" xfId="0" applyFont="1" applyFill="1" applyBorder="1" applyAlignment="1">
      <alignment horizontal="center" vertical="center" wrapText="1"/>
    </xf>
    <xf numFmtId="0" fontId="66" fillId="0" borderId="19" xfId="0" applyFont="1" applyBorder="1" applyAlignment="1">
      <alignment horizontal="left" vertical="center" wrapText="1"/>
    </xf>
    <xf numFmtId="0" fontId="66" fillId="0" borderId="0" xfId="0" applyFont="1" applyBorder="1" applyAlignment="1">
      <alignment horizontal="left" vertical="center"/>
    </xf>
    <xf numFmtId="0" fontId="66" fillId="0" borderId="22" xfId="0" applyFont="1" applyBorder="1" applyAlignment="1">
      <alignment horizontal="center" vertical="center"/>
    </xf>
    <xf numFmtId="0" fontId="66" fillId="0" borderId="9" xfId="0" applyFont="1" applyBorder="1" applyAlignment="1">
      <alignment horizontal="center" vertical="center"/>
    </xf>
    <xf numFmtId="0" fontId="66" fillId="0" borderId="43" xfId="0" applyFont="1" applyBorder="1" applyAlignment="1">
      <alignment horizontal="center" vertical="center"/>
    </xf>
    <xf numFmtId="0" fontId="66" fillId="0" borderId="18" xfId="0" applyFont="1" applyBorder="1" applyAlignment="1">
      <alignment horizontal="left" vertical="center" wrapText="1"/>
    </xf>
    <xf numFmtId="0" fontId="66" fillId="0" borderId="1" xfId="0" applyFont="1" applyBorder="1" applyAlignment="1">
      <alignment horizontal="left" vertical="center"/>
    </xf>
    <xf numFmtId="0" fontId="41" fillId="0" borderId="0" xfId="0" applyFont="1" applyAlignment="1">
      <alignment horizontal="center" vertical="center" wrapText="1"/>
    </xf>
    <xf numFmtId="0" fontId="41" fillId="0" borderId="0" xfId="0" applyFont="1" applyAlignment="1">
      <alignment horizontal="center" vertical="center"/>
    </xf>
    <xf numFmtId="0" fontId="33" fillId="0" borderId="1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 wrapText="1"/>
    </xf>
    <xf numFmtId="0" fontId="33" fillId="0" borderId="22" xfId="0" applyFont="1" applyBorder="1" applyAlignment="1">
      <alignment horizontal="center" vertical="center" wrapText="1"/>
    </xf>
    <xf numFmtId="0" fontId="33" fillId="0" borderId="4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/>
    </xf>
    <xf numFmtId="0" fontId="9" fillId="0" borderId="41" xfId="0" applyFont="1" applyBorder="1" applyAlignment="1">
      <alignment horizontal="center"/>
    </xf>
    <xf numFmtId="0" fontId="34" fillId="0" borderId="32" xfId="0" applyFont="1" applyBorder="1" applyAlignment="1">
      <alignment horizontal="center" vertical="center"/>
    </xf>
    <xf numFmtId="0" fontId="34" fillId="0" borderId="33" xfId="0" applyFont="1" applyBorder="1" applyAlignment="1">
      <alignment horizontal="center" vertical="center"/>
    </xf>
    <xf numFmtId="0" fontId="32" fillId="0" borderId="0" xfId="0" applyFont="1" applyAlignment="1">
      <alignment horizontal="center"/>
    </xf>
    <xf numFmtId="0" fontId="11" fillId="0" borderId="40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34" fillId="0" borderId="25" xfId="0" applyFont="1" applyBorder="1" applyAlignment="1">
      <alignment horizontal="center" vertical="center" wrapText="1"/>
    </xf>
    <xf numFmtId="0" fontId="34" fillId="0" borderId="4" xfId="0" applyFont="1" applyBorder="1" applyAlignment="1">
      <alignment horizontal="center" vertical="center" wrapText="1"/>
    </xf>
    <xf numFmtId="0" fontId="14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34" fillId="0" borderId="30" xfId="0" applyFont="1" applyBorder="1" applyAlignment="1">
      <alignment horizontal="center" vertical="center"/>
    </xf>
    <xf numFmtId="0" fontId="34" fillId="0" borderId="11" xfId="0" applyFont="1" applyBorder="1" applyAlignment="1">
      <alignment horizontal="center" vertical="center"/>
    </xf>
    <xf numFmtId="0" fontId="32" fillId="0" borderId="0" xfId="0" applyFont="1" applyFill="1" applyAlignment="1">
      <alignment horizontal="center"/>
    </xf>
    <xf numFmtId="0" fontId="11" fillId="0" borderId="40" xfId="0" applyFont="1" applyFill="1" applyBorder="1" applyAlignment="1">
      <alignment horizontal="center" vertical="center"/>
    </xf>
    <xf numFmtId="0" fontId="11" fillId="0" borderId="30" xfId="0" applyFont="1" applyFill="1" applyBorder="1" applyAlignment="1">
      <alignment horizontal="center" vertical="center"/>
    </xf>
    <xf numFmtId="165" fontId="14" fillId="0" borderId="0" xfId="1" applyNumberFormat="1" applyFont="1" applyFill="1" applyAlignment="1">
      <alignment horizontal="center"/>
    </xf>
    <xf numFmtId="165" fontId="19" fillId="0" borderId="0" xfId="1" applyNumberFormat="1" applyFont="1" applyFill="1" applyAlignment="1">
      <alignment horizontal="center"/>
    </xf>
    <xf numFmtId="0" fontId="34" fillId="0" borderId="30" xfId="0" applyFont="1" applyBorder="1" applyAlignment="1">
      <alignment horizontal="center"/>
    </xf>
    <xf numFmtId="0" fontId="34" fillId="0" borderId="11" xfId="0" applyFont="1" applyBorder="1" applyAlignment="1">
      <alignment horizontal="center"/>
    </xf>
    <xf numFmtId="0" fontId="36" fillId="0" borderId="8" xfId="0" applyFont="1" applyBorder="1" applyAlignment="1">
      <alignment horizontal="center"/>
    </xf>
    <xf numFmtId="0" fontId="36" fillId="0" borderId="0" xfId="0" applyFont="1" applyBorder="1" applyAlignment="1">
      <alignment horizontal="center"/>
    </xf>
    <xf numFmtId="0" fontId="36" fillId="0" borderId="10" xfId="0" applyFont="1" applyBorder="1" applyAlignment="1">
      <alignment horizontal="center"/>
    </xf>
    <xf numFmtId="0" fontId="41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33" fillId="0" borderId="18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33" fillId="0" borderId="96" xfId="0" applyFont="1" applyBorder="1" applyAlignment="1">
      <alignment horizontal="center" vertical="center"/>
    </xf>
    <xf numFmtId="0" fontId="33" fillId="0" borderId="2" xfId="0" applyFont="1" applyBorder="1" applyAlignment="1">
      <alignment horizontal="center" vertical="center"/>
    </xf>
    <xf numFmtId="0" fontId="35" fillId="0" borderId="23" xfId="0" applyFont="1" applyBorder="1" applyAlignment="1">
      <alignment horizontal="left"/>
    </xf>
    <xf numFmtId="0" fontId="35" fillId="0" borderId="1" xfId="0" applyFont="1" applyBorder="1" applyAlignment="1">
      <alignment horizontal="left"/>
    </xf>
    <xf numFmtId="0" fontId="35" fillId="0" borderId="75" xfId="0" applyFont="1" applyBorder="1" applyAlignment="1">
      <alignment horizontal="left"/>
    </xf>
    <xf numFmtId="0" fontId="49" fillId="0" borderId="8" xfId="0" applyFont="1" applyBorder="1" applyAlignment="1">
      <alignment horizontal="center" vertical="center" wrapText="1"/>
    </xf>
    <xf numFmtId="0" fontId="49" fillId="0" borderId="48" xfId="0" applyFont="1" applyBorder="1" applyAlignment="1">
      <alignment horizontal="center" vertical="center" wrapText="1"/>
    </xf>
    <xf numFmtId="0" fontId="49" fillId="0" borderId="31" xfId="0" applyFont="1" applyBorder="1" applyAlignment="1">
      <alignment horizontal="center" vertical="center" wrapText="1"/>
    </xf>
    <xf numFmtId="0" fontId="34" fillId="0" borderId="30" xfId="0" applyFont="1" applyBorder="1" applyAlignment="1">
      <alignment horizontal="left"/>
    </xf>
    <xf numFmtId="0" fontId="34" fillId="0" borderId="11" xfId="0" applyFont="1" applyBorder="1" applyAlignment="1">
      <alignment horizontal="left"/>
    </xf>
    <xf numFmtId="0" fontId="48" fillId="0" borderId="0" xfId="0" applyFont="1" applyAlignment="1">
      <alignment horizontal="center"/>
    </xf>
    <xf numFmtId="0" fontId="43" fillId="0" borderId="24" xfId="0" applyFont="1" applyBorder="1" applyAlignment="1">
      <alignment horizontal="center" vertical="center"/>
    </xf>
    <xf numFmtId="0" fontId="43" fillId="0" borderId="59" xfId="0" applyFont="1" applyBorder="1" applyAlignment="1">
      <alignment horizontal="center" vertical="center"/>
    </xf>
    <xf numFmtId="0" fontId="43" fillId="0" borderId="96" xfId="0" applyFont="1" applyBorder="1" applyAlignment="1">
      <alignment horizontal="center" vertical="center"/>
    </xf>
    <xf numFmtId="0" fontId="43" fillId="0" borderId="2" xfId="0" applyFont="1" applyBorder="1" applyAlignment="1">
      <alignment horizontal="center" vertical="center"/>
    </xf>
    <xf numFmtId="0" fontId="43" fillId="0" borderId="87" xfId="0" applyFont="1" applyBorder="1" applyAlignment="1">
      <alignment horizontal="center" vertical="center"/>
    </xf>
    <xf numFmtId="0" fontId="43" fillId="0" borderId="22" xfId="0" applyFont="1" applyBorder="1" applyAlignment="1">
      <alignment horizontal="center" vertical="center"/>
    </xf>
    <xf numFmtId="0" fontId="43" fillId="0" borderId="9" xfId="0" applyFont="1" applyBorder="1" applyAlignment="1">
      <alignment horizontal="center" vertical="center"/>
    </xf>
    <xf numFmtId="0" fontId="43" fillId="0" borderId="22" xfId="0" applyFont="1" applyBorder="1" applyAlignment="1">
      <alignment horizontal="center" vertical="center" wrapText="1"/>
    </xf>
    <xf numFmtId="0" fontId="43" fillId="0" borderId="9" xfId="0" applyFont="1" applyBorder="1" applyAlignment="1">
      <alignment horizontal="center" vertical="center" wrapText="1"/>
    </xf>
    <xf numFmtId="0" fontId="43" fillId="0" borderId="48" xfId="0" applyFont="1" applyBorder="1" applyAlignment="1">
      <alignment horizontal="center" vertical="center" wrapText="1"/>
    </xf>
    <xf numFmtId="0" fontId="43" fillId="0" borderId="31" xfId="0" applyFont="1" applyBorder="1" applyAlignment="1">
      <alignment horizontal="center" vertical="center" wrapText="1"/>
    </xf>
    <xf numFmtId="0" fontId="35" fillId="0" borderId="17" xfId="0" applyFont="1" applyBorder="1" applyAlignment="1">
      <alignment horizontal="center" vertical="center"/>
    </xf>
    <xf numFmtId="0" fontId="35" fillId="0" borderId="79" xfId="0" applyFont="1" applyBorder="1" applyAlignment="1">
      <alignment horizontal="center" vertical="center"/>
    </xf>
    <xf numFmtId="0" fontId="35" fillId="0" borderId="16" xfId="0" applyFont="1" applyBorder="1" applyAlignment="1">
      <alignment horizontal="center" vertical="center"/>
    </xf>
    <xf numFmtId="0" fontId="49" fillId="0" borderId="21" xfId="0" applyFont="1" applyBorder="1" applyAlignment="1">
      <alignment horizontal="center" vertical="center" wrapText="1"/>
    </xf>
    <xf numFmtId="0" fontId="49" fillId="0" borderId="7" xfId="0" applyFont="1" applyBorder="1" applyAlignment="1">
      <alignment horizontal="center" vertical="center" wrapText="1"/>
    </xf>
    <xf numFmtId="0" fontId="30" fillId="0" borderId="4" xfId="0" applyFont="1" applyBorder="1" applyAlignment="1">
      <alignment horizontal="center"/>
    </xf>
    <xf numFmtId="0" fontId="33" fillId="0" borderId="5" xfId="0" applyFont="1" applyBorder="1" applyAlignment="1">
      <alignment horizontal="center"/>
    </xf>
    <xf numFmtId="0" fontId="33" fillId="0" borderId="6" xfId="0" applyFont="1" applyBorder="1" applyAlignment="1">
      <alignment horizontal="center"/>
    </xf>
    <xf numFmtId="0" fontId="33" fillId="0" borderId="37" xfId="0" applyFont="1" applyBorder="1" applyAlignment="1">
      <alignment horizontal="center"/>
    </xf>
    <xf numFmtId="0" fontId="30" fillId="0" borderId="4" xfId="0" applyFont="1" applyBorder="1" applyAlignment="1">
      <alignment horizontal="center" vertical="center" wrapText="1"/>
    </xf>
    <xf numFmtId="0" fontId="33" fillId="0" borderId="4" xfId="0" applyFont="1" applyBorder="1" applyAlignment="1">
      <alignment horizontal="center"/>
    </xf>
    <xf numFmtId="0" fontId="30" fillId="0" borderId="0" xfId="0" applyFont="1" applyAlignment="1">
      <alignment horizontal="center" wrapText="1"/>
    </xf>
    <xf numFmtId="0" fontId="30" fillId="0" borderId="0" xfId="0" applyFont="1" applyAlignment="1">
      <alignment horizontal="center" vertical="center" wrapText="1"/>
    </xf>
    <xf numFmtId="0" fontId="31" fillId="0" borderId="0" xfId="0" applyFont="1" applyAlignment="1">
      <alignment horizontal="center" wrapText="1"/>
    </xf>
    <xf numFmtId="0" fontId="30" fillId="0" borderId="0" xfId="0" applyFont="1" applyAlignment="1">
      <alignment horizontal="left"/>
    </xf>
    <xf numFmtId="0" fontId="3" fillId="0" borderId="98" xfId="0" applyFont="1" applyFill="1" applyBorder="1" applyAlignment="1">
      <alignment horizontal="center" vertical="center" wrapText="1"/>
    </xf>
    <xf numFmtId="164" fontId="35" fillId="0" borderId="77" xfId="25" applyNumberFormat="1" applyFont="1" applyBorder="1" applyAlignment="1">
      <alignment horizontal="center" wrapText="1"/>
    </xf>
    <xf numFmtId="164" fontId="35" fillId="0" borderId="78" xfId="25" applyNumberFormat="1" applyFont="1" applyBorder="1" applyAlignment="1">
      <alignment horizontal="center" wrapText="1"/>
    </xf>
    <xf numFmtId="164" fontId="35" fillId="0" borderId="75" xfId="25" applyNumberFormat="1" applyFont="1" applyBorder="1" applyAlignment="1">
      <alignment horizontal="center" wrapText="1"/>
    </xf>
    <xf numFmtId="164" fontId="35" fillId="0" borderId="73" xfId="25" applyNumberFormat="1" applyFont="1" applyBorder="1" applyAlignment="1">
      <alignment horizontal="center" wrapText="1"/>
    </xf>
    <xf numFmtId="164" fontId="43" fillId="0" borderId="18" xfId="25" applyNumberFormat="1" applyFont="1" applyBorder="1" applyAlignment="1">
      <alignment horizontal="center" vertical="center"/>
    </xf>
    <xf numFmtId="164" fontId="43" fillId="0" borderId="1" xfId="25" applyNumberFormat="1" applyFont="1" applyBorder="1" applyAlignment="1">
      <alignment horizontal="center" vertical="center"/>
    </xf>
    <xf numFmtId="164" fontId="43" fillId="0" borderId="81" xfId="25" applyNumberFormat="1" applyFont="1" applyBorder="1" applyAlignment="1">
      <alignment horizontal="center" vertical="center"/>
    </xf>
    <xf numFmtId="164" fontId="43" fillId="0" borderId="36" xfId="25" applyNumberFormat="1" applyFont="1" applyBorder="1" applyAlignment="1">
      <alignment horizontal="center" vertical="center"/>
    </xf>
    <xf numFmtId="0" fontId="29" fillId="0" borderId="0" xfId="0" applyFont="1" applyAlignment="1">
      <alignment horizontal="center" vertical="center" wrapText="1"/>
    </xf>
    <xf numFmtId="0" fontId="29" fillId="0" borderId="0" xfId="0" applyFont="1" applyAlignment="1">
      <alignment horizontal="center" vertical="center"/>
    </xf>
    <xf numFmtId="0" fontId="60" fillId="0" borderId="0" xfId="0" applyFont="1" applyBorder="1" applyAlignment="1">
      <alignment horizontal="center"/>
    </xf>
    <xf numFmtId="0" fontId="60" fillId="0" borderId="0" xfId="0" applyFont="1" applyAlignment="1">
      <alignment horizontal="center"/>
    </xf>
    <xf numFmtId="164" fontId="45" fillId="0" borderId="36" xfId="25" applyNumberFormat="1" applyFont="1" applyBorder="1" applyAlignment="1">
      <alignment horizontal="center"/>
    </xf>
    <xf numFmtId="0" fontId="25" fillId="0" borderId="0" xfId="12" applyFont="1" applyFill="1" applyAlignment="1">
      <alignment horizontal="right"/>
    </xf>
    <xf numFmtId="0" fontId="45" fillId="0" borderId="0" xfId="0" applyFont="1" applyFill="1" applyAlignment="1">
      <alignment horizontal="center"/>
    </xf>
    <xf numFmtId="0" fontId="46" fillId="0" borderId="0" xfId="12" applyFont="1" applyFill="1" applyAlignment="1">
      <alignment horizontal="center" vertical="center"/>
    </xf>
    <xf numFmtId="0" fontId="34" fillId="0" borderId="21" xfId="12" applyFont="1" applyFill="1" applyBorder="1" applyAlignment="1">
      <alignment horizontal="center" vertical="center"/>
    </xf>
    <xf numFmtId="0" fontId="34" fillId="0" borderId="45" xfId="12" applyFont="1" applyFill="1" applyBorder="1" applyAlignment="1">
      <alignment horizontal="center" vertical="center"/>
    </xf>
    <xf numFmtId="164" fontId="49" fillId="0" borderId="22" xfId="8" applyNumberFormat="1" applyFont="1" applyBorder="1" applyAlignment="1">
      <alignment horizontal="center" vertical="center" wrapText="1"/>
    </xf>
    <xf numFmtId="164" fontId="49" fillId="0" borderId="27" xfId="8" applyNumberFormat="1" applyFont="1" applyBorder="1" applyAlignment="1">
      <alignment horizontal="center" vertical="center" wrapText="1"/>
    </xf>
    <xf numFmtId="0" fontId="34" fillId="0" borderId="22" xfId="12" applyFont="1" applyFill="1" applyBorder="1" applyAlignment="1">
      <alignment horizontal="center" vertical="center"/>
    </xf>
    <xf numFmtId="0" fontId="34" fillId="0" borderId="27" xfId="12" applyFont="1" applyFill="1" applyBorder="1" applyAlignment="1">
      <alignment horizontal="center" vertical="center"/>
    </xf>
    <xf numFmtId="164" fontId="49" fillId="0" borderId="48" xfId="8" applyNumberFormat="1" applyFont="1" applyBorder="1" applyAlignment="1">
      <alignment horizontal="center" vertical="center" wrapText="1"/>
    </xf>
    <xf numFmtId="164" fontId="49" fillId="0" borderId="50" xfId="8" applyNumberFormat="1" applyFont="1" applyBorder="1" applyAlignment="1">
      <alignment horizontal="center" vertical="center" wrapText="1"/>
    </xf>
    <xf numFmtId="164" fontId="25" fillId="0" borderId="0" xfId="52" applyNumberFormat="1" applyFont="1" applyFill="1" applyAlignment="1">
      <alignment horizontal="center"/>
    </xf>
    <xf numFmtId="0" fontId="25" fillId="0" borderId="0" xfId="12" applyFont="1" applyFill="1" applyAlignment="1">
      <alignment horizontal="center"/>
    </xf>
    <xf numFmtId="164" fontId="40" fillId="0" borderId="0" xfId="9" applyNumberFormat="1" applyFont="1" applyAlignment="1">
      <alignment horizontal="center"/>
    </xf>
    <xf numFmtId="164" fontId="40" fillId="0" borderId="0" xfId="9" applyNumberFormat="1" applyFont="1" applyAlignment="1">
      <alignment horizontal="left" indent="5"/>
    </xf>
    <xf numFmtId="164" fontId="32" fillId="0" borderId="0" xfId="9" applyNumberFormat="1" applyFont="1" applyAlignment="1">
      <alignment horizontal="center"/>
    </xf>
    <xf numFmtId="164" fontId="36" fillId="0" borderId="20" xfId="9" applyNumberFormat="1" applyFont="1" applyBorder="1" applyAlignment="1">
      <alignment horizontal="center"/>
    </xf>
    <xf numFmtId="164" fontId="36" fillId="0" borderId="4" xfId="9" applyNumberFormat="1" applyFont="1" applyBorder="1" applyAlignment="1">
      <alignment horizontal="center"/>
    </xf>
    <xf numFmtId="164" fontId="36" fillId="0" borderId="41" xfId="9" applyNumberFormat="1" applyFont="1" applyBorder="1" applyAlignment="1">
      <alignment horizontal="center"/>
    </xf>
    <xf numFmtId="0" fontId="14" fillId="0" borderId="0" xfId="0" applyFont="1" applyBorder="1" applyAlignment="1">
      <alignment horizontal="left" vertical="center" wrapText="1"/>
    </xf>
    <xf numFmtId="164" fontId="36" fillId="0" borderId="8" xfId="48" applyNumberFormat="1" applyFont="1" applyBorder="1" applyAlignment="1">
      <alignment horizontal="center"/>
    </xf>
    <xf numFmtId="164" fontId="36" fillId="0" borderId="10" xfId="48" applyNumberFormat="1" applyFont="1" applyBorder="1" applyAlignment="1">
      <alignment horizontal="center"/>
    </xf>
    <xf numFmtId="1" fontId="36" fillId="0" borderId="8" xfId="48" applyNumberFormat="1" applyFont="1" applyBorder="1" applyAlignment="1">
      <alignment horizontal="center"/>
    </xf>
    <xf numFmtId="1" fontId="36" fillId="0" borderId="10" xfId="48" applyNumberFormat="1" applyFont="1" applyBorder="1" applyAlignment="1">
      <alignment horizontal="center"/>
    </xf>
    <xf numFmtId="164" fontId="43" fillId="0" borderId="21" xfId="48" applyNumberFormat="1" applyFont="1" applyBorder="1" applyAlignment="1">
      <alignment horizontal="center" vertical="center" wrapText="1"/>
    </xf>
    <xf numFmtId="164" fontId="43" fillId="0" borderId="42" xfId="48" applyNumberFormat="1" applyFont="1" applyBorder="1" applyAlignment="1">
      <alignment horizontal="center" vertical="center" wrapText="1"/>
    </xf>
    <xf numFmtId="164" fontId="43" fillId="0" borderId="22" xfId="48" applyNumberFormat="1" applyFont="1" applyBorder="1" applyAlignment="1">
      <alignment horizontal="center" vertical="center" wrapText="1"/>
    </xf>
    <xf numFmtId="164" fontId="43" fillId="0" borderId="60" xfId="48" applyNumberFormat="1" applyFont="1" applyBorder="1" applyAlignment="1">
      <alignment horizontal="center" vertical="center" wrapText="1"/>
    </xf>
    <xf numFmtId="164" fontId="48" fillId="0" borderId="46" xfId="48" applyNumberFormat="1" applyFont="1" applyBorder="1" applyAlignment="1">
      <alignment horizontal="center"/>
    </xf>
    <xf numFmtId="164" fontId="48" fillId="0" borderId="72" xfId="48" applyNumberFormat="1" applyFont="1" applyBorder="1" applyAlignment="1">
      <alignment horizontal="center"/>
    </xf>
    <xf numFmtId="164" fontId="47" fillId="0" borderId="0" xfId="48" applyNumberFormat="1" applyFont="1" applyAlignment="1">
      <alignment horizontal="center"/>
    </xf>
    <xf numFmtId="164" fontId="47" fillId="0" borderId="0" xfId="48" applyNumberFormat="1" applyFont="1" applyAlignment="1"/>
    <xf numFmtId="164" fontId="44" fillId="0" borderId="0" xfId="48" applyNumberFormat="1" applyFont="1" applyAlignment="1">
      <alignment horizontal="center"/>
    </xf>
    <xf numFmtId="164" fontId="36" fillId="0" borderId="55" xfId="46" applyNumberFormat="1" applyFont="1" applyBorder="1" applyAlignment="1">
      <alignment horizontal="center" vertical="center"/>
    </xf>
    <xf numFmtId="164" fontId="36" fillId="0" borderId="56" xfId="46" applyNumberFormat="1" applyFont="1" applyBorder="1" applyAlignment="1">
      <alignment horizontal="center" vertical="center"/>
    </xf>
    <xf numFmtId="164" fontId="36" fillId="0" borderId="8" xfId="46" applyNumberFormat="1" applyFont="1" applyBorder="1" applyAlignment="1">
      <alignment horizontal="center" vertical="center"/>
    </xf>
    <xf numFmtId="164" fontId="36" fillId="0" borderId="59" xfId="46" applyNumberFormat="1" applyFont="1" applyBorder="1" applyAlignment="1">
      <alignment horizontal="center" vertical="center"/>
    </xf>
    <xf numFmtId="164" fontId="36" fillId="0" borderId="60" xfId="46" applyNumberFormat="1" applyFont="1" applyBorder="1" applyAlignment="1">
      <alignment horizontal="center" vertical="center"/>
    </xf>
    <xf numFmtId="164" fontId="36" fillId="0" borderId="61" xfId="46" applyNumberFormat="1" applyFont="1" applyBorder="1" applyAlignment="1">
      <alignment horizontal="center" vertical="center"/>
    </xf>
    <xf numFmtId="164" fontId="36" fillId="0" borderId="57" xfId="46" applyNumberFormat="1" applyFont="1" applyBorder="1" applyAlignment="1">
      <alignment horizontal="center" vertical="center"/>
    </xf>
    <xf numFmtId="164" fontId="36" fillId="0" borderId="9" xfId="46" applyNumberFormat="1" applyFont="1" applyBorder="1" applyAlignment="1">
      <alignment horizontal="center" vertical="center"/>
    </xf>
    <xf numFmtId="164" fontId="36" fillId="0" borderId="43" xfId="46" applyNumberFormat="1" applyFont="1" applyBorder="1" applyAlignment="1">
      <alignment horizontal="center" vertical="center"/>
    </xf>
    <xf numFmtId="164" fontId="36" fillId="0" borderId="58" xfId="46" applyNumberFormat="1" applyFont="1" applyBorder="1" applyAlignment="1">
      <alignment horizontal="center" vertical="center"/>
    </xf>
    <xf numFmtId="164" fontId="36" fillId="0" borderId="31" xfId="46" applyNumberFormat="1" applyFont="1" applyBorder="1" applyAlignment="1">
      <alignment horizontal="center" vertical="center"/>
    </xf>
    <xf numFmtId="164" fontId="36" fillId="0" borderId="44" xfId="46" applyNumberFormat="1" applyFont="1" applyBorder="1" applyAlignment="1">
      <alignment horizontal="center" vertical="center"/>
    </xf>
    <xf numFmtId="164" fontId="43" fillId="0" borderId="23" xfId="46" applyNumberFormat="1" applyFont="1" applyBorder="1" applyAlignment="1">
      <alignment horizontal="center" vertical="center" wrapText="1"/>
    </xf>
    <xf numFmtId="164" fontId="43" fillId="0" borderId="24" xfId="46" applyNumberFormat="1" applyFont="1" applyBorder="1" applyAlignment="1">
      <alignment horizontal="center" vertical="center" wrapText="1"/>
    </xf>
    <xf numFmtId="164" fontId="43" fillId="0" borderId="51" xfId="46" applyNumberFormat="1" applyFont="1" applyBorder="1" applyAlignment="1">
      <alignment horizontal="center" vertical="center" wrapText="1"/>
    </xf>
    <xf numFmtId="164" fontId="43" fillId="0" borderId="52" xfId="46" applyNumberFormat="1" applyFont="1" applyBorder="1" applyAlignment="1">
      <alignment horizontal="center" vertical="center" wrapText="1"/>
    </xf>
    <xf numFmtId="164" fontId="35" fillId="0" borderId="22" xfId="46" applyNumberFormat="1" applyFont="1" applyBorder="1" applyAlignment="1">
      <alignment horizontal="center" vertical="center" wrapText="1"/>
    </xf>
    <xf numFmtId="164" fontId="35" fillId="0" borderId="38" xfId="46" applyNumberFormat="1" applyFont="1" applyBorder="1" applyAlignment="1">
      <alignment horizontal="center" vertical="center" wrapText="1"/>
    </xf>
    <xf numFmtId="164" fontId="35" fillId="0" borderId="48" xfId="46" applyNumberFormat="1" applyFont="1" applyBorder="1" applyAlignment="1">
      <alignment horizontal="center" vertical="center" wrapText="1"/>
    </xf>
    <xf numFmtId="164" fontId="35" fillId="0" borderId="53" xfId="46" applyNumberFormat="1" applyFont="1" applyBorder="1" applyAlignment="1">
      <alignment horizontal="center" vertical="center" wrapText="1"/>
    </xf>
    <xf numFmtId="164" fontId="40" fillId="0" borderId="0" xfId="46" applyNumberFormat="1" applyFont="1" applyBorder="1" applyAlignment="1">
      <alignment horizontal="center"/>
    </xf>
    <xf numFmtId="164" fontId="41" fillId="0" borderId="0" xfId="46" applyNumberFormat="1" applyFont="1" applyBorder="1" applyAlignment="1">
      <alignment horizontal="center"/>
    </xf>
    <xf numFmtId="164" fontId="35" fillId="0" borderId="70" xfId="47" applyNumberFormat="1" applyFont="1" applyBorder="1" applyAlignment="1">
      <alignment horizontal="center"/>
    </xf>
    <xf numFmtId="164" fontId="35" fillId="0" borderId="34" xfId="47" applyNumberFormat="1" applyFont="1" applyBorder="1" applyAlignment="1">
      <alignment horizontal="center"/>
    </xf>
    <xf numFmtId="164" fontId="40" fillId="0" borderId="0" xfId="47" applyNumberFormat="1" applyFont="1" applyAlignment="1">
      <alignment horizontal="center"/>
    </xf>
    <xf numFmtId="164" fontId="44" fillId="0" borderId="0" xfId="47" applyNumberFormat="1" applyFont="1" applyAlignment="1">
      <alignment horizontal="center"/>
    </xf>
    <xf numFmtId="164" fontId="46" fillId="0" borderId="64" xfId="47" applyNumberFormat="1" applyFont="1" applyBorder="1" applyAlignment="1">
      <alignment horizontal="center" vertical="center" wrapText="1"/>
    </xf>
    <xf numFmtId="164" fontId="46" fillId="0" borderId="65" xfId="47" applyNumberFormat="1" applyFont="1" applyBorder="1" applyAlignment="1">
      <alignment horizontal="center" vertical="center" wrapText="1"/>
    </xf>
    <xf numFmtId="164" fontId="44" fillId="0" borderId="0" xfId="47" applyNumberFormat="1" applyFont="1" applyAlignment="1">
      <alignment horizontal="center" vertical="center"/>
    </xf>
    <xf numFmtId="164" fontId="45" fillId="0" borderId="36" xfId="25" applyNumberFormat="1" applyFont="1" applyFill="1" applyBorder="1" applyAlignment="1">
      <alignment horizontal="right"/>
    </xf>
    <xf numFmtId="164" fontId="49" fillId="0" borderId="17" xfId="25" applyNumberFormat="1" applyFont="1" applyFill="1" applyBorder="1" applyAlignment="1">
      <alignment horizontal="center" vertical="center" wrapText="1"/>
    </xf>
    <xf numFmtId="164" fontId="49" fillId="0" borderId="79" xfId="25" applyNumberFormat="1" applyFont="1" applyFill="1" applyBorder="1" applyAlignment="1">
      <alignment horizontal="center" vertical="center" wrapText="1"/>
    </xf>
    <xf numFmtId="164" fontId="49" fillId="0" borderId="16" xfId="25" applyNumberFormat="1" applyFont="1" applyFill="1" applyBorder="1" applyAlignment="1">
      <alignment horizontal="center" vertical="center" wrapText="1"/>
    </xf>
    <xf numFmtId="0" fontId="60" fillId="0" borderId="0" xfId="0" applyFont="1" applyFill="1" applyAlignment="1">
      <alignment horizontal="center"/>
    </xf>
    <xf numFmtId="0" fontId="29" fillId="0" borderId="0" xfId="0" applyFont="1" applyFill="1" applyAlignment="1">
      <alignment horizontal="center" vertical="center" wrapText="1"/>
    </xf>
    <xf numFmtId="0" fontId="29" fillId="0" borderId="0" xfId="0" applyFont="1" applyFill="1" applyAlignment="1">
      <alignment horizontal="center" vertical="center"/>
    </xf>
    <xf numFmtId="0" fontId="60" fillId="0" borderId="0" xfId="0" applyFont="1" applyFill="1" applyBorder="1" applyAlignment="1">
      <alignment horizontal="center"/>
    </xf>
  </cellXfs>
  <cellStyles count="65">
    <cellStyle name="Comma" xfId="1" builtinId="3"/>
    <cellStyle name="Comma 10" xfId="16"/>
    <cellStyle name="Comma 10 2" xfId="41"/>
    <cellStyle name="Comma 10 2 2" xfId="47"/>
    <cellStyle name="Comma 10 3" xfId="46"/>
    <cellStyle name="Comma 11" xfId="18"/>
    <cellStyle name="Comma 12" xfId="49"/>
    <cellStyle name="Comma 13" xfId="51"/>
    <cellStyle name="Comma 14" xfId="52"/>
    <cellStyle name="Comma 15" xfId="54"/>
    <cellStyle name="Comma 16" xfId="55"/>
    <cellStyle name="Comma 17" xfId="56"/>
    <cellStyle name="Comma 18" xfId="58"/>
    <cellStyle name="Comma 19" xfId="57"/>
    <cellStyle name="Comma 2" xfId="3"/>
    <cellStyle name="Comma 2 2" xfId="4"/>
    <cellStyle name="Comma 2 2 2" xfId="53"/>
    <cellStyle name="Comma 2 3" xfId="19"/>
    <cellStyle name="Comma 2 3 2" xfId="15"/>
    <cellStyle name="Comma 2 3 2 2" xfId="43"/>
    <cellStyle name="Comma 2 4" xfId="42"/>
    <cellStyle name="Comma 20" xfId="59"/>
    <cellStyle name="Comma 21" xfId="60"/>
    <cellStyle name="Comma 22" xfId="61"/>
    <cellStyle name="Comma 22 2" xfId="64"/>
    <cellStyle name="Comma 23" xfId="62"/>
    <cellStyle name="Comma 24" xfId="63"/>
    <cellStyle name="Comma 3" xfId="5"/>
    <cellStyle name="Comma 3 2" xfId="20"/>
    <cellStyle name="Comma 3 2 2" xfId="21"/>
    <cellStyle name="Comma 3 2 2 2" xfId="44"/>
    <cellStyle name="Comma 3 2 2 2 2" xfId="45"/>
    <cellStyle name="Comma 3 3" xfId="17"/>
    <cellStyle name="Comma 3 4" xfId="50"/>
    <cellStyle name="Comma 3 5" xfId="48"/>
    <cellStyle name="Comma 4" xfId="6"/>
    <cellStyle name="Comma 4 2" xfId="22"/>
    <cellStyle name="Comma 5" xfId="7"/>
    <cellStyle name="Comma 5 2" xfId="23"/>
    <cellStyle name="Comma 5 3" xfId="24"/>
    <cellStyle name="Comma 6" xfId="8"/>
    <cellStyle name="Comma 6 2" xfId="25"/>
    <cellStyle name="Comma 7" xfId="9"/>
    <cellStyle name="Comma 8" xfId="10"/>
    <cellStyle name="Comma 9" xfId="2"/>
    <cellStyle name="Comma 9 2" xfId="26"/>
    <cellStyle name="Normal" xfId="0" builtinId="0"/>
    <cellStyle name="Normal 2" xfId="11"/>
    <cellStyle name="Normal 2 2" xfId="12"/>
    <cellStyle name="Normal 2 2 2" xfId="27"/>
    <cellStyle name="Normal 3" xfId="28"/>
    <cellStyle name="Normal 3 2" xfId="29"/>
    <cellStyle name="Normal 3 7" xfId="30"/>
    <cellStyle name="Normal 4" xfId="31"/>
    <cellStyle name="Normal 5" xfId="32"/>
    <cellStyle name="Normal 6" xfId="33"/>
    <cellStyle name="Normal 7" xfId="13"/>
    <cellStyle name="Normal 8" xfId="14"/>
    <cellStyle name="Normal 9" xfId="34"/>
    <cellStyle name="Percent 2" xfId="35"/>
    <cellStyle name="Percent 2 2" xfId="36"/>
    <cellStyle name="Percent 25" xfId="37"/>
    <cellStyle name="Percent 26" xfId="38"/>
    <cellStyle name="Percent 27" xfId="39"/>
    <cellStyle name="Percent 3" xfId="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S%2019-10-2025/Others%2019.10.2025/CFFS/AFRC%202026-29/Schedule%2021%20&amp;%2022%20Nag%2024-2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S%2019-10-2025/Others%2019.10.2025/CFFS/AFRC%202026-29/Sch-%204%20,%205%20&amp;%206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CH-21(Consolidated)"/>
      <sheetName val="SCH-21 (PIMS)"/>
      <sheetName val="Statement1(MBBS&amp;PG)"/>
      <sheetName val="Statement2(PIMS MBBS&amp;PG)"/>
      <sheetName val="SCH-21 (Nursing College)"/>
      <sheetName val="Statement1(Nursing)"/>
      <sheetName val="Statement2(Nursing)"/>
      <sheetName val="SCH-21 BSC(MLT)"/>
      <sheetName val="Statement1 BSC(MLT)"/>
      <sheetName val="Statement2 BSC(MLT)"/>
      <sheetName val="Sheet1"/>
      <sheetName val="Sheet2"/>
      <sheetName val="Sheet3"/>
    </sheetNames>
    <sheetDataSet>
      <sheetData sheetId="0">
        <row r="8">
          <cell r="G8">
            <v>1132356825</v>
          </cell>
        </row>
      </sheetData>
      <sheetData sheetId="1">
        <row r="8">
          <cell r="G8">
            <v>1132356825</v>
          </cell>
        </row>
      </sheetData>
      <sheetData sheetId="2"/>
      <sheetData sheetId="3"/>
      <sheetData sheetId="4"/>
      <sheetData sheetId="5"/>
      <sheetData sheetId="6"/>
      <sheetData sheetId="7">
        <row r="8">
          <cell r="J8">
            <v>4071000</v>
          </cell>
        </row>
      </sheetData>
      <sheetData sheetId="8">
        <row r="8">
          <cell r="L8">
            <v>10326000</v>
          </cell>
        </row>
        <row r="29">
          <cell r="F29">
            <v>2278345.8041958041</v>
          </cell>
          <cell r="G29">
            <v>4407123.2224622034</v>
          </cell>
          <cell r="H29">
            <v>2154354.1958041959</v>
          </cell>
          <cell r="I29">
            <v>9141802.9006479476</v>
          </cell>
          <cell r="J29">
            <v>0</v>
          </cell>
          <cell r="K29">
            <v>238222.87688984882</v>
          </cell>
        </row>
        <row r="30">
          <cell r="F30"/>
          <cell r="G30"/>
          <cell r="H30"/>
          <cell r="I30"/>
          <cell r="J30"/>
          <cell r="K30"/>
        </row>
        <row r="31"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</row>
        <row r="32">
          <cell r="F32"/>
          <cell r="G32"/>
          <cell r="H32"/>
          <cell r="I32"/>
          <cell r="J32"/>
          <cell r="K32"/>
        </row>
        <row r="33">
          <cell r="F33">
            <v>3138923.8951048949</v>
          </cell>
          <cell r="G33">
            <v>2375301.2267818577</v>
          </cell>
          <cell r="H33">
            <v>2968098.1048951051</v>
          </cell>
          <cell r="I33">
            <v>4927145.1123110149</v>
          </cell>
          <cell r="J33">
            <v>0</v>
          </cell>
          <cell r="K33">
            <v>128394.66090712743</v>
          </cell>
        </row>
      </sheetData>
      <sheetData sheetId="9"/>
      <sheetData sheetId="10"/>
      <sheetData sheetId="11"/>
      <sheetData sheetId="1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CH-4(MBBS)"/>
      <sheetName val="SCH-5(MBBS)"/>
      <sheetName val="SCH-6(MBBS)"/>
      <sheetName val="SCH-4(Nursing)"/>
      <sheetName val="SCH-5(Nursing)"/>
      <sheetName val="SCH-6(Nursing)"/>
      <sheetName val="SCH-4(MLT)"/>
      <sheetName val="SCH-5(MLT)"/>
      <sheetName val="SCH-6(MLT)"/>
      <sheetName val="Sheet1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>
        <row r="18">
          <cell r="O18">
            <v>1200000</v>
          </cell>
          <cell r="V18">
            <v>4432700</v>
          </cell>
          <cell r="AG18">
            <v>0</v>
          </cell>
        </row>
        <row r="40">
          <cell r="V40">
            <v>13787149</v>
          </cell>
        </row>
      </sheetData>
      <sheetData sheetId="7">
        <row r="19">
          <cell r="U19"/>
        </row>
        <row r="30">
          <cell r="U30"/>
        </row>
      </sheetData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70C0"/>
  </sheetPr>
  <dimension ref="B2:M272"/>
  <sheetViews>
    <sheetView view="pageBreakPreview" topLeftCell="A199" zoomScale="60" workbookViewId="0">
      <selection activeCell="N18" sqref="N18"/>
    </sheetView>
  </sheetViews>
  <sheetFormatPr defaultRowHeight="12.75"/>
  <cols>
    <col min="1" max="1" width="1.140625" style="239" customWidth="1"/>
    <col min="2" max="2" width="2.85546875" style="239" customWidth="1"/>
    <col min="3" max="3" width="2.28515625" style="239" customWidth="1"/>
    <col min="4" max="4" width="7.85546875" style="239" customWidth="1"/>
    <col min="5" max="5" width="33.5703125" style="239" customWidth="1"/>
    <col min="6" max="6" width="11" style="239" customWidth="1"/>
    <col min="7" max="7" width="9.85546875" style="239" hidden="1" customWidth="1"/>
    <col min="8" max="8" width="9.28515625" style="239" customWidth="1"/>
    <col min="9" max="9" width="19" style="239" customWidth="1"/>
    <col min="10" max="10" width="10" style="239" customWidth="1"/>
    <col min="11" max="11" width="27.85546875" style="239" customWidth="1"/>
    <col min="12" max="12" width="6" style="239" customWidth="1"/>
    <col min="13" max="13" width="2.28515625" style="239" customWidth="1"/>
    <col min="14" max="14" width="17.85546875" style="239" customWidth="1"/>
    <col min="15" max="256" width="9.140625" style="239"/>
    <col min="257" max="257" width="1.140625" style="239" customWidth="1"/>
    <col min="258" max="258" width="2.85546875" style="239" customWidth="1"/>
    <col min="259" max="259" width="2.28515625" style="239" customWidth="1"/>
    <col min="260" max="260" width="7.85546875" style="239" customWidth="1"/>
    <col min="261" max="261" width="30.85546875" style="239" customWidth="1"/>
    <col min="262" max="262" width="11" style="239" customWidth="1"/>
    <col min="263" max="263" width="0" style="239" hidden="1" customWidth="1"/>
    <col min="264" max="264" width="9.28515625" style="239" customWidth="1"/>
    <col min="265" max="265" width="19.7109375" style="239" customWidth="1"/>
    <col min="266" max="266" width="12.28515625" style="239" customWidth="1"/>
    <col min="267" max="267" width="32.7109375" style="239" bestFit="1" customWidth="1"/>
    <col min="268" max="268" width="6" style="239" customWidth="1"/>
    <col min="269" max="269" width="2.28515625" style="239" customWidth="1"/>
    <col min="270" max="270" width="17.85546875" style="239" customWidth="1"/>
    <col min="271" max="512" width="9.140625" style="239"/>
    <col min="513" max="513" width="1.140625" style="239" customWidth="1"/>
    <col min="514" max="514" width="2.85546875" style="239" customWidth="1"/>
    <col min="515" max="515" width="2.28515625" style="239" customWidth="1"/>
    <col min="516" max="516" width="7.85546875" style="239" customWidth="1"/>
    <col min="517" max="517" width="30.85546875" style="239" customWidth="1"/>
    <col min="518" max="518" width="11" style="239" customWidth="1"/>
    <col min="519" max="519" width="0" style="239" hidden="1" customWidth="1"/>
    <col min="520" max="520" width="9.28515625" style="239" customWidth="1"/>
    <col min="521" max="521" width="19.7109375" style="239" customWidth="1"/>
    <col min="522" max="522" width="12.28515625" style="239" customWidth="1"/>
    <col min="523" max="523" width="32.7109375" style="239" bestFit="1" customWidth="1"/>
    <col min="524" max="524" width="6" style="239" customWidth="1"/>
    <col min="525" max="525" width="2.28515625" style="239" customWidth="1"/>
    <col min="526" max="526" width="17.85546875" style="239" customWidth="1"/>
    <col min="527" max="768" width="9.140625" style="239"/>
    <col min="769" max="769" width="1.140625" style="239" customWidth="1"/>
    <col min="770" max="770" width="2.85546875" style="239" customWidth="1"/>
    <col min="771" max="771" width="2.28515625" style="239" customWidth="1"/>
    <col min="772" max="772" width="7.85546875" style="239" customWidth="1"/>
    <col min="773" max="773" width="30.85546875" style="239" customWidth="1"/>
    <col min="774" max="774" width="11" style="239" customWidth="1"/>
    <col min="775" max="775" width="0" style="239" hidden="1" customWidth="1"/>
    <col min="776" max="776" width="9.28515625" style="239" customWidth="1"/>
    <col min="777" max="777" width="19.7109375" style="239" customWidth="1"/>
    <col min="778" max="778" width="12.28515625" style="239" customWidth="1"/>
    <col min="779" max="779" width="32.7109375" style="239" bestFit="1" customWidth="1"/>
    <col min="780" max="780" width="6" style="239" customWidth="1"/>
    <col min="781" max="781" width="2.28515625" style="239" customWidth="1"/>
    <col min="782" max="782" width="17.85546875" style="239" customWidth="1"/>
    <col min="783" max="1024" width="9.140625" style="239"/>
    <col min="1025" max="1025" width="1.140625" style="239" customWidth="1"/>
    <col min="1026" max="1026" width="2.85546875" style="239" customWidth="1"/>
    <col min="1027" max="1027" width="2.28515625" style="239" customWidth="1"/>
    <col min="1028" max="1028" width="7.85546875" style="239" customWidth="1"/>
    <col min="1029" max="1029" width="30.85546875" style="239" customWidth="1"/>
    <col min="1030" max="1030" width="11" style="239" customWidth="1"/>
    <col min="1031" max="1031" width="0" style="239" hidden="1" customWidth="1"/>
    <col min="1032" max="1032" width="9.28515625" style="239" customWidth="1"/>
    <col min="1033" max="1033" width="19.7109375" style="239" customWidth="1"/>
    <col min="1034" max="1034" width="12.28515625" style="239" customWidth="1"/>
    <col min="1035" max="1035" width="32.7109375" style="239" bestFit="1" customWidth="1"/>
    <col min="1036" max="1036" width="6" style="239" customWidth="1"/>
    <col min="1037" max="1037" width="2.28515625" style="239" customWidth="1"/>
    <col min="1038" max="1038" width="17.85546875" style="239" customWidth="1"/>
    <col min="1039" max="1280" width="9.140625" style="239"/>
    <col min="1281" max="1281" width="1.140625" style="239" customWidth="1"/>
    <col min="1282" max="1282" width="2.85546875" style="239" customWidth="1"/>
    <col min="1283" max="1283" width="2.28515625" style="239" customWidth="1"/>
    <col min="1284" max="1284" width="7.85546875" style="239" customWidth="1"/>
    <col min="1285" max="1285" width="30.85546875" style="239" customWidth="1"/>
    <col min="1286" max="1286" width="11" style="239" customWidth="1"/>
    <col min="1287" max="1287" width="0" style="239" hidden="1" customWidth="1"/>
    <col min="1288" max="1288" width="9.28515625" style="239" customWidth="1"/>
    <col min="1289" max="1289" width="19.7109375" style="239" customWidth="1"/>
    <col min="1290" max="1290" width="12.28515625" style="239" customWidth="1"/>
    <col min="1291" max="1291" width="32.7109375" style="239" bestFit="1" customWidth="1"/>
    <col min="1292" max="1292" width="6" style="239" customWidth="1"/>
    <col min="1293" max="1293" width="2.28515625" style="239" customWidth="1"/>
    <col min="1294" max="1294" width="17.85546875" style="239" customWidth="1"/>
    <col min="1295" max="1536" width="9.140625" style="239"/>
    <col min="1537" max="1537" width="1.140625" style="239" customWidth="1"/>
    <col min="1538" max="1538" width="2.85546875" style="239" customWidth="1"/>
    <col min="1539" max="1539" width="2.28515625" style="239" customWidth="1"/>
    <col min="1540" max="1540" width="7.85546875" style="239" customWidth="1"/>
    <col min="1541" max="1541" width="30.85546875" style="239" customWidth="1"/>
    <col min="1542" max="1542" width="11" style="239" customWidth="1"/>
    <col min="1543" max="1543" width="0" style="239" hidden="1" customWidth="1"/>
    <col min="1544" max="1544" width="9.28515625" style="239" customWidth="1"/>
    <col min="1545" max="1545" width="19.7109375" style="239" customWidth="1"/>
    <col min="1546" max="1546" width="12.28515625" style="239" customWidth="1"/>
    <col min="1547" max="1547" width="32.7109375" style="239" bestFit="1" customWidth="1"/>
    <col min="1548" max="1548" width="6" style="239" customWidth="1"/>
    <col min="1549" max="1549" width="2.28515625" style="239" customWidth="1"/>
    <col min="1550" max="1550" width="17.85546875" style="239" customWidth="1"/>
    <col min="1551" max="1792" width="9.140625" style="239"/>
    <col min="1793" max="1793" width="1.140625" style="239" customWidth="1"/>
    <col min="1794" max="1794" width="2.85546875" style="239" customWidth="1"/>
    <col min="1795" max="1795" width="2.28515625" style="239" customWidth="1"/>
    <col min="1796" max="1796" width="7.85546875" style="239" customWidth="1"/>
    <col min="1797" max="1797" width="30.85546875" style="239" customWidth="1"/>
    <col min="1798" max="1798" width="11" style="239" customWidth="1"/>
    <col min="1799" max="1799" width="0" style="239" hidden="1" customWidth="1"/>
    <col min="1800" max="1800" width="9.28515625" style="239" customWidth="1"/>
    <col min="1801" max="1801" width="19.7109375" style="239" customWidth="1"/>
    <col min="1802" max="1802" width="12.28515625" style="239" customWidth="1"/>
    <col min="1803" max="1803" width="32.7109375" style="239" bestFit="1" customWidth="1"/>
    <col min="1804" max="1804" width="6" style="239" customWidth="1"/>
    <col min="1805" max="1805" width="2.28515625" style="239" customWidth="1"/>
    <col min="1806" max="1806" width="17.85546875" style="239" customWidth="1"/>
    <col min="1807" max="2048" width="9.140625" style="239"/>
    <col min="2049" max="2049" width="1.140625" style="239" customWidth="1"/>
    <col min="2050" max="2050" width="2.85546875" style="239" customWidth="1"/>
    <col min="2051" max="2051" width="2.28515625" style="239" customWidth="1"/>
    <col min="2052" max="2052" width="7.85546875" style="239" customWidth="1"/>
    <col min="2053" max="2053" width="30.85546875" style="239" customWidth="1"/>
    <col min="2054" max="2054" width="11" style="239" customWidth="1"/>
    <col min="2055" max="2055" width="0" style="239" hidden="1" customWidth="1"/>
    <col min="2056" max="2056" width="9.28515625" style="239" customWidth="1"/>
    <col min="2057" max="2057" width="19.7109375" style="239" customWidth="1"/>
    <col min="2058" max="2058" width="12.28515625" style="239" customWidth="1"/>
    <col min="2059" max="2059" width="32.7109375" style="239" bestFit="1" customWidth="1"/>
    <col min="2060" max="2060" width="6" style="239" customWidth="1"/>
    <col min="2061" max="2061" width="2.28515625" style="239" customWidth="1"/>
    <col min="2062" max="2062" width="17.85546875" style="239" customWidth="1"/>
    <col min="2063" max="2304" width="9.140625" style="239"/>
    <col min="2305" max="2305" width="1.140625" style="239" customWidth="1"/>
    <col min="2306" max="2306" width="2.85546875" style="239" customWidth="1"/>
    <col min="2307" max="2307" width="2.28515625" style="239" customWidth="1"/>
    <col min="2308" max="2308" width="7.85546875" style="239" customWidth="1"/>
    <col min="2309" max="2309" width="30.85546875" style="239" customWidth="1"/>
    <col min="2310" max="2310" width="11" style="239" customWidth="1"/>
    <col min="2311" max="2311" width="0" style="239" hidden="1" customWidth="1"/>
    <col min="2312" max="2312" width="9.28515625" style="239" customWidth="1"/>
    <col min="2313" max="2313" width="19.7109375" style="239" customWidth="1"/>
    <col min="2314" max="2314" width="12.28515625" style="239" customWidth="1"/>
    <col min="2315" max="2315" width="32.7109375" style="239" bestFit="1" customWidth="1"/>
    <col min="2316" max="2316" width="6" style="239" customWidth="1"/>
    <col min="2317" max="2317" width="2.28515625" style="239" customWidth="1"/>
    <col min="2318" max="2318" width="17.85546875" style="239" customWidth="1"/>
    <col min="2319" max="2560" width="9.140625" style="239"/>
    <col min="2561" max="2561" width="1.140625" style="239" customWidth="1"/>
    <col min="2562" max="2562" width="2.85546875" style="239" customWidth="1"/>
    <col min="2563" max="2563" width="2.28515625" style="239" customWidth="1"/>
    <col min="2564" max="2564" width="7.85546875" style="239" customWidth="1"/>
    <col min="2565" max="2565" width="30.85546875" style="239" customWidth="1"/>
    <col min="2566" max="2566" width="11" style="239" customWidth="1"/>
    <col min="2567" max="2567" width="0" style="239" hidden="1" customWidth="1"/>
    <col min="2568" max="2568" width="9.28515625" style="239" customWidth="1"/>
    <col min="2569" max="2569" width="19.7109375" style="239" customWidth="1"/>
    <col min="2570" max="2570" width="12.28515625" style="239" customWidth="1"/>
    <col min="2571" max="2571" width="32.7109375" style="239" bestFit="1" customWidth="1"/>
    <col min="2572" max="2572" width="6" style="239" customWidth="1"/>
    <col min="2573" max="2573" width="2.28515625" style="239" customWidth="1"/>
    <col min="2574" max="2574" width="17.85546875" style="239" customWidth="1"/>
    <col min="2575" max="2816" width="9.140625" style="239"/>
    <col min="2817" max="2817" width="1.140625" style="239" customWidth="1"/>
    <col min="2818" max="2818" width="2.85546875" style="239" customWidth="1"/>
    <col min="2819" max="2819" width="2.28515625" style="239" customWidth="1"/>
    <col min="2820" max="2820" width="7.85546875" style="239" customWidth="1"/>
    <col min="2821" max="2821" width="30.85546875" style="239" customWidth="1"/>
    <col min="2822" max="2822" width="11" style="239" customWidth="1"/>
    <col min="2823" max="2823" width="0" style="239" hidden="1" customWidth="1"/>
    <col min="2824" max="2824" width="9.28515625" style="239" customWidth="1"/>
    <col min="2825" max="2825" width="19.7109375" style="239" customWidth="1"/>
    <col min="2826" max="2826" width="12.28515625" style="239" customWidth="1"/>
    <col min="2827" max="2827" width="32.7109375" style="239" bestFit="1" customWidth="1"/>
    <col min="2828" max="2828" width="6" style="239" customWidth="1"/>
    <col min="2829" max="2829" width="2.28515625" style="239" customWidth="1"/>
    <col min="2830" max="2830" width="17.85546875" style="239" customWidth="1"/>
    <col min="2831" max="3072" width="9.140625" style="239"/>
    <col min="3073" max="3073" width="1.140625" style="239" customWidth="1"/>
    <col min="3074" max="3074" width="2.85546875" style="239" customWidth="1"/>
    <col min="3075" max="3075" width="2.28515625" style="239" customWidth="1"/>
    <col min="3076" max="3076" width="7.85546875" style="239" customWidth="1"/>
    <col min="3077" max="3077" width="30.85546875" style="239" customWidth="1"/>
    <col min="3078" max="3078" width="11" style="239" customWidth="1"/>
    <col min="3079" max="3079" width="0" style="239" hidden="1" customWidth="1"/>
    <col min="3080" max="3080" width="9.28515625" style="239" customWidth="1"/>
    <col min="3081" max="3081" width="19.7109375" style="239" customWidth="1"/>
    <col min="3082" max="3082" width="12.28515625" style="239" customWidth="1"/>
    <col min="3083" max="3083" width="32.7109375" style="239" bestFit="1" customWidth="1"/>
    <col min="3084" max="3084" width="6" style="239" customWidth="1"/>
    <col min="3085" max="3085" width="2.28515625" style="239" customWidth="1"/>
    <col min="3086" max="3086" width="17.85546875" style="239" customWidth="1"/>
    <col min="3087" max="3328" width="9.140625" style="239"/>
    <col min="3329" max="3329" width="1.140625" style="239" customWidth="1"/>
    <col min="3330" max="3330" width="2.85546875" style="239" customWidth="1"/>
    <col min="3331" max="3331" width="2.28515625" style="239" customWidth="1"/>
    <col min="3332" max="3332" width="7.85546875" style="239" customWidth="1"/>
    <col min="3333" max="3333" width="30.85546875" style="239" customWidth="1"/>
    <col min="3334" max="3334" width="11" style="239" customWidth="1"/>
    <col min="3335" max="3335" width="0" style="239" hidden="1" customWidth="1"/>
    <col min="3336" max="3336" width="9.28515625" style="239" customWidth="1"/>
    <col min="3337" max="3337" width="19.7109375" style="239" customWidth="1"/>
    <col min="3338" max="3338" width="12.28515625" style="239" customWidth="1"/>
    <col min="3339" max="3339" width="32.7109375" style="239" bestFit="1" customWidth="1"/>
    <col min="3340" max="3340" width="6" style="239" customWidth="1"/>
    <col min="3341" max="3341" width="2.28515625" style="239" customWidth="1"/>
    <col min="3342" max="3342" width="17.85546875" style="239" customWidth="1"/>
    <col min="3343" max="3584" width="9.140625" style="239"/>
    <col min="3585" max="3585" width="1.140625" style="239" customWidth="1"/>
    <col min="3586" max="3586" width="2.85546875" style="239" customWidth="1"/>
    <col min="3587" max="3587" width="2.28515625" style="239" customWidth="1"/>
    <col min="3588" max="3588" width="7.85546875" style="239" customWidth="1"/>
    <col min="3589" max="3589" width="30.85546875" style="239" customWidth="1"/>
    <col min="3590" max="3590" width="11" style="239" customWidth="1"/>
    <col min="3591" max="3591" width="0" style="239" hidden="1" customWidth="1"/>
    <col min="3592" max="3592" width="9.28515625" style="239" customWidth="1"/>
    <col min="3593" max="3593" width="19.7109375" style="239" customWidth="1"/>
    <col min="3594" max="3594" width="12.28515625" style="239" customWidth="1"/>
    <col min="3595" max="3595" width="32.7109375" style="239" bestFit="1" customWidth="1"/>
    <col min="3596" max="3596" width="6" style="239" customWidth="1"/>
    <col min="3597" max="3597" width="2.28515625" style="239" customWidth="1"/>
    <col min="3598" max="3598" width="17.85546875" style="239" customWidth="1"/>
    <col min="3599" max="3840" width="9.140625" style="239"/>
    <col min="3841" max="3841" width="1.140625" style="239" customWidth="1"/>
    <col min="3842" max="3842" width="2.85546875" style="239" customWidth="1"/>
    <col min="3843" max="3843" width="2.28515625" style="239" customWidth="1"/>
    <col min="3844" max="3844" width="7.85546875" style="239" customWidth="1"/>
    <col min="3845" max="3845" width="30.85546875" style="239" customWidth="1"/>
    <col min="3846" max="3846" width="11" style="239" customWidth="1"/>
    <col min="3847" max="3847" width="0" style="239" hidden="1" customWidth="1"/>
    <col min="3848" max="3848" width="9.28515625" style="239" customWidth="1"/>
    <col min="3849" max="3849" width="19.7109375" style="239" customWidth="1"/>
    <col min="3850" max="3850" width="12.28515625" style="239" customWidth="1"/>
    <col min="3851" max="3851" width="32.7109375" style="239" bestFit="1" customWidth="1"/>
    <col min="3852" max="3852" width="6" style="239" customWidth="1"/>
    <col min="3853" max="3853" width="2.28515625" style="239" customWidth="1"/>
    <col min="3854" max="3854" width="17.85546875" style="239" customWidth="1"/>
    <col min="3855" max="4096" width="9.140625" style="239"/>
    <col min="4097" max="4097" width="1.140625" style="239" customWidth="1"/>
    <col min="4098" max="4098" width="2.85546875" style="239" customWidth="1"/>
    <col min="4099" max="4099" width="2.28515625" style="239" customWidth="1"/>
    <col min="4100" max="4100" width="7.85546875" style="239" customWidth="1"/>
    <col min="4101" max="4101" width="30.85546875" style="239" customWidth="1"/>
    <col min="4102" max="4102" width="11" style="239" customWidth="1"/>
    <col min="4103" max="4103" width="0" style="239" hidden="1" customWidth="1"/>
    <col min="4104" max="4104" width="9.28515625" style="239" customWidth="1"/>
    <col min="4105" max="4105" width="19.7109375" style="239" customWidth="1"/>
    <col min="4106" max="4106" width="12.28515625" style="239" customWidth="1"/>
    <col min="4107" max="4107" width="32.7109375" style="239" bestFit="1" customWidth="1"/>
    <col min="4108" max="4108" width="6" style="239" customWidth="1"/>
    <col min="4109" max="4109" width="2.28515625" style="239" customWidth="1"/>
    <col min="4110" max="4110" width="17.85546875" style="239" customWidth="1"/>
    <col min="4111" max="4352" width="9.140625" style="239"/>
    <col min="4353" max="4353" width="1.140625" style="239" customWidth="1"/>
    <col min="4354" max="4354" width="2.85546875" style="239" customWidth="1"/>
    <col min="4355" max="4355" width="2.28515625" style="239" customWidth="1"/>
    <col min="4356" max="4356" width="7.85546875" style="239" customWidth="1"/>
    <col min="4357" max="4357" width="30.85546875" style="239" customWidth="1"/>
    <col min="4358" max="4358" width="11" style="239" customWidth="1"/>
    <col min="4359" max="4359" width="0" style="239" hidden="1" customWidth="1"/>
    <col min="4360" max="4360" width="9.28515625" style="239" customWidth="1"/>
    <col min="4361" max="4361" width="19.7109375" style="239" customWidth="1"/>
    <col min="4362" max="4362" width="12.28515625" style="239" customWidth="1"/>
    <col min="4363" max="4363" width="32.7109375" style="239" bestFit="1" customWidth="1"/>
    <col min="4364" max="4364" width="6" style="239" customWidth="1"/>
    <col min="4365" max="4365" width="2.28515625" style="239" customWidth="1"/>
    <col min="4366" max="4366" width="17.85546875" style="239" customWidth="1"/>
    <col min="4367" max="4608" width="9.140625" style="239"/>
    <col min="4609" max="4609" width="1.140625" style="239" customWidth="1"/>
    <col min="4610" max="4610" width="2.85546875" style="239" customWidth="1"/>
    <col min="4611" max="4611" width="2.28515625" style="239" customWidth="1"/>
    <col min="4612" max="4612" width="7.85546875" style="239" customWidth="1"/>
    <col min="4613" max="4613" width="30.85546875" style="239" customWidth="1"/>
    <col min="4614" max="4614" width="11" style="239" customWidth="1"/>
    <col min="4615" max="4615" width="0" style="239" hidden="1" customWidth="1"/>
    <col min="4616" max="4616" width="9.28515625" style="239" customWidth="1"/>
    <col min="4617" max="4617" width="19.7109375" style="239" customWidth="1"/>
    <col min="4618" max="4618" width="12.28515625" style="239" customWidth="1"/>
    <col min="4619" max="4619" width="32.7109375" style="239" bestFit="1" customWidth="1"/>
    <col min="4620" max="4620" width="6" style="239" customWidth="1"/>
    <col min="4621" max="4621" width="2.28515625" style="239" customWidth="1"/>
    <col min="4622" max="4622" width="17.85546875" style="239" customWidth="1"/>
    <col min="4623" max="4864" width="9.140625" style="239"/>
    <col min="4865" max="4865" width="1.140625" style="239" customWidth="1"/>
    <col min="4866" max="4866" width="2.85546875" style="239" customWidth="1"/>
    <col min="4867" max="4867" width="2.28515625" style="239" customWidth="1"/>
    <col min="4868" max="4868" width="7.85546875" style="239" customWidth="1"/>
    <col min="4869" max="4869" width="30.85546875" style="239" customWidth="1"/>
    <col min="4870" max="4870" width="11" style="239" customWidth="1"/>
    <col min="4871" max="4871" width="0" style="239" hidden="1" customWidth="1"/>
    <col min="4872" max="4872" width="9.28515625" style="239" customWidth="1"/>
    <col min="4873" max="4873" width="19.7109375" style="239" customWidth="1"/>
    <col min="4874" max="4874" width="12.28515625" style="239" customWidth="1"/>
    <col min="4875" max="4875" width="32.7109375" style="239" bestFit="1" customWidth="1"/>
    <col min="4876" max="4876" width="6" style="239" customWidth="1"/>
    <col min="4877" max="4877" width="2.28515625" style="239" customWidth="1"/>
    <col min="4878" max="4878" width="17.85546875" style="239" customWidth="1"/>
    <col min="4879" max="5120" width="9.140625" style="239"/>
    <col min="5121" max="5121" width="1.140625" style="239" customWidth="1"/>
    <col min="5122" max="5122" width="2.85546875" style="239" customWidth="1"/>
    <col min="5123" max="5123" width="2.28515625" style="239" customWidth="1"/>
    <col min="5124" max="5124" width="7.85546875" style="239" customWidth="1"/>
    <col min="5125" max="5125" width="30.85546875" style="239" customWidth="1"/>
    <col min="5126" max="5126" width="11" style="239" customWidth="1"/>
    <col min="5127" max="5127" width="0" style="239" hidden="1" customWidth="1"/>
    <col min="5128" max="5128" width="9.28515625" style="239" customWidth="1"/>
    <col min="5129" max="5129" width="19.7109375" style="239" customWidth="1"/>
    <col min="5130" max="5130" width="12.28515625" style="239" customWidth="1"/>
    <col min="5131" max="5131" width="32.7109375" style="239" bestFit="1" customWidth="1"/>
    <col min="5132" max="5132" width="6" style="239" customWidth="1"/>
    <col min="5133" max="5133" width="2.28515625" style="239" customWidth="1"/>
    <col min="5134" max="5134" width="17.85546875" style="239" customWidth="1"/>
    <col min="5135" max="5376" width="9.140625" style="239"/>
    <col min="5377" max="5377" width="1.140625" style="239" customWidth="1"/>
    <col min="5378" max="5378" width="2.85546875" style="239" customWidth="1"/>
    <col min="5379" max="5379" width="2.28515625" style="239" customWidth="1"/>
    <col min="5380" max="5380" width="7.85546875" style="239" customWidth="1"/>
    <col min="5381" max="5381" width="30.85546875" style="239" customWidth="1"/>
    <col min="5382" max="5382" width="11" style="239" customWidth="1"/>
    <col min="5383" max="5383" width="0" style="239" hidden="1" customWidth="1"/>
    <col min="5384" max="5384" width="9.28515625" style="239" customWidth="1"/>
    <col min="5385" max="5385" width="19.7109375" style="239" customWidth="1"/>
    <col min="5386" max="5386" width="12.28515625" style="239" customWidth="1"/>
    <col min="5387" max="5387" width="32.7109375" style="239" bestFit="1" customWidth="1"/>
    <col min="5388" max="5388" width="6" style="239" customWidth="1"/>
    <col min="5389" max="5389" width="2.28515625" style="239" customWidth="1"/>
    <col min="5390" max="5390" width="17.85546875" style="239" customWidth="1"/>
    <col min="5391" max="5632" width="9.140625" style="239"/>
    <col min="5633" max="5633" width="1.140625" style="239" customWidth="1"/>
    <col min="5634" max="5634" width="2.85546875" style="239" customWidth="1"/>
    <col min="5635" max="5635" width="2.28515625" style="239" customWidth="1"/>
    <col min="5636" max="5636" width="7.85546875" style="239" customWidth="1"/>
    <col min="5637" max="5637" width="30.85546875" style="239" customWidth="1"/>
    <col min="5638" max="5638" width="11" style="239" customWidth="1"/>
    <col min="5639" max="5639" width="0" style="239" hidden="1" customWidth="1"/>
    <col min="5640" max="5640" width="9.28515625" style="239" customWidth="1"/>
    <col min="5641" max="5641" width="19.7109375" style="239" customWidth="1"/>
    <col min="5642" max="5642" width="12.28515625" style="239" customWidth="1"/>
    <col min="5643" max="5643" width="32.7109375" style="239" bestFit="1" customWidth="1"/>
    <col min="5644" max="5644" width="6" style="239" customWidth="1"/>
    <col min="5645" max="5645" width="2.28515625" style="239" customWidth="1"/>
    <col min="5646" max="5646" width="17.85546875" style="239" customWidth="1"/>
    <col min="5647" max="5888" width="9.140625" style="239"/>
    <col min="5889" max="5889" width="1.140625" style="239" customWidth="1"/>
    <col min="5890" max="5890" width="2.85546875" style="239" customWidth="1"/>
    <col min="5891" max="5891" width="2.28515625" style="239" customWidth="1"/>
    <col min="5892" max="5892" width="7.85546875" style="239" customWidth="1"/>
    <col min="5893" max="5893" width="30.85546875" style="239" customWidth="1"/>
    <col min="5894" max="5894" width="11" style="239" customWidth="1"/>
    <col min="5895" max="5895" width="0" style="239" hidden="1" customWidth="1"/>
    <col min="5896" max="5896" width="9.28515625" style="239" customWidth="1"/>
    <col min="5897" max="5897" width="19.7109375" style="239" customWidth="1"/>
    <col min="5898" max="5898" width="12.28515625" style="239" customWidth="1"/>
    <col min="5899" max="5899" width="32.7109375" style="239" bestFit="1" customWidth="1"/>
    <col min="5900" max="5900" width="6" style="239" customWidth="1"/>
    <col min="5901" max="5901" width="2.28515625" style="239" customWidth="1"/>
    <col min="5902" max="5902" width="17.85546875" style="239" customWidth="1"/>
    <col min="5903" max="6144" width="9.140625" style="239"/>
    <col min="6145" max="6145" width="1.140625" style="239" customWidth="1"/>
    <col min="6146" max="6146" width="2.85546875" style="239" customWidth="1"/>
    <col min="6147" max="6147" width="2.28515625" style="239" customWidth="1"/>
    <col min="6148" max="6148" width="7.85546875" style="239" customWidth="1"/>
    <col min="6149" max="6149" width="30.85546875" style="239" customWidth="1"/>
    <col min="6150" max="6150" width="11" style="239" customWidth="1"/>
    <col min="6151" max="6151" width="0" style="239" hidden="1" customWidth="1"/>
    <col min="6152" max="6152" width="9.28515625" style="239" customWidth="1"/>
    <col min="6153" max="6153" width="19.7109375" style="239" customWidth="1"/>
    <col min="6154" max="6154" width="12.28515625" style="239" customWidth="1"/>
    <col min="6155" max="6155" width="32.7109375" style="239" bestFit="1" customWidth="1"/>
    <col min="6156" max="6156" width="6" style="239" customWidth="1"/>
    <col min="6157" max="6157" width="2.28515625" style="239" customWidth="1"/>
    <col min="6158" max="6158" width="17.85546875" style="239" customWidth="1"/>
    <col min="6159" max="6400" width="9.140625" style="239"/>
    <col min="6401" max="6401" width="1.140625" style="239" customWidth="1"/>
    <col min="6402" max="6402" width="2.85546875" style="239" customWidth="1"/>
    <col min="6403" max="6403" width="2.28515625" style="239" customWidth="1"/>
    <col min="6404" max="6404" width="7.85546875" style="239" customWidth="1"/>
    <col min="6405" max="6405" width="30.85546875" style="239" customWidth="1"/>
    <col min="6406" max="6406" width="11" style="239" customWidth="1"/>
    <col min="6407" max="6407" width="0" style="239" hidden="1" customWidth="1"/>
    <col min="6408" max="6408" width="9.28515625" style="239" customWidth="1"/>
    <col min="6409" max="6409" width="19.7109375" style="239" customWidth="1"/>
    <col min="6410" max="6410" width="12.28515625" style="239" customWidth="1"/>
    <col min="6411" max="6411" width="32.7109375" style="239" bestFit="1" customWidth="1"/>
    <col min="6412" max="6412" width="6" style="239" customWidth="1"/>
    <col min="6413" max="6413" width="2.28515625" style="239" customWidth="1"/>
    <col min="6414" max="6414" width="17.85546875" style="239" customWidth="1"/>
    <col min="6415" max="6656" width="9.140625" style="239"/>
    <col min="6657" max="6657" width="1.140625" style="239" customWidth="1"/>
    <col min="6658" max="6658" width="2.85546875" style="239" customWidth="1"/>
    <col min="6659" max="6659" width="2.28515625" style="239" customWidth="1"/>
    <col min="6660" max="6660" width="7.85546875" style="239" customWidth="1"/>
    <col min="6661" max="6661" width="30.85546875" style="239" customWidth="1"/>
    <col min="6662" max="6662" width="11" style="239" customWidth="1"/>
    <col min="6663" max="6663" width="0" style="239" hidden="1" customWidth="1"/>
    <col min="6664" max="6664" width="9.28515625" style="239" customWidth="1"/>
    <col min="6665" max="6665" width="19.7109375" style="239" customWidth="1"/>
    <col min="6666" max="6666" width="12.28515625" style="239" customWidth="1"/>
    <col min="6667" max="6667" width="32.7109375" style="239" bestFit="1" customWidth="1"/>
    <col min="6668" max="6668" width="6" style="239" customWidth="1"/>
    <col min="6669" max="6669" width="2.28515625" style="239" customWidth="1"/>
    <col min="6670" max="6670" width="17.85546875" style="239" customWidth="1"/>
    <col min="6671" max="6912" width="9.140625" style="239"/>
    <col min="6913" max="6913" width="1.140625" style="239" customWidth="1"/>
    <col min="6914" max="6914" width="2.85546875" style="239" customWidth="1"/>
    <col min="6915" max="6915" width="2.28515625" style="239" customWidth="1"/>
    <col min="6916" max="6916" width="7.85546875" style="239" customWidth="1"/>
    <col min="6917" max="6917" width="30.85546875" style="239" customWidth="1"/>
    <col min="6918" max="6918" width="11" style="239" customWidth="1"/>
    <col min="6919" max="6919" width="0" style="239" hidden="1" customWidth="1"/>
    <col min="6920" max="6920" width="9.28515625" style="239" customWidth="1"/>
    <col min="6921" max="6921" width="19.7109375" style="239" customWidth="1"/>
    <col min="6922" max="6922" width="12.28515625" style="239" customWidth="1"/>
    <col min="6923" max="6923" width="32.7109375" style="239" bestFit="1" customWidth="1"/>
    <col min="6924" max="6924" width="6" style="239" customWidth="1"/>
    <col min="6925" max="6925" width="2.28515625" style="239" customWidth="1"/>
    <col min="6926" max="6926" width="17.85546875" style="239" customWidth="1"/>
    <col min="6927" max="7168" width="9.140625" style="239"/>
    <col min="7169" max="7169" width="1.140625" style="239" customWidth="1"/>
    <col min="7170" max="7170" width="2.85546875" style="239" customWidth="1"/>
    <col min="7171" max="7171" width="2.28515625" style="239" customWidth="1"/>
    <col min="7172" max="7172" width="7.85546875" style="239" customWidth="1"/>
    <col min="7173" max="7173" width="30.85546875" style="239" customWidth="1"/>
    <col min="7174" max="7174" width="11" style="239" customWidth="1"/>
    <col min="7175" max="7175" width="0" style="239" hidden="1" customWidth="1"/>
    <col min="7176" max="7176" width="9.28515625" style="239" customWidth="1"/>
    <col min="7177" max="7177" width="19.7109375" style="239" customWidth="1"/>
    <col min="7178" max="7178" width="12.28515625" style="239" customWidth="1"/>
    <col min="7179" max="7179" width="32.7109375" style="239" bestFit="1" customWidth="1"/>
    <col min="7180" max="7180" width="6" style="239" customWidth="1"/>
    <col min="7181" max="7181" width="2.28515625" style="239" customWidth="1"/>
    <col min="7182" max="7182" width="17.85546875" style="239" customWidth="1"/>
    <col min="7183" max="7424" width="9.140625" style="239"/>
    <col min="7425" max="7425" width="1.140625" style="239" customWidth="1"/>
    <col min="7426" max="7426" width="2.85546875" style="239" customWidth="1"/>
    <col min="7427" max="7427" width="2.28515625" style="239" customWidth="1"/>
    <col min="7428" max="7428" width="7.85546875" style="239" customWidth="1"/>
    <col min="7429" max="7429" width="30.85546875" style="239" customWidth="1"/>
    <col min="7430" max="7430" width="11" style="239" customWidth="1"/>
    <col min="7431" max="7431" width="0" style="239" hidden="1" customWidth="1"/>
    <col min="7432" max="7432" width="9.28515625" style="239" customWidth="1"/>
    <col min="7433" max="7433" width="19.7109375" style="239" customWidth="1"/>
    <col min="7434" max="7434" width="12.28515625" style="239" customWidth="1"/>
    <col min="7435" max="7435" width="32.7109375" style="239" bestFit="1" customWidth="1"/>
    <col min="7436" max="7436" width="6" style="239" customWidth="1"/>
    <col min="7437" max="7437" width="2.28515625" style="239" customWidth="1"/>
    <col min="7438" max="7438" width="17.85546875" style="239" customWidth="1"/>
    <col min="7439" max="7680" width="9.140625" style="239"/>
    <col min="7681" max="7681" width="1.140625" style="239" customWidth="1"/>
    <col min="7682" max="7682" width="2.85546875" style="239" customWidth="1"/>
    <col min="7683" max="7683" width="2.28515625" style="239" customWidth="1"/>
    <col min="7684" max="7684" width="7.85546875" style="239" customWidth="1"/>
    <col min="7685" max="7685" width="30.85546875" style="239" customWidth="1"/>
    <col min="7686" max="7686" width="11" style="239" customWidth="1"/>
    <col min="7687" max="7687" width="0" style="239" hidden="1" customWidth="1"/>
    <col min="7688" max="7688" width="9.28515625" style="239" customWidth="1"/>
    <col min="7689" max="7689" width="19.7109375" style="239" customWidth="1"/>
    <col min="7690" max="7690" width="12.28515625" style="239" customWidth="1"/>
    <col min="7691" max="7691" width="32.7109375" style="239" bestFit="1" customWidth="1"/>
    <col min="7692" max="7692" width="6" style="239" customWidth="1"/>
    <col min="7693" max="7693" width="2.28515625" style="239" customWidth="1"/>
    <col min="7694" max="7694" width="17.85546875" style="239" customWidth="1"/>
    <col min="7695" max="7936" width="9.140625" style="239"/>
    <col min="7937" max="7937" width="1.140625" style="239" customWidth="1"/>
    <col min="7938" max="7938" width="2.85546875" style="239" customWidth="1"/>
    <col min="7939" max="7939" width="2.28515625" style="239" customWidth="1"/>
    <col min="7940" max="7940" width="7.85546875" style="239" customWidth="1"/>
    <col min="7941" max="7941" width="30.85546875" style="239" customWidth="1"/>
    <col min="7942" max="7942" width="11" style="239" customWidth="1"/>
    <col min="7943" max="7943" width="0" style="239" hidden="1" customWidth="1"/>
    <col min="7944" max="7944" width="9.28515625" style="239" customWidth="1"/>
    <col min="7945" max="7945" width="19.7109375" style="239" customWidth="1"/>
    <col min="7946" max="7946" width="12.28515625" style="239" customWidth="1"/>
    <col min="7947" max="7947" width="32.7109375" style="239" bestFit="1" customWidth="1"/>
    <col min="7948" max="7948" width="6" style="239" customWidth="1"/>
    <col min="7949" max="7949" width="2.28515625" style="239" customWidth="1"/>
    <col min="7950" max="7950" width="17.85546875" style="239" customWidth="1"/>
    <col min="7951" max="8192" width="9.140625" style="239"/>
    <col min="8193" max="8193" width="1.140625" style="239" customWidth="1"/>
    <col min="8194" max="8194" width="2.85546875" style="239" customWidth="1"/>
    <col min="8195" max="8195" width="2.28515625" style="239" customWidth="1"/>
    <col min="8196" max="8196" width="7.85546875" style="239" customWidth="1"/>
    <col min="8197" max="8197" width="30.85546875" style="239" customWidth="1"/>
    <col min="8198" max="8198" width="11" style="239" customWidth="1"/>
    <col min="8199" max="8199" width="0" style="239" hidden="1" customWidth="1"/>
    <col min="8200" max="8200" width="9.28515625" style="239" customWidth="1"/>
    <col min="8201" max="8201" width="19.7109375" style="239" customWidth="1"/>
    <col min="8202" max="8202" width="12.28515625" style="239" customWidth="1"/>
    <col min="8203" max="8203" width="32.7109375" style="239" bestFit="1" customWidth="1"/>
    <col min="8204" max="8204" width="6" style="239" customWidth="1"/>
    <col min="8205" max="8205" width="2.28515625" style="239" customWidth="1"/>
    <col min="8206" max="8206" width="17.85546875" style="239" customWidth="1"/>
    <col min="8207" max="8448" width="9.140625" style="239"/>
    <col min="8449" max="8449" width="1.140625" style="239" customWidth="1"/>
    <col min="8450" max="8450" width="2.85546875" style="239" customWidth="1"/>
    <col min="8451" max="8451" width="2.28515625" style="239" customWidth="1"/>
    <col min="8452" max="8452" width="7.85546875" style="239" customWidth="1"/>
    <col min="8453" max="8453" width="30.85546875" style="239" customWidth="1"/>
    <col min="8454" max="8454" width="11" style="239" customWidth="1"/>
    <col min="8455" max="8455" width="0" style="239" hidden="1" customWidth="1"/>
    <col min="8456" max="8456" width="9.28515625" style="239" customWidth="1"/>
    <col min="8457" max="8457" width="19.7109375" style="239" customWidth="1"/>
    <col min="8458" max="8458" width="12.28515625" style="239" customWidth="1"/>
    <col min="8459" max="8459" width="32.7109375" style="239" bestFit="1" customWidth="1"/>
    <col min="8460" max="8460" width="6" style="239" customWidth="1"/>
    <col min="8461" max="8461" width="2.28515625" style="239" customWidth="1"/>
    <col min="8462" max="8462" width="17.85546875" style="239" customWidth="1"/>
    <col min="8463" max="8704" width="9.140625" style="239"/>
    <col min="8705" max="8705" width="1.140625" style="239" customWidth="1"/>
    <col min="8706" max="8706" width="2.85546875" style="239" customWidth="1"/>
    <col min="8707" max="8707" width="2.28515625" style="239" customWidth="1"/>
    <col min="8708" max="8708" width="7.85546875" style="239" customWidth="1"/>
    <col min="8709" max="8709" width="30.85546875" style="239" customWidth="1"/>
    <col min="8710" max="8710" width="11" style="239" customWidth="1"/>
    <col min="8711" max="8711" width="0" style="239" hidden="1" customWidth="1"/>
    <col min="8712" max="8712" width="9.28515625" style="239" customWidth="1"/>
    <col min="8713" max="8713" width="19.7109375" style="239" customWidth="1"/>
    <col min="8714" max="8714" width="12.28515625" style="239" customWidth="1"/>
    <col min="8715" max="8715" width="32.7109375" style="239" bestFit="1" customWidth="1"/>
    <col min="8716" max="8716" width="6" style="239" customWidth="1"/>
    <col min="8717" max="8717" width="2.28515625" style="239" customWidth="1"/>
    <col min="8718" max="8718" width="17.85546875" style="239" customWidth="1"/>
    <col min="8719" max="8960" width="9.140625" style="239"/>
    <col min="8961" max="8961" width="1.140625" style="239" customWidth="1"/>
    <col min="8962" max="8962" width="2.85546875" style="239" customWidth="1"/>
    <col min="8963" max="8963" width="2.28515625" style="239" customWidth="1"/>
    <col min="8964" max="8964" width="7.85546875" style="239" customWidth="1"/>
    <col min="8965" max="8965" width="30.85546875" style="239" customWidth="1"/>
    <col min="8966" max="8966" width="11" style="239" customWidth="1"/>
    <col min="8967" max="8967" width="0" style="239" hidden="1" customWidth="1"/>
    <col min="8968" max="8968" width="9.28515625" style="239" customWidth="1"/>
    <col min="8969" max="8969" width="19.7109375" style="239" customWidth="1"/>
    <col min="8970" max="8970" width="12.28515625" style="239" customWidth="1"/>
    <col min="8971" max="8971" width="32.7109375" style="239" bestFit="1" customWidth="1"/>
    <col min="8972" max="8972" width="6" style="239" customWidth="1"/>
    <col min="8973" max="8973" width="2.28515625" style="239" customWidth="1"/>
    <col min="8974" max="8974" width="17.85546875" style="239" customWidth="1"/>
    <col min="8975" max="9216" width="9.140625" style="239"/>
    <col min="9217" max="9217" width="1.140625" style="239" customWidth="1"/>
    <col min="9218" max="9218" width="2.85546875" style="239" customWidth="1"/>
    <col min="9219" max="9219" width="2.28515625" style="239" customWidth="1"/>
    <col min="9220" max="9220" width="7.85546875" style="239" customWidth="1"/>
    <col min="9221" max="9221" width="30.85546875" style="239" customWidth="1"/>
    <col min="9222" max="9222" width="11" style="239" customWidth="1"/>
    <col min="9223" max="9223" width="0" style="239" hidden="1" customWidth="1"/>
    <col min="9224" max="9224" width="9.28515625" style="239" customWidth="1"/>
    <col min="9225" max="9225" width="19.7109375" style="239" customWidth="1"/>
    <col min="9226" max="9226" width="12.28515625" style="239" customWidth="1"/>
    <col min="9227" max="9227" width="32.7109375" style="239" bestFit="1" customWidth="1"/>
    <col min="9228" max="9228" width="6" style="239" customWidth="1"/>
    <col min="9229" max="9229" width="2.28515625" style="239" customWidth="1"/>
    <col min="9230" max="9230" width="17.85546875" style="239" customWidth="1"/>
    <col min="9231" max="9472" width="9.140625" style="239"/>
    <col min="9473" max="9473" width="1.140625" style="239" customWidth="1"/>
    <col min="9474" max="9474" width="2.85546875" style="239" customWidth="1"/>
    <col min="9475" max="9475" width="2.28515625" style="239" customWidth="1"/>
    <col min="9476" max="9476" width="7.85546875" style="239" customWidth="1"/>
    <col min="9477" max="9477" width="30.85546875" style="239" customWidth="1"/>
    <col min="9478" max="9478" width="11" style="239" customWidth="1"/>
    <col min="9479" max="9479" width="0" style="239" hidden="1" customWidth="1"/>
    <col min="9480" max="9480" width="9.28515625" style="239" customWidth="1"/>
    <col min="9481" max="9481" width="19.7109375" style="239" customWidth="1"/>
    <col min="9482" max="9482" width="12.28515625" style="239" customWidth="1"/>
    <col min="9483" max="9483" width="32.7109375" style="239" bestFit="1" customWidth="1"/>
    <col min="9484" max="9484" width="6" style="239" customWidth="1"/>
    <col min="9485" max="9485" width="2.28515625" style="239" customWidth="1"/>
    <col min="9486" max="9486" width="17.85546875" style="239" customWidth="1"/>
    <col min="9487" max="9728" width="9.140625" style="239"/>
    <col min="9729" max="9729" width="1.140625" style="239" customWidth="1"/>
    <col min="9730" max="9730" width="2.85546875" style="239" customWidth="1"/>
    <col min="9731" max="9731" width="2.28515625" style="239" customWidth="1"/>
    <col min="9732" max="9732" width="7.85546875" style="239" customWidth="1"/>
    <col min="9733" max="9733" width="30.85546875" style="239" customWidth="1"/>
    <col min="9734" max="9734" width="11" style="239" customWidth="1"/>
    <col min="9735" max="9735" width="0" style="239" hidden="1" customWidth="1"/>
    <col min="9736" max="9736" width="9.28515625" style="239" customWidth="1"/>
    <col min="9737" max="9737" width="19.7109375" style="239" customWidth="1"/>
    <col min="9738" max="9738" width="12.28515625" style="239" customWidth="1"/>
    <col min="9739" max="9739" width="32.7109375" style="239" bestFit="1" customWidth="1"/>
    <col min="9740" max="9740" width="6" style="239" customWidth="1"/>
    <col min="9741" max="9741" width="2.28515625" style="239" customWidth="1"/>
    <col min="9742" max="9742" width="17.85546875" style="239" customWidth="1"/>
    <col min="9743" max="9984" width="9.140625" style="239"/>
    <col min="9985" max="9985" width="1.140625" style="239" customWidth="1"/>
    <col min="9986" max="9986" width="2.85546875" style="239" customWidth="1"/>
    <col min="9987" max="9987" width="2.28515625" style="239" customWidth="1"/>
    <col min="9988" max="9988" width="7.85546875" style="239" customWidth="1"/>
    <col min="9989" max="9989" width="30.85546875" style="239" customWidth="1"/>
    <col min="9990" max="9990" width="11" style="239" customWidth="1"/>
    <col min="9991" max="9991" width="0" style="239" hidden="1" customWidth="1"/>
    <col min="9992" max="9992" width="9.28515625" style="239" customWidth="1"/>
    <col min="9993" max="9993" width="19.7109375" style="239" customWidth="1"/>
    <col min="9994" max="9994" width="12.28515625" style="239" customWidth="1"/>
    <col min="9995" max="9995" width="32.7109375" style="239" bestFit="1" customWidth="1"/>
    <col min="9996" max="9996" width="6" style="239" customWidth="1"/>
    <col min="9997" max="9997" width="2.28515625" style="239" customWidth="1"/>
    <col min="9998" max="9998" width="17.85546875" style="239" customWidth="1"/>
    <col min="9999" max="10240" width="9.140625" style="239"/>
    <col min="10241" max="10241" width="1.140625" style="239" customWidth="1"/>
    <col min="10242" max="10242" width="2.85546875" style="239" customWidth="1"/>
    <col min="10243" max="10243" width="2.28515625" style="239" customWidth="1"/>
    <col min="10244" max="10244" width="7.85546875" style="239" customWidth="1"/>
    <col min="10245" max="10245" width="30.85546875" style="239" customWidth="1"/>
    <col min="10246" max="10246" width="11" style="239" customWidth="1"/>
    <col min="10247" max="10247" width="0" style="239" hidden="1" customWidth="1"/>
    <col min="10248" max="10248" width="9.28515625" style="239" customWidth="1"/>
    <col min="10249" max="10249" width="19.7109375" style="239" customWidth="1"/>
    <col min="10250" max="10250" width="12.28515625" style="239" customWidth="1"/>
    <col min="10251" max="10251" width="32.7109375" style="239" bestFit="1" customWidth="1"/>
    <col min="10252" max="10252" width="6" style="239" customWidth="1"/>
    <col min="10253" max="10253" width="2.28515625" style="239" customWidth="1"/>
    <col min="10254" max="10254" width="17.85546875" style="239" customWidth="1"/>
    <col min="10255" max="10496" width="9.140625" style="239"/>
    <col min="10497" max="10497" width="1.140625" style="239" customWidth="1"/>
    <col min="10498" max="10498" width="2.85546875" style="239" customWidth="1"/>
    <col min="10499" max="10499" width="2.28515625" style="239" customWidth="1"/>
    <col min="10500" max="10500" width="7.85546875" style="239" customWidth="1"/>
    <col min="10501" max="10501" width="30.85546875" style="239" customWidth="1"/>
    <col min="10502" max="10502" width="11" style="239" customWidth="1"/>
    <col min="10503" max="10503" width="0" style="239" hidden="1" customWidth="1"/>
    <col min="10504" max="10504" width="9.28515625" style="239" customWidth="1"/>
    <col min="10505" max="10505" width="19.7109375" style="239" customWidth="1"/>
    <col min="10506" max="10506" width="12.28515625" style="239" customWidth="1"/>
    <col min="10507" max="10507" width="32.7109375" style="239" bestFit="1" customWidth="1"/>
    <col min="10508" max="10508" width="6" style="239" customWidth="1"/>
    <col min="10509" max="10509" width="2.28515625" style="239" customWidth="1"/>
    <col min="10510" max="10510" width="17.85546875" style="239" customWidth="1"/>
    <col min="10511" max="10752" width="9.140625" style="239"/>
    <col min="10753" max="10753" width="1.140625" style="239" customWidth="1"/>
    <col min="10754" max="10754" width="2.85546875" style="239" customWidth="1"/>
    <col min="10755" max="10755" width="2.28515625" style="239" customWidth="1"/>
    <col min="10756" max="10756" width="7.85546875" style="239" customWidth="1"/>
    <col min="10757" max="10757" width="30.85546875" style="239" customWidth="1"/>
    <col min="10758" max="10758" width="11" style="239" customWidth="1"/>
    <col min="10759" max="10759" width="0" style="239" hidden="1" customWidth="1"/>
    <col min="10760" max="10760" width="9.28515625" style="239" customWidth="1"/>
    <col min="10761" max="10761" width="19.7109375" style="239" customWidth="1"/>
    <col min="10762" max="10762" width="12.28515625" style="239" customWidth="1"/>
    <col min="10763" max="10763" width="32.7109375" style="239" bestFit="1" customWidth="1"/>
    <col min="10764" max="10764" width="6" style="239" customWidth="1"/>
    <col min="10765" max="10765" width="2.28515625" style="239" customWidth="1"/>
    <col min="10766" max="10766" width="17.85546875" style="239" customWidth="1"/>
    <col min="10767" max="11008" width="9.140625" style="239"/>
    <col min="11009" max="11009" width="1.140625" style="239" customWidth="1"/>
    <col min="11010" max="11010" width="2.85546875" style="239" customWidth="1"/>
    <col min="11011" max="11011" width="2.28515625" style="239" customWidth="1"/>
    <col min="11012" max="11012" width="7.85546875" style="239" customWidth="1"/>
    <col min="11013" max="11013" width="30.85546875" style="239" customWidth="1"/>
    <col min="11014" max="11014" width="11" style="239" customWidth="1"/>
    <col min="11015" max="11015" width="0" style="239" hidden="1" customWidth="1"/>
    <col min="11016" max="11016" width="9.28515625" style="239" customWidth="1"/>
    <col min="11017" max="11017" width="19.7109375" style="239" customWidth="1"/>
    <col min="11018" max="11018" width="12.28515625" style="239" customWidth="1"/>
    <col min="11019" max="11019" width="32.7109375" style="239" bestFit="1" customWidth="1"/>
    <col min="11020" max="11020" width="6" style="239" customWidth="1"/>
    <col min="11021" max="11021" width="2.28515625" style="239" customWidth="1"/>
    <col min="11022" max="11022" width="17.85546875" style="239" customWidth="1"/>
    <col min="11023" max="11264" width="9.140625" style="239"/>
    <col min="11265" max="11265" width="1.140625" style="239" customWidth="1"/>
    <col min="11266" max="11266" width="2.85546875" style="239" customWidth="1"/>
    <col min="11267" max="11267" width="2.28515625" style="239" customWidth="1"/>
    <col min="11268" max="11268" width="7.85546875" style="239" customWidth="1"/>
    <col min="11269" max="11269" width="30.85546875" style="239" customWidth="1"/>
    <col min="11270" max="11270" width="11" style="239" customWidth="1"/>
    <col min="11271" max="11271" width="0" style="239" hidden="1" customWidth="1"/>
    <col min="11272" max="11272" width="9.28515625" style="239" customWidth="1"/>
    <col min="11273" max="11273" width="19.7109375" style="239" customWidth="1"/>
    <col min="11274" max="11274" width="12.28515625" style="239" customWidth="1"/>
    <col min="11275" max="11275" width="32.7109375" style="239" bestFit="1" customWidth="1"/>
    <col min="11276" max="11276" width="6" style="239" customWidth="1"/>
    <col min="11277" max="11277" width="2.28515625" style="239" customWidth="1"/>
    <col min="11278" max="11278" width="17.85546875" style="239" customWidth="1"/>
    <col min="11279" max="11520" width="9.140625" style="239"/>
    <col min="11521" max="11521" width="1.140625" style="239" customWidth="1"/>
    <col min="11522" max="11522" width="2.85546875" style="239" customWidth="1"/>
    <col min="11523" max="11523" width="2.28515625" style="239" customWidth="1"/>
    <col min="11524" max="11524" width="7.85546875" style="239" customWidth="1"/>
    <col min="11525" max="11525" width="30.85546875" style="239" customWidth="1"/>
    <col min="11526" max="11526" width="11" style="239" customWidth="1"/>
    <col min="11527" max="11527" width="0" style="239" hidden="1" customWidth="1"/>
    <col min="11528" max="11528" width="9.28515625" style="239" customWidth="1"/>
    <col min="11529" max="11529" width="19.7109375" style="239" customWidth="1"/>
    <col min="11530" max="11530" width="12.28515625" style="239" customWidth="1"/>
    <col min="11531" max="11531" width="32.7109375" style="239" bestFit="1" customWidth="1"/>
    <col min="11532" max="11532" width="6" style="239" customWidth="1"/>
    <col min="11533" max="11533" width="2.28515625" style="239" customWidth="1"/>
    <col min="11534" max="11534" width="17.85546875" style="239" customWidth="1"/>
    <col min="11535" max="11776" width="9.140625" style="239"/>
    <col min="11777" max="11777" width="1.140625" style="239" customWidth="1"/>
    <col min="11778" max="11778" width="2.85546875" style="239" customWidth="1"/>
    <col min="11779" max="11779" width="2.28515625" style="239" customWidth="1"/>
    <col min="11780" max="11780" width="7.85546875" style="239" customWidth="1"/>
    <col min="11781" max="11781" width="30.85546875" style="239" customWidth="1"/>
    <col min="11782" max="11782" width="11" style="239" customWidth="1"/>
    <col min="11783" max="11783" width="0" style="239" hidden="1" customWidth="1"/>
    <col min="11784" max="11784" width="9.28515625" style="239" customWidth="1"/>
    <col min="11785" max="11785" width="19.7109375" style="239" customWidth="1"/>
    <col min="11786" max="11786" width="12.28515625" style="239" customWidth="1"/>
    <col min="11787" max="11787" width="32.7109375" style="239" bestFit="1" customWidth="1"/>
    <col min="11788" max="11788" width="6" style="239" customWidth="1"/>
    <col min="11789" max="11789" width="2.28515625" style="239" customWidth="1"/>
    <col min="11790" max="11790" width="17.85546875" style="239" customWidth="1"/>
    <col min="11791" max="12032" width="9.140625" style="239"/>
    <col min="12033" max="12033" width="1.140625" style="239" customWidth="1"/>
    <col min="12034" max="12034" width="2.85546875" style="239" customWidth="1"/>
    <col min="12035" max="12035" width="2.28515625" style="239" customWidth="1"/>
    <col min="12036" max="12036" width="7.85546875" style="239" customWidth="1"/>
    <col min="12037" max="12037" width="30.85546875" style="239" customWidth="1"/>
    <col min="12038" max="12038" width="11" style="239" customWidth="1"/>
    <col min="12039" max="12039" width="0" style="239" hidden="1" customWidth="1"/>
    <col min="12040" max="12040" width="9.28515625" style="239" customWidth="1"/>
    <col min="12041" max="12041" width="19.7109375" style="239" customWidth="1"/>
    <col min="12042" max="12042" width="12.28515625" style="239" customWidth="1"/>
    <col min="12043" max="12043" width="32.7109375" style="239" bestFit="1" customWidth="1"/>
    <col min="12044" max="12044" width="6" style="239" customWidth="1"/>
    <col min="12045" max="12045" width="2.28515625" style="239" customWidth="1"/>
    <col min="12046" max="12046" width="17.85546875" style="239" customWidth="1"/>
    <col min="12047" max="12288" width="9.140625" style="239"/>
    <col min="12289" max="12289" width="1.140625" style="239" customWidth="1"/>
    <col min="12290" max="12290" width="2.85546875" style="239" customWidth="1"/>
    <col min="12291" max="12291" width="2.28515625" style="239" customWidth="1"/>
    <col min="12292" max="12292" width="7.85546875" style="239" customWidth="1"/>
    <col min="12293" max="12293" width="30.85546875" style="239" customWidth="1"/>
    <col min="12294" max="12294" width="11" style="239" customWidth="1"/>
    <col min="12295" max="12295" width="0" style="239" hidden="1" customWidth="1"/>
    <col min="12296" max="12296" width="9.28515625" style="239" customWidth="1"/>
    <col min="12297" max="12297" width="19.7109375" style="239" customWidth="1"/>
    <col min="12298" max="12298" width="12.28515625" style="239" customWidth="1"/>
    <col min="12299" max="12299" width="32.7109375" style="239" bestFit="1" customWidth="1"/>
    <col min="12300" max="12300" width="6" style="239" customWidth="1"/>
    <col min="12301" max="12301" width="2.28515625" style="239" customWidth="1"/>
    <col min="12302" max="12302" width="17.85546875" style="239" customWidth="1"/>
    <col min="12303" max="12544" width="9.140625" style="239"/>
    <col min="12545" max="12545" width="1.140625" style="239" customWidth="1"/>
    <col min="12546" max="12546" width="2.85546875" style="239" customWidth="1"/>
    <col min="12547" max="12547" width="2.28515625" style="239" customWidth="1"/>
    <col min="12548" max="12548" width="7.85546875" style="239" customWidth="1"/>
    <col min="12549" max="12549" width="30.85546875" style="239" customWidth="1"/>
    <col min="12550" max="12550" width="11" style="239" customWidth="1"/>
    <col min="12551" max="12551" width="0" style="239" hidden="1" customWidth="1"/>
    <col min="12552" max="12552" width="9.28515625" style="239" customWidth="1"/>
    <col min="12553" max="12553" width="19.7109375" style="239" customWidth="1"/>
    <col min="12554" max="12554" width="12.28515625" style="239" customWidth="1"/>
    <col min="12555" max="12555" width="32.7109375" style="239" bestFit="1" customWidth="1"/>
    <col min="12556" max="12556" width="6" style="239" customWidth="1"/>
    <col min="12557" max="12557" width="2.28515625" style="239" customWidth="1"/>
    <col min="12558" max="12558" width="17.85546875" style="239" customWidth="1"/>
    <col min="12559" max="12800" width="9.140625" style="239"/>
    <col min="12801" max="12801" width="1.140625" style="239" customWidth="1"/>
    <col min="12802" max="12802" width="2.85546875" style="239" customWidth="1"/>
    <col min="12803" max="12803" width="2.28515625" style="239" customWidth="1"/>
    <col min="12804" max="12804" width="7.85546875" style="239" customWidth="1"/>
    <col min="12805" max="12805" width="30.85546875" style="239" customWidth="1"/>
    <col min="12806" max="12806" width="11" style="239" customWidth="1"/>
    <col min="12807" max="12807" width="0" style="239" hidden="1" customWidth="1"/>
    <col min="12808" max="12808" width="9.28515625" style="239" customWidth="1"/>
    <col min="12809" max="12809" width="19.7109375" style="239" customWidth="1"/>
    <col min="12810" max="12810" width="12.28515625" style="239" customWidth="1"/>
    <col min="12811" max="12811" width="32.7109375" style="239" bestFit="1" customWidth="1"/>
    <col min="12812" max="12812" width="6" style="239" customWidth="1"/>
    <col min="12813" max="12813" width="2.28515625" style="239" customWidth="1"/>
    <col min="12814" max="12814" width="17.85546875" style="239" customWidth="1"/>
    <col min="12815" max="13056" width="9.140625" style="239"/>
    <col min="13057" max="13057" width="1.140625" style="239" customWidth="1"/>
    <col min="13058" max="13058" width="2.85546875" style="239" customWidth="1"/>
    <col min="13059" max="13059" width="2.28515625" style="239" customWidth="1"/>
    <col min="13060" max="13060" width="7.85546875" style="239" customWidth="1"/>
    <col min="13061" max="13061" width="30.85546875" style="239" customWidth="1"/>
    <col min="13062" max="13062" width="11" style="239" customWidth="1"/>
    <col min="13063" max="13063" width="0" style="239" hidden="1" customWidth="1"/>
    <col min="13064" max="13064" width="9.28515625" style="239" customWidth="1"/>
    <col min="13065" max="13065" width="19.7109375" style="239" customWidth="1"/>
    <col min="13066" max="13066" width="12.28515625" style="239" customWidth="1"/>
    <col min="13067" max="13067" width="32.7109375" style="239" bestFit="1" customWidth="1"/>
    <col min="13068" max="13068" width="6" style="239" customWidth="1"/>
    <col min="13069" max="13069" width="2.28515625" style="239" customWidth="1"/>
    <col min="13070" max="13070" width="17.85546875" style="239" customWidth="1"/>
    <col min="13071" max="13312" width="9.140625" style="239"/>
    <col min="13313" max="13313" width="1.140625" style="239" customWidth="1"/>
    <col min="13314" max="13314" width="2.85546875" style="239" customWidth="1"/>
    <col min="13315" max="13315" width="2.28515625" style="239" customWidth="1"/>
    <col min="13316" max="13316" width="7.85546875" style="239" customWidth="1"/>
    <col min="13317" max="13317" width="30.85546875" style="239" customWidth="1"/>
    <col min="13318" max="13318" width="11" style="239" customWidth="1"/>
    <col min="13319" max="13319" width="0" style="239" hidden="1" customWidth="1"/>
    <col min="13320" max="13320" width="9.28515625" style="239" customWidth="1"/>
    <col min="13321" max="13321" width="19.7109375" style="239" customWidth="1"/>
    <col min="13322" max="13322" width="12.28515625" style="239" customWidth="1"/>
    <col min="13323" max="13323" width="32.7109375" style="239" bestFit="1" customWidth="1"/>
    <col min="13324" max="13324" width="6" style="239" customWidth="1"/>
    <col min="13325" max="13325" width="2.28515625" style="239" customWidth="1"/>
    <col min="13326" max="13326" width="17.85546875" style="239" customWidth="1"/>
    <col min="13327" max="13568" width="9.140625" style="239"/>
    <col min="13569" max="13569" width="1.140625" style="239" customWidth="1"/>
    <col min="13570" max="13570" width="2.85546875" style="239" customWidth="1"/>
    <col min="13571" max="13571" width="2.28515625" style="239" customWidth="1"/>
    <col min="13572" max="13572" width="7.85546875" style="239" customWidth="1"/>
    <col min="13573" max="13573" width="30.85546875" style="239" customWidth="1"/>
    <col min="13574" max="13574" width="11" style="239" customWidth="1"/>
    <col min="13575" max="13575" width="0" style="239" hidden="1" customWidth="1"/>
    <col min="13576" max="13576" width="9.28515625" style="239" customWidth="1"/>
    <col min="13577" max="13577" width="19.7109375" style="239" customWidth="1"/>
    <col min="13578" max="13578" width="12.28515625" style="239" customWidth="1"/>
    <col min="13579" max="13579" width="32.7109375" style="239" bestFit="1" customWidth="1"/>
    <col min="13580" max="13580" width="6" style="239" customWidth="1"/>
    <col min="13581" max="13581" width="2.28515625" style="239" customWidth="1"/>
    <col min="13582" max="13582" width="17.85546875" style="239" customWidth="1"/>
    <col min="13583" max="13824" width="9.140625" style="239"/>
    <col min="13825" max="13825" width="1.140625" style="239" customWidth="1"/>
    <col min="13826" max="13826" width="2.85546875" style="239" customWidth="1"/>
    <col min="13827" max="13827" width="2.28515625" style="239" customWidth="1"/>
    <col min="13828" max="13828" width="7.85546875" style="239" customWidth="1"/>
    <col min="13829" max="13829" width="30.85546875" style="239" customWidth="1"/>
    <col min="13830" max="13830" width="11" style="239" customWidth="1"/>
    <col min="13831" max="13831" width="0" style="239" hidden="1" customWidth="1"/>
    <col min="13832" max="13832" width="9.28515625" style="239" customWidth="1"/>
    <col min="13833" max="13833" width="19.7109375" style="239" customWidth="1"/>
    <col min="13834" max="13834" width="12.28515625" style="239" customWidth="1"/>
    <col min="13835" max="13835" width="32.7109375" style="239" bestFit="1" customWidth="1"/>
    <col min="13836" max="13836" width="6" style="239" customWidth="1"/>
    <col min="13837" max="13837" width="2.28515625" style="239" customWidth="1"/>
    <col min="13838" max="13838" width="17.85546875" style="239" customWidth="1"/>
    <col min="13839" max="14080" width="9.140625" style="239"/>
    <col min="14081" max="14081" width="1.140625" style="239" customWidth="1"/>
    <col min="14082" max="14082" width="2.85546875" style="239" customWidth="1"/>
    <col min="14083" max="14083" width="2.28515625" style="239" customWidth="1"/>
    <col min="14084" max="14084" width="7.85546875" style="239" customWidth="1"/>
    <col min="14085" max="14085" width="30.85546875" style="239" customWidth="1"/>
    <col min="14086" max="14086" width="11" style="239" customWidth="1"/>
    <col min="14087" max="14087" width="0" style="239" hidden="1" customWidth="1"/>
    <col min="14088" max="14088" width="9.28515625" style="239" customWidth="1"/>
    <col min="14089" max="14089" width="19.7109375" style="239" customWidth="1"/>
    <col min="14090" max="14090" width="12.28515625" style="239" customWidth="1"/>
    <col min="14091" max="14091" width="32.7109375" style="239" bestFit="1" customWidth="1"/>
    <col min="14092" max="14092" width="6" style="239" customWidth="1"/>
    <col min="14093" max="14093" width="2.28515625" style="239" customWidth="1"/>
    <col min="14094" max="14094" width="17.85546875" style="239" customWidth="1"/>
    <col min="14095" max="14336" width="9.140625" style="239"/>
    <col min="14337" max="14337" width="1.140625" style="239" customWidth="1"/>
    <col min="14338" max="14338" width="2.85546875" style="239" customWidth="1"/>
    <col min="14339" max="14339" width="2.28515625" style="239" customWidth="1"/>
    <col min="14340" max="14340" width="7.85546875" style="239" customWidth="1"/>
    <col min="14341" max="14341" width="30.85546875" style="239" customWidth="1"/>
    <col min="14342" max="14342" width="11" style="239" customWidth="1"/>
    <col min="14343" max="14343" width="0" style="239" hidden="1" customWidth="1"/>
    <col min="14344" max="14344" width="9.28515625" style="239" customWidth="1"/>
    <col min="14345" max="14345" width="19.7109375" style="239" customWidth="1"/>
    <col min="14346" max="14346" width="12.28515625" style="239" customWidth="1"/>
    <col min="14347" max="14347" width="32.7109375" style="239" bestFit="1" customWidth="1"/>
    <col min="14348" max="14348" width="6" style="239" customWidth="1"/>
    <col min="14349" max="14349" width="2.28515625" style="239" customWidth="1"/>
    <col min="14350" max="14350" width="17.85546875" style="239" customWidth="1"/>
    <col min="14351" max="14592" width="9.140625" style="239"/>
    <col min="14593" max="14593" width="1.140625" style="239" customWidth="1"/>
    <col min="14594" max="14594" width="2.85546875" style="239" customWidth="1"/>
    <col min="14595" max="14595" width="2.28515625" style="239" customWidth="1"/>
    <col min="14596" max="14596" width="7.85546875" style="239" customWidth="1"/>
    <col min="14597" max="14597" width="30.85546875" style="239" customWidth="1"/>
    <col min="14598" max="14598" width="11" style="239" customWidth="1"/>
    <col min="14599" max="14599" width="0" style="239" hidden="1" customWidth="1"/>
    <col min="14600" max="14600" width="9.28515625" style="239" customWidth="1"/>
    <col min="14601" max="14601" width="19.7109375" style="239" customWidth="1"/>
    <col min="14602" max="14602" width="12.28515625" style="239" customWidth="1"/>
    <col min="14603" max="14603" width="32.7109375" style="239" bestFit="1" customWidth="1"/>
    <col min="14604" max="14604" width="6" style="239" customWidth="1"/>
    <col min="14605" max="14605" width="2.28515625" style="239" customWidth="1"/>
    <col min="14606" max="14606" width="17.85546875" style="239" customWidth="1"/>
    <col min="14607" max="14848" width="9.140625" style="239"/>
    <col min="14849" max="14849" width="1.140625" style="239" customWidth="1"/>
    <col min="14850" max="14850" width="2.85546875" style="239" customWidth="1"/>
    <col min="14851" max="14851" width="2.28515625" style="239" customWidth="1"/>
    <col min="14852" max="14852" width="7.85546875" style="239" customWidth="1"/>
    <col min="14853" max="14853" width="30.85546875" style="239" customWidth="1"/>
    <col min="14854" max="14854" width="11" style="239" customWidth="1"/>
    <col min="14855" max="14855" width="0" style="239" hidden="1" customWidth="1"/>
    <col min="14856" max="14856" width="9.28515625" style="239" customWidth="1"/>
    <col min="14857" max="14857" width="19.7109375" style="239" customWidth="1"/>
    <col min="14858" max="14858" width="12.28515625" style="239" customWidth="1"/>
    <col min="14859" max="14859" width="32.7109375" style="239" bestFit="1" customWidth="1"/>
    <col min="14860" max="14860" width="6" style="239" customWidth="1"/>
    <col min="14861" max="14861" width="2.28515625" style="239" customWidth="1"/>
    <col min="14862" max="14862" width="17.85546875" style="239" customWidth="1"/>
    <col min="14863" max="15104" width="9.140625" style="239"/>
    <col min="15105" max="15105" width="1.140625" style="239" customWidth="1"/>
    <col min="15106" max="15106" width="2.85546875" style="239" customWidth="1"/>
    <col min="15107" max="15107" width="2.28515625" style="239" customWidth="1"/>
    <col min="15108" max="15108" width="7.85546875" style="239" customWidth="1"/>
    <col min="15109" max="15109" width="30.85546875" style="239" customWidth="1"/>
    <col min="15110" max="15110" width="11" style="239" customWidth="1"/>
    <col min="15111" max="15111" width="0" style="239" hidden="1" customWidth="1"/>
    <col min="15112" max="15112" width="9.28515625" style="239" customWidth="1"/>
    <col min="15113" max="15113" width="19.7109375" style="239" customWidth="1"/>
    <col min="15114" max="15114" width="12.28515625" style="239" customWidth="1"/>
    <col min="15115" max="15115" width="32.7109375" style="239" bestFit="1" customWidth="1"/>
    <col min="15116" max="15116" width="6" style="239" customWidth="1"/>
    <col min="15117" max="15117" width="2.28515625" style="239" customWidth="1"/>
    <col min="15118" max="15118" width="17.85546875" style="239" customWidth="1"/>
    <col min="15119" max="15360" width="9.140625" style="239"/>
    <col min="15361" max="15361" width="1.140625" style="239" customWidth="1"/>
    <col min="15362" max="15362" width="2.85546875" style="239" customWidth="1"/>
    <col min="15363" max="15363" width="2.28515625" style="239" customWidth="1"/>
    <col min="15364" max="15364" width="7.85546875" style="239" customWidth="1"/>
    <col min="15365" max="15365" width="30.85546875" style="239" customWidth="1"/>
    <col min="15366" max="15366" width="11" style="239" customWidth="1"/>
    <col min="15367" max="15367" width="0" style="239" hidden="1" customWidth="1"/>
    <col min="15368" max="15368" width="9.28515625" style="239" customWidth="1"/>
    <col min="15369" max="15369" width="19.7109375" style="239" customWidth="1"/>
    <col min="15370" max="15370" width="12.28515625" style="239" customWidth="1"/>
    <col min="15371" max="15371" width="32.7109375" style="239" bestFit="1" customWidth="1"/>
    <col min="15372" max="15372" width="6" style="239" customWidth="1"/>
    <col min="15373" max="15373" width="2.28515625" style="239" customWidth="1"/>
    <col min="15374" max="15374" width="17.85546875" style="239" customWidth="1"/>
    <col min="15375" max="15616" width="9.140625" style="239"/>
    <col min="15617" max="15617" width="1.140625" style="239" customWidth="1"/>
    <col min="15618" max="15618" width="2.85546875" style="239" customWidth="1"/>
    <col min="15619" max="15619" width="2.28515625" style="239" customWidth="1"/>
    <col min="15620" max="15620" width="7.85546875" style="239" customWidth="1"/>
    <col min="15621" max="15621" width="30.85546875" style="239" customWidth="1"/>
    <col min="15622" max="15622" width="11" style="239" customWidth="1"/>
    <col min="15623" max="15623" width="0" style="239" hidden="1" customWidth="1"/>
    <col min="15624" max="15624" width="9.28515625" style="239" customWidth="1"/>
    <col min="15625" max="15625" width="19.7109375" style="239" customWidth="1"/>
    <col min="15626" max="15626" width="12.28515625" style="239" customWidth="1"/>
    <col min="15627" max="15627" width="32.7109375" style="239" bestFit="1" customWidth="1"/>
    <col min="15628" max="15628" width="6" style="239" customWidth="1"/>
    <col min="15629" max="15629" width="2.28515625" style="239" customWidth="1"/>
    <col min="15630" max="15630" width="17.85546875" style="239" customWidth="1"/>
    <col min="15631" max="15872" width="9.140625" style="239"/>
    <col min="15873" max="15873" width="1.140625" style="239" customWidth="1"/>
    <col min="15874" max="15874" width="2.85546875" style="239" customWidth="1"/>
    <col min="15875" max="15875" width="2.28515625" style="239" customWidth="1"/>
    <col min="15876" max="15876" width="7.85546875" style="239" customWidth="1"/>
    <col min="15877" max="15877" width="30.85546875" style="239" customWidth="1"/>
    <col min="15878" max="15878" width="11" style="239" customWidth="1"/>
    <col min="15879" max="15879" width="0" style="239" hidden="1" customWidth="1"/>
    <col min="15880" max="15880" width="9.28515625" style="239" customWidth="1"/>
    <col min="15881" max="15881" width="19.7109375" style="239" customWidth="1"/>
    <col min="15882" max="15882" width="12.28515625" style="239" customWidth="1"/>
    <col min="15883" max="15883" width="32.7109375" style="239" bestFit="1" customWidth="1"/>
    <col min="15884" max="15884" width="6" style="239" customWidth="1"/>
    <col min="15885" max="15885" width="2.28515625" style="239" customWidth="1"/>
    <col min="15886" max="15886" width="17.85546875" style="239" customWidth="1"/>
    <col min="15887" max="16128" width="9.140625" style="239"/>
    <col min="16129" max="16129" width="1.140625" style="239" customWidth="1"/>
    <col min="16130" max="16130" width="2.85546875" style="239" customWidth="1"/>
    <col min="16131" max="16131" width="2.28515625" style="239" customWidth="1"/>
    <col min="16132" max="16132" width="7.85546875" style="239" customWidth="1"/>
    <col min="16133" max="16133" width="30.85546875" style="239" customWidth="1"/>
    <col min="16134" max="16134" width="11" style="239" customWidth="1"/>
    <col min="16135" max="16135" width="0" style="239" hidden="1" customWidth="1"/>
    <col min="16136" max="16136" width="9.28515625" style="239" customWidth="1"/>
    <col min="16137" max="16137" width="19.7109375" style="239" customWidth="1"/>
    <col min="16138" max="16138" width="12.28515625" style="239" customWidth="1"/>
    <col min="16139" max="16139" width="32.7109375" style="239" bestFit="1" customWidth="1"/>
    <col min="16140" max="16140" width="6" style="239" customWidth="1"/>
    <col min="16141" max="16141" width="2.28515625" style="239" customWidth="1"/>
    <col min="16142" max="16142" width="17.85546875" style="239" customWidth="1"/>
    <col min="16143" max="16384" width="9.140625" style="239"/>
  </cols>
  <sheetData>
    <row r="2" spans="3:13" ht="15">
      <c r="C2" s="889" t="s">
        <v>459</v>
      </c>
      <c r="D2" s="889"/>
      <c r="E2" s="889"/>
      <c r="F2" s="889"/>
      <c r="G2" s="889"/>
      <c r="H2" s="889"/>
      <c r="I2" s="889"/>
      <c r="J2" s="889"/>
      <c r="K2" s="889"/>
      <c r="L2" s="889"/>
    </row>
    <row r="3" spans="3:13" ht="15" customHeight="1">
      <c r="C3" s="890" t="s">
        <v>460</v>
      </c>
      <c r="D3" s="890"/>
      <c r="E3" s="890"/>
      <c r="F3" s="890"/>
      <c r="G3" s="890"/>
      <c r="H3" s="890"/>
      <c r="I3" s="890"/>
      <c r="J3" s="890"/>
      <c r="K3" s="890"/>
    </row>
    <row r="4" spans="3:13" ht="15" customHeight="1">
      <c r="C4" s="240"/>
      <c r="D4" s="240"/>
      <c r="E4" s="240"/>
      <c r="F4" s="240"/>
      <c r="G4" s="240"/>
      <c r="H4" s="240"/>
      <c r="I4" s="240"/>
      <c r="J4" s="240"/>
      <c r="K4" s="240"/>
    </row>
    <row r="5" spans="3:13" ht="40.5" customHeight="1">
      <c r="D5" s="891" t="s">
        <v>461</v>
      </c>
      <c r="E5" s="891"/>
      <c r="F5" s="891"/>
      <c r="G5" s="891"/>
      <c r="H5" s="891"/>
      <c r="I5" s="891"/>
      <c r="J5" s="891"/>
      <c r="K5" s="891"/>
      <c r="L5" s="891"/>
      <c r="M5" s="241"/>
    </row>
    <row r="6" spans="3:13" ht="13.5" thickBot="1">
      <c r="D6" s="242"/>
    </row>
    <row r="7" spans="3:13" ht="13.5" thickTop="1">
      <c r="C7" s="243"/>
      <c r="D7" s="244"/>
      <c r="E7" s="244"/>
      <c r="F7" s="244"/>
      <c r="G7" s="244"/>
      <c r="H7" s="244"/>
      <c r="I7" s="244"/>
      <c r="J7" s="244"/>
      <c r="K7" s="244"/>
      <c r="L7" s="245"/>
    </row>
    <row r="8" spans="3:13" ht="15" customHeight="1">
      <c r="C8" s="246"/>
      <c r="D8" s="892" t="s">
        <v>462</v>
      </c>
      <c r="E8" s="892"/>
      <c r="F8" s="893" t="s">
        <v>289</v>
      </c>
      <c r="G8" s="893"/>
      <c r="H8" s="893"/>
      <c r="I8" s="893"/>
      <c r="J8" s="893"/>
      <c r="K8" s="893"/>
      <c r="L8" s="247"/>
    </row>
    <row r="9" spans="3:13">
      <c r="C9" s="246"/>
      <c r="D9" s="248" t="s">
        <v>463</v>
      </c>
      <c r="E9" s="249"/>
      <c r="F9" s="249"/>
      <c r="G9" s="249"/>
      <c r="H9" s="249"/>
      <c r="I9" s="250" t="s">
        <v>847</v>
      </c>
      <c r="J9" s="249"/>
      <c r="K9" s="249"/>
      <c r="L9" s="247"/>
    </row>
    <row r="10" spans="3:13">
      <c r="C10" s="246"/>
      <c r="D10" s="249"/>
      <c r="E10" s="249"/>
      <c r="F10" s="249"/>
      <c r="G10" s="249"/>
      <c r="H10" s="249"/>
      <c r="I10" s="249"/>
      <c r="J10" s="249"/>
      <c r="K10" s="249"/>
      <c r="L10" s="247"/>
    </row>
    <row r="11" spans="3:13">
      <c r="C11" s="246"/>
      <c r="D11" s="894" t="s">
        <v>464</v>
      </c>
      <c r="E11" s="894"/>
      <c r="F11" s="249"/>
      <c r="G11" s="249"/>
      <c r="H11" s="249"/>
      <c r="I11" s="251" t="s">
        <v>465</v>
      </c>
      <c r="J11" s="249"/>
      <c r="K11" s="249"/>
      <c r="L11" s="247"/>
    </row>
    <row r="12" spans="3:13">
      <c r="C12" s="246"/>
      <c r="D12" s="249"/>
      <c r="E12" s="249"/>
      <c r="F12" s="249"/>
      <c r="G12" s="249"/>
      <c r="H12" s="249"/>
      <c r="I12" s="249"/>
      <c r="J12" s="249"/>
      <c r="K12" s="249"/>
      <c r="L12" s="247"/>
    </row>
    <row r="13" spans="3:13">
      <c r="C13" s="246"/>
      <c r="D13" s="249" t="s">
        <v>466</v>
      </c>
      <c r="E13" s="249"/>
      <c r="F13" s="249"/>
      <c r="G13" s="249"/>
      <c r="H13" s="249"/>
      <c r="I13" s="249">
        <v>3</v>
      </c>
      <c r="J13" s="249"/>
      <c r="K13" s="249"/>
      <c r="L13" s="247"/>
    </row>
    <row r="14" spans="3:13">
      <c r="C14" s="246"/>
      <c r="D14" s="249"/>
      <c r="E14" s="249"/>
      <c r="F14" s="249"/>
      <c r="G14" s="249"/>
      <c r="H14" s="249"/>
      <c r="I14" s="249"/>
      <c r="J14" s="249"/>
      <c r="K14" s="249"/>
      <c r="L14" s="247"/>
    </row>
    <row r="15" spans="3:13">
      <c r="C15" s="246"/>
      <c r="D15" s="252" t="s">
        <v>467</v>
      </c>
      <c r="E15" s="252"/>
      <c r="F15" s="252"/>
      <c r="G15" s="252"/>
      <c r="H15" s="252"/>
      <c r="I15" s="252"/>
      <c r="J15" s="252"/>
      <c r="K15" s="252"/>
      <c r="L15" s="247"/>
    </row>
    <row r="16" spans="3:13">
      <c r="C16" s="246"/>
      <c r="D16" s="252"/>
      <c r="E16" s="252"/>
      <c r="F16" s="252"/>
      <c r="G16" s="252"/>
      <c r="H16" s="252"/>
      <c r="I16" s="252"/>
      <c r="J16" s="252"/>
      <c r="K16" s="252"/>
      <c r="L16" s="247"/>
    </row>
    <row r="17" spans="2:12">
      <c r="C17" s="246"/>
      <c r="D17" s="253" t="s">
        <v>293</v>
      </c>
      <c r="E17" s="892" t="s">
        <v>468</v>
      </c>
      <c r="F17" s="892"/>
      <c r="G17" s="252"/>
      <c r="H17" s="252"/>
      <c r="I17" s="253" t="s">
        <v>469</v>
      </c>
      <c r="J17" s="253"/>
      <c r="K17" s="252"/>
      <c r="L17" s="247"/>
    </row>
    <row r="18" spans="2:12">
      <c r="C18" s="246"/>
      <c r="D18" s="252"/>
      <c r="E18" s="252"/>
      <c r="F18" s="252"/>
      <c r="G18" s="252"/>
      <c r="H18" s="252"/>
      <c r="I18" s="252"/>
      <c r="J18" s="252"/>
      <c r="K18" s="252"/>
      <c r="L18" s="247"/>
    </row>
    <row r="19" spans="2:12">
      <c r="C19" s="246"/>
      <c r="D19" s="254" t="s">
        <v>302</v>
      </c>
      <c r="E19" s="252" t="s">
        <v>470</v>
      </c>
      <c r="F19" s="252"/>
      <c r="G19" s="252"/>
      <c r="H19" s="252"/>
      <c r="I19" s="252"/>
      <c r="J19" s="252"/>
      <c r="K19" s="252"/>
      <c r="L19" s="247"/>
    </row>
    <row r="20" spans="2:12">
      <c r="C20" s="246"/>
      <c r="D20" s="254" t="s">
        <v>303</v>
      </c>
      <c r="E20" s="252" t="s">
        <v>471</v>
      </c>
      <c r="F20" s="252"/>
      <c r="G20" s="252"/>
      <c r="H20" s="252"/>
      <c r="I20" s="252"/>
      <c r="J20" s="252"/>
      <c r="K20" s="252"/>
      <c r="L20" s="247"/>
    </row>
    <row r="21" spans="2:12">
      <c r="C21" s="246"/>
      <c r="D21" s="254" t="s">
        <v>304</v>
      </c>
      <c r="E21" s="252" t="s">
        <v>472</v>
      </c>
      <c r="F21" s="252"/>
      <c r="G21" s="252"/>
      <c r="H21" s="252"/>
      <c r="I21" s="252"/>
      <c r="J21" s="252"/>
      <c r="K21" s="252"/>
      <c r="L21" s="247"/>
    </row>
    <row r="22" spans="2:12">
      <c r="C22" s="246"/>
      <c r="D22" s="254"/>
      <c r="E22" s="252"/>
      <c r="F22" s="252"/>
      <c r="G22" s="252"/>
      <c r="H22" s="252"/>
      <c r="I22" s="252"/>
      <c r="J22" s="252"/>
      <c r="K22" s="252"/>
      <c r="L22" s="247"/>
    </row>
    <row r="23" spans="2:12">
      <c r="C23" s="246"/>
      <c r="D23" s="254"/>
      <c r="E23" s="252"/>
      <c r="F23" s="252"/>
      <c r="G23" s="252"/>
      <c r="H23" s="252"/>
      <c r="I23" s="252"/>
      <c r="J23" s="252"/>
      <c r="K23" s="252"/>
      <c r="L23" s="247"/>
    </row>
    <row r="24" spans="2:12">
      <c r="B24" s="255"/>
      <c r="C24" s="256"/>
      <c r="D24" s="249"/>
      <c r="E24" s="249"/>
      <c r="F24" s="249"/>
      <c r="G24" s="249"/>
      <c r="H24" s="249"/>
      <c r="I24" s="249"/>
      <c r="J24" s="249"/>
      <c r="K24" s="249"/>
      <c r="L24" s="247"/>
    </row>
    <row r="25" spans="2:12">
      <c r="B25" s="255"/>
      <c r="C25" s="256"/>
      <c r="D25" s="249" t="s">
        <v>473</v>
      </c>
      <c r="E25" s="249"/>
      <c r="F25" s="249"/>
      <c r="G25" s="249"/>
      <c r="H25" s="249"/>
      <c r="I25" s="252" t="s">
        <v>474</v>
      </c>
      <c r="J25" s="249"/>
      <c r="K25" s="249"/>
      <c r="L25" s="247"/>
    </row>
    <row r="26" spans="2:12">
      <c r="B26" s="255"/>
      <c r="C26" s="256"/>
      <c r="D26" s="249"/>
      <c r="E26" s="249"/>
      <c r="F26" s="249"/>
      <c r="G26" s="249"/>
      <c r="H26" s="249"/>
      <c r="I26" s="249"/>
      <c r="J26" s="249"/>
      <c r="K26" s="249"/>
      <c r="L26" s="247"/>
    </row>
    <row r="27" spans="2:12">
      <c r="B27" s="255"/>
      <c r="C27" s="256"/>
      <c r="D27" s="248" t="s">
        <v>475</v>
      </c>
      <c r="E27" s="249"/>
      <c r="F27" s="249"/>
      <c r="G27" s="249"/>
      <c r="H27" s="249"/>
      <c r="I27" s="249"/>
      <c r="J27" s="249"/>
      <c r="K27" s="249"/>
      <c r="L27" s="247"/>
    </row>
    <row r="28" spans="2:12" ht="13.5" thickBot="1">
      <c r="B28" s="255"/>
      <c r="C28" s="256"/>
      <c r="D28" s="249"/>
      <c r="E28" s="249"/>
      <c r="F28" s="249"/>
      <c r="G28" s="249"/>
      <c r="H28" s="249"/>
      <c r="I28" s="249"/>
      <c r="J28" s="249"/>
      <c r="K28" s="249"/>
      <c r="L28" s="247"/>
    </row>
    <row r="29" spans="2:12" ht="30" customHeight="1" thickTop="1">
      <c r="B29" s="255"/>
      <c r="C29" s="256"/>
      <c r="D29" s="895" t="s">
        <v>476</v>
      </c>
      <c r="E29" s="897" t="s">
        <v>477</v>
      </c>
      <c r="F29" s="898"/>
      <c r="G29" s="898"/>
      <c r="H29" s="899"/>
      <c r="I29" s="897" t="s">
        <v>478</v>
      </c>
      <c r="J29" s="898"/>
      <c r="K29" s="900" t="s">
        <v>479</v>
      </c>
      <c r="L29" s="247"/>
    </row>
    <row r="30" spans="2:12" ht="25.5" customHeight="1" thickBot="1">
      <c r="B30" s="255"/>
      <c r="C30" s="256"/>
      <c r="D30" s="896"/>
      <c r="E30" s="257" t="s">
        <v>463</v>
      </c>
      <c r="F30" s="258" t="s">
        <v>274</v>
      </c>
      <c r="G30" s="258" t="s">
        <v>66</v>
      </c>
      <c r="H30" s="257" t="s">
        <v>480</v>
      </c>
      <c r="I30" s="258" t="s">
        <v>481</v>
      </c>
      <c r="J30" s="259" t="s">
        <v>480</v>
      </c>
      <c r="K30" s="901"/>
      <c r="L30" s="247"/>
    </row>
    <row r="31" spans="2:12" ht="16.5" customHeight="1" thickTop="1" thickBot="1">
      <c r="B31" s="255"/>
      <c r="C31" s="256"/>
      <c r="D31" s="886" t="s">
        <v>482</v>
      </c>
      <c r="E31" s="887"/>
      <c r="F31" s="887"/>
      <c r="G31" s="887"/>
      <c r="H31" s="887"/>
      <c r="I31" s="887"/>
      <c r="J31" s="887"/>
      <c r="K31" s="888"/>
      <c r="L31" s="247"/>
    </row>
    <row r="32" spans="2:12" ht="13.5" thickTop="1">
      <c r="B32" s="255"/>
      <c r="C32" s="256"/>
      <c r="D32" s="260">
        <v>1</v>
      </c>
      <c r="E32" s="261" t="s">
        <v>445</v>
      </c>
      <c r="F32" s="262" t="s">
        <v>483</v>
      </c>
      <c r="G32" s="263" t="s">
        <v>484</v>
      </c>
      <c r="H32" s="262">
        <v>30</v>
      </c>
      <c r="I32" s="263" t="s">
        <v>302</v>
      </c>
      <c r="J32" s="264">
        <v>28</v>
      </c>
      <c r="K32" s="877" t="s">
        <v>485</v>
      </c>
      <c r="L32" s="247"/>
    </row>
    <row r="33" spans="2:12">
      <c r="B33" s="255"/>
      <c r="C33" s="256"/>
      <c r="D33" s="265"/>
      <c r="E33" s="266"/>
      <c r="F33" s="266"/>
      <c r="G33" s="267"/>
      <c r="H33" s="266">
        <v>20</v>
      </c>
      <c r="I33" s="267" t="s">
        <v>303</v>
      </c>
      <c r="J33" s="268">
        <v>20</v>
      </c>
      <c r="K33" s="878"/>
      <c r="L33" s="247"/>
    </row>
    <row r="34" spans="2:12" ht="15" customHeight="1" thickBot="1">
      <c r="B34" s="255"/>
      <c r="C34" s="256"/>
      <c r="D34" s="265"/>
      <c r="E34" s="269"/>
      <c r="F34" s="270" t="s">
        <v>486</v>
      </c>
      <c r="G34" s="271"/>
      <c r="H34" s="257">
        <f>SUM(H32:H33)</f>
        <v>50</v>
      </c>
      <c r="I34" s="272"/>
      <c r="J34" s="273">
        <f>SUM(J32:J33)</f>
        <v>48</v>
      </c>
      <c r="K34" s="878"/>
      <c r="L34" s="247"/>
    </row>
    <row r="35" spans="2:12" ht="13.5" thickTop="1">
      <c r="B35" s="255"/>
      <c r="C35" s="256"/>
      <c r="D35" s="265"/>
      <c r="E35" s="266"/>
      <c r="F35" s="266" t="s">
        <v>487</v>
      </c>
      <c r="G35" s="267" t="s">
        <v>488</v>
      </c>
      <c r="H35" s="266">
        <v>30</v>
      </c>
      <c r="I35" s="267" t="s">
        <v>302</v>
      </c>
      <c r="J35" s="268">
        <v>28</v>
      </c>
      <c r="K35" s="878"/>
      <c r="L35" s="247"/>
    </row>
    <row r="36" spans="2:12">
      <c r="B36" s="255"/>
      <c r="C36" s="256"/>
      <c r="D36" s="265"/>
      <c r="E36" s="266"/>
      <c r="F36" s="266"/>
      <c r="G36" s="267"/>
      <c r="H36" s="266">
        <v>20</v>
      </c>
      <c r="I36" s="267" t="s">
        <v>303</v>
      </c>
      <c r="J36" s="268">
        <v>21</v>
      </c>
      <c r="K36" s="878"/>
      <c r="L36" s="247"/>
    </row>
    <row r="37" spans="2:12" ht="15" customHeight="1" thickBot="1">
      <c r="B37" s="255"/>
      <c r="C37" s="256"/>
      <c r="D37" s="265"/>
      <c r="E37" s="266"/>
      <c r="F37" s="270" t="s">
        <v>486</v>
      </c>
      <c r="G37" s="271"/>
      <c r="H37" s="257">
        <f>SUM(H35:H36)</f>
        <v>50</v>
      </c>
      <c r="I37" s="272"/>
      <c r="J37" s="273">
        <f>SUM(J35:J36)</f>
        <v>49</v>
      </c>
      <c r="K37" s="878"/>
      <c r="L37" s="247"/>
    </row>
    <row r="38" spans="2:12" ht="13.5" thickTop="1">
      <c r="B38" s="255"/>
      <c r="C38" s="256"/>
      <c r="D38" s="265"/>
      <c r="E38" s="266"/>
      <c r="F38" s="266" t="s">
        <v>489</v>
      </c>
      <c r="G38" s="274" t="s">
        <v>490</v>
      </c>
      <c r="H38" s="266">
        <v>30</v>
      </c>
      <c r="I38" s="267" t="s">
        <v>302</v>
      </c>
      <c r="J38" s="268">
        <v>28</v>
      </c>
      <c r="K38" s="878"/>
      <c r="L38" s="247"/>
    </row>
    <row r="39" spans="2:12">
      <c r="B39" s="255"/>
      <c r="C39" s="256"/>
      <c r="D39" s="265"/>
      <c r="E39" s="266"/>
      <c r="F39" s="266"/>
      <c r="G39" s="274"/>
      <c r="H39" s="266">
        <v>20</v>
      </c>
      <c r="I39" s="267" t="s">
        <v>303</v>
      </c>
      <c r="J39" s="268">
        <v>20</v>
      </c>
      <c r="K39" s="878"/>
      <c r="L39" s="247"/>
    </row>
    <row r="40" spans="2:12" ht="16.5" customHeight="1" thickBot="1">
      <c r="B40" s="255"/>
      <c r="C40" s="256"/>
      <c r="D40" s="265"/>
      <c r="E40" s="266"/>
      <c r="F40" s="270" t="s">
        <v>486</v>
      </c>
      <c r="G40" s="271"/>
      <c r="H40" s="257">
        <f>SUM(H38:H39)</f>
        <v>50</v>
      </c>
      <c r="I40" s="272"/>
      <c r="J40" s="273">
        <f>SUM(J38:J39)</f>
        <v>48</v>
      </c>
      <c r="K40" s="878"/>
      <c r="L40" s="247"/>
    </row>
    <row r="41" spans="2:12" ht="15" customHeight="1" thickTop="1" thickBot="1">
      <c r="B41" s="275"/>
      <c r="C41" s="256"/>
      <c r="D41" s="884" t="s">
        <v>491</v>
      </c>
      <c r="E41" s="885"/>
      <c r="F41" s="276"/>
      <c r="G41" s="276"/>
      <c r="H41" s="257">
        <f>H34+H37+H40</f>
        <v>150</v>
      </c>
      <c r="I41" s="277"/>
      <c r="J41" s="257">
        <f>J34+J37+J40</f>
        <v>145</v>
      </c>
      <c r="K41" s="278"/>
      <c r="L41" s="247"/>
    </row>
    <row r="42" spans="2:12" ht="14.25" thickTop="1" thickBot="1">
      <c r="B42" s="255"/>
      <c r="C42" s="279"/>
      <c r="D42" s="886" t="s">
        <v>482</v>
      </c>
      <c r="E42" s="887"/>
      <c r="F42" s="887"/>
      <c r="G42" s="887"/>
      <c r="H42" s="887"/>
      <c r="I42" s="887"/>
      <c r="J42" s="887"/>
      <c r="K42" s="888"/>
      <c r="L42" s="247"/>
    </row>
    <row r="43" spans="2:12" ht="14.25" thickTop="1" thickBot="1">
      <c r="B43" s="255"/>
      <c r="C43" s="256"/>
      <c r="D43" s="265">
        <v>2</v>
      </c>
      <c r="E43" s="280" t="s">
        <v>492</v>
      </c>
      <c r="F43" s="281" t="s">
        <v>274</v>
      </c>
      <c r="G43" s="281" t="s">
        <v>480</v>
      </c>
      <c r="H43" s="281" t="s">
        <v>480</v>
      </c>
      <c r="I43" s="281" t="s">
        <v>481</v>
      </c>
      <c r="J43" s="282" t="s">
        <v>480</v>
      </c>
      <c r="K43" s="877" t="s">
        <v>485</v>
      </c>
      <c r="L43" s="247"/>
    </row>
    <row r="44" spans="2:12" ht="13.5" thickTop="1">
      <c r="C44" s="246"/>
      <c r="D44" s="265"/>
      <c r="E44" s="283"/>
      <c r="F44" s="254"/>
      <c r="G44" s="284"/>
      <c r="H44" s="262"/>
      <c r="I44" s="285"/>
      <c r="J44" s="262"/>
      <c r="K44" s="878"/>
      <c r="L44" s="247"/>
    </row>
    <row r="45" spans="2:12">
      <c r="C45" s="246"/>
      <c r="D45" s="265"/>
      <c r="E45" s="286" t="s">
        <v>493</v>
      </c>
      <c r="F45" s="254" t="s">
        <v>494</v>
      </c>
      <c r="G45" s="284"/>
      <c r="H45" s="266">
        <v>12</v>
      </c>
      <c r="I45" s="274" t="s">
        <v>495</v>
      </c>
      <c r="J45" s="266">
        <v>11</v>
      </c>
      <c r="K45" s="878"/>
      <c r="L45" s="247"/>
    </row>
    <row r="46" spans="2:12">
      <c r="C46" s="246"/>
      <c r="D46" s="265"/>
      <c r="E46" s="283"/>
      <c r="F46" s="254"/>
      <c r="G46" s="284"/>
      <c r="H46" s="266">
        <v>8</v>
      </c>
      <c r="I46" s="274" t="s">
        <v>496</v>
      </c>
      <c r="J46" s="266">
        <v>8</v>
      </c>
      <c r="K46" s="878"/>
      <c r="L46" s="247"/>
    </row>
    <row r="47" spans="2:12">
      <c r="C47" s="246"/>
      <c r="D47" s="265"/>
      <c r="E47" s="283"/>
      <c r="F47" s="254"/>
      <c r="G47" s="284"/>
      <c r="H47" s="266"/>
      <c r="I47" s="274"/>
      <c r="J47" s="266"/>
      <c r="K47" s="878"/>
      <c r="L47" s="247"/>
    </row>
    <row r="48" spans="2:12">
      <c r="C48" s="246"/>
      <c r="D48" s="265"/>
      <c r="E48" s="266"/>
      <c r="F48" s="287" t="s">
        <v>487</v>
      </c>
      <c r="G48" s="284"/>
      <c r="H48" s="266">
        <v>12</v>
      </c>
      <c r="I48" s="274" t="s">
        <v>495</v>
      </c>
      <c r="J48" s="266">
        <v>12</v>
      </c>
      <c r="K48" s="878"/>
      <c r="L48" s="247"/>
    </row>
    <row r="49" spans="3:12">
      <c r="C49" s="246"/>
      <c r="D49" s="265"/>
      <c r="E49" s="266"/>
      <c r="F49" s="287"/>
      <c r="G49" s="284"/>
      <c r="H49" s="266">
        <v>8</v>
      </c>
      <c r="I49" s="274" t="s">
        <v>496</v>
      </c>
      <c r="J49" s="266">
        <v>8</v>
      </c>
      <c r="K49" s="878"/>
      <c r="L49" s="247"/>
    </row>
    <row r="50" spans="3:12">
      <c r="C50" s="246"/>
      <c r="D50" s="265"/>
      <c r="E50" s="266"/>
      <c r="F50" s="287"/>
      <c r="G50" s="284"/>
      <c r="H50" s="266"/>
      <c r="I50" s="274"/>
      <c r="J50" s="266"/>
      <c r="K50" s="878"/>
      <c r="L50" s="247"/>
    </row>
    <row r="51" spans="3:12">
      <c r="C51" s="246"/>
      <c r="D51" s="265"/>
      <c r="E51" s="266"/>
      <c r="F51" s="287" t="s">
        <v>489</v>
      </c>
      <c r="G51" s="284"/>
      <c r="H51" s="266">
        <v>0</v>
      </c>
      <c r="I51" s="274" t="s">
        <v>495</v>
      </c>
      <c r="J51" s="266">
        <v>0</v>
      </c>
      <c r="K51" s="878"/>
      <c r="L51" s="247"/>
    </row>
    <row r="52" spans="3:12">
      <c r="C52" s="246"/>
      <c r="D52" s="265"/>
      <c r="E52" s="266"/>
      <c r="F52" s="287"/>
      <c r="G52" s="284"/>
      <c r="H52" s="266">
        <v>0</v>
      </c>
      <c r="I52" s="274" t="s">
        <v>496</v>
      </c>
      <c r="J52" s="266">
        <v>0</v>
      </c>
      <c r="K52" s="878"/>
      <c r="L52" s="247"/>
    </row>
    <row r="53" spans="3:12">
      <c r="C53" s="246"/>
      <c r="D53" s="265"/>
      <c r="E53" s="280"/>
      <c r="F53" s="249"/>
      <c r="G53" s="284"/>
      <c r="H53" s="266"/>
      <c r="I53" s="274"/>
      <c r="J53" s="266"/>
      <c r="K53" s="878"/>
      <c r="L53" s="247"/>
    </row>
    <row r="54" spans="3:12">
      <c r="C54" s="246"/>
      <c r="D54" s="265"/>
      <c r="E54" s="280" t="s">
        <v>497</v>
      </c>
      <c r="F54" s="254" t="s">
        <v>494</v>
      </c>
      <c r="G54" s="284"/>
      <c r="H54" s="266">
        <v>12</v>
      </c>
      <c r="I54" s="274" t="s">
        <v>495</v>
      </c>
      <c r="J54" s="266">
        <v>12</v>
      </c>
      <c r="K54" s="878"/>
      <c r="L54" s="247"/>
    </row>
    <row r="55" spans="3:12">
      <c r="C55" s="246"/>
      <c r="D55" s="265"/>
      <c r="E55" s="280"/>
      <c r="F55" s="254"/>
      <c r="G55" s="284"/>
      <c r="H55" s="266">
        <v>8</v>
      </c>
      <c r="I55" s="274" t="s">
        <v>496</v>
      </c>
      <c r="J55" s="266">
        <v>7</v>
      </c>
      <c r="K55" s="878"/>
      <c r="L55" s="247"/>
    </row>
    <row r="56" spans="3:12">
      <c r="C56" s="246"/>
      <c r="D56" s="265"/>
      <c r="E56" s="280"/>
      <c r="F56" s="254"/>
      <c r="G56" s="284"/>
      <c r="H56" s="266"/>
      <c r="I56" s="274"/>
      <c r="J56" s="266"/>
      <c r="K56" s="878"/>
      <c r="L56" s="247"/>
    </row>
    <row r="57" spans="3:12">
      <c r="C57" s="246"/>
      <c r="D57" s="265"/>
      <c r="E57" s="280"/>
      <c r="F57" s="287" t="s">
        <v>487</v>
      </c>
      <c r="G57" s="284"/>
      <c r="H57" s="266">
        <v>12</v>
      </c>
      <c r="I57" s="274" t="s">
        <v>495</v>
      </c>
      <c r="J57" s="266">
        <v>10</v>
      </c>
      <c r="K57" s="878"/>
      <c r="L57" s="247"/>
    </row>
    <row r="58" spans="3:12">
      <c r="C58" s="246"/>
      <c r="D58" s="265"/>
      <c r="E58" s="280"/>
      <c r="F58" s="287"/>
      <c r="G58" s="284"/>
      <c r="H58" s="266">
        <v>8</v>
      </c>
      <c r="I58" s="274" t="s">
        <v>496</v>
      </c>
      <c r="J58" s="266">
        <v>7</v>
      </c>
      <c r="K58" s="878"/>
      <c r="L58" s="247"/>
    </row>
    <row r="59" spans="3:12">
      <c r="C59" s="246"/>
      <c r="D59" s="265"/>
      <c r="E59" s="280"/>
      <c r="F59" s="287"/>
      <c r="G59" s="284"/>
      <c r="H59" s="266"/>
      <c r="I59" s="274"/>
      <c r="J59" s="266"/>
      <c r="K59" s="878"/>
      <c r="L59" s="247"/>
    </row>
    <row r="60" spans="3:12">
      <c r="C60" s="246"/>
      <c r="D60" s="265"/>
      <c r="E60" s="280"/>
      <c r="F60" s="287" t="s">
        <v>489</v>
      </c>
      <c r="G60" s="284"/>
      <c r="H60" s="266">
        <v>0</v>
      </c>
      <c r="I60" s="274" t="s">
        <v>495</v>
      </c>
      <c r="J60" s="266">
        <v>0</v>
      </c>
      <c r="K60" s="878"/>
      <c r="L60" s="247"/>
    </row>
    <row r="61" spans="3:12">
      <c r="C61" s="246"/>
      <c r="D61" s="265"/>
      <c r="E61" s="280"/>
      <c r="F61" s="287"/>
      <c r="G61" s="284"/>
      <c r="H61" s="266">
        <v>0</v>
      </c>
      <c r="I61" s="274" t="s">
        <v>496</v>
      </c>
      <c r="J61" s="266">
        <v>0</v>
      </c>
      <c r="K61" s="878"/>
      <c r="L61" s="247"/>
    </row>
    <row r="62" spans="3:12">
      <c r="C62" s="246"/>
      <c r="D62" s="265"/>
      <c r="E62" s="280"/>
      <c r="F62" s="249"/>
      <c r="G62" s="284"/>
      <c r="H62" s="266"/>
      <c r="I62" s="274"/>
      <c r="J62" s="266"/>
      <c r="K62" s="878"/>
      <c r="L62" s="247"/>
    </row>
    <row r="63" spans="3:12">
      <c r="C63" s="246"/>
      <c r="D63" s="265"/>
      <c r="E63" s="280" t="s">
        <v>498</v>
      </c>
      <c r="F63" s="254" t="s">
        <v>494</v>
      </c>
      <c r="G63" s="284"/>
      <c r="H63" s="266">
        <v>12</v>
      </c>
      <c r="I63" s="274" t="s">
        <v>495</v>
      </c>
      <c r="J63" s="266">
        <v>12</v>
      </c>
      <c r="K63" s="878"/>
      <c r="L63" s="247"/>
    </row>
    <row r="64" spans="3:12">
      <c r="C64" s="246"/>
      <c r="D64" s="265"/>
      <c r="E64" s="280"/>
      <c r="F64" s="254"/>
      <c r="G64" s="284"/>
      <c r="H64" s="266">
        <v>8</v>
      </c>
      <c r="I64" s="274" t="s">
        <v>496</v>
      </c>
      <c r="J64" s="266">
        <v>8</v>
      </c>
      <c r="K64" s="878"/>
      <c r="L64" s="247"/>
    </row>
    <row r="65" spans="3:12">
      <c r="C65" s="246"/>
      <c r="D65" s="265"/>
      <c r="E65" s="280"/>
      <c r="F65" s="254"/>
      <c r="G65" s="284"/>
      <c r="H65" s="266"/>
      <c r="I65" s="274"/>
      <c r="J65" s="266"/>
      <c r="K65" s="878"/>
      <c r="L65" s="247"/>
    </row>
    <row r="66" spans="3:12">
      <c r="C66" s="246"/>
      <c r="D66" s="265"/>
      <c r="E66" s="280"/>
      <c r="F66" s="287" t="s">
        <v>487</v>
      </c>
      <c r="G66" s="284"/>
      <c r="H66" s="266">
        <v>12</v>
      </c>
      <c r="I66" s="274" t="s">
        <v>495</v>
      </c>
      <c r="J66" s="266">
        <v>11</v>
      </c>
      <c r="K66" s="878"/>
      <c r="L66" s="247"/>
    </row>
    <row r="67" spans="3:12">
      <c r="C67" s="246"/>
      <c r="D67" s="265"/>
      <c r="E67" s="280"/>
      <c r="F67" s="287"/>
      <c r="G67" s="284"/>
      <c r="H67" s="266">
        <v>8</v>
      </c>
      <c r="I67" s="274" t="s">
        <v>496</v>
      </c>
      <c r="J67" s="266">
        <v>8</v>
      </c>
      <c r="K67" s="878"/>
      <c r="L67" s="247"/>
    </row>
    <row r="68" spans="3:12">
      <c r="C68" s="246"/>
      <c r="D68" s="265"/>
      <c r="E68" s="280"/>
      <c r="F68" s="287"/>
      <c r="G68" s="284"/>
      <c r="H68" s="266"/>
      <c r="I68" s="274"/>
      <c r="J68" s="266"/>
      <c r="K68" s="878"/>
      <c r="L68" s="247"/>
    </row>
    <row r="69" spans="3:12">
      <c r="C69" s="246"/>
      <c r="D69" s="265"/>
      <c r="E69" s="280"/>
      <c r="F69" s="287" t="s">
        <v>489</v>
      </c>
      <c r="G69" s="284"/>
      <c r="H69" s="266">
        <v>0</v>
      </c>
      <c r="I69" s="274" t="s">
        <v>495</v>
      </c>
      <c r="J69" s="266">
        <v>0</v>
      </c>
      <c r="K69" s="878"/>
      <c r="L69" s="247"/>
    </row>
    <row r="70" spans="3:12">
      <c r="C70" s="246"/>
      <c r="D70" s="265"/>
      <c r="E70" s="280"/>
      <c r="F70" s="287"/>
      <c r="G70" s="284"/>
      <c r="H70" s="266">
        <v>0</v>
      </c>
      <c r="I70" s="274" t="s">
        <v>496</v>
      </c>
      <c r="J70" s="266">
        <v>0</v>
      </c>
      <c r="K70" s="878"/>
      <c r="L70" s="247"/>
    </row>
    <row r="71" spans="3:12">
      <c r="C71" s="246"/>
      <c r="D71" s="265"/>
      <c r="E71" s="280"/>
      <c r="F71" s="249"/>
      <c r="G71" s="284"/>
      <c r="H71" s="266"/>
      <c r="I71" s="274"/>
      <c r="J71" s="266"/>
      <c r="K71" s="878"/>
      <c r="L71" s="247"/>
    </row>
    <row r="72" spans="3:12">
      <c r="C72" s="246"/>
      <c r="D72" s="265"/>
      <c r="E72" s="280" t="s">
        <v>499</v>
      </c>
      <c r="F72" s="254" t="s">
        <v>494</v>
      </c>
      <c r="G72" s="284"/>
      <c r="H72" s="266">
        <v>12</v>
      </c>
      <c r="I72" s="274" t="s">
        <v>495</v>
      </c>
      <c r="J72" s="266">
        <v>9</v>
      </c>
      <c r="K72" s="878"/>
      <c r="L72" s="247"/>
    </row>
    <row r="73" spans="3:12">
      <c r="C73" s="246"/>
      <c r="D73" s="265"/>
      <c r="E73" s="280"/>
      <c r="F73" s="254"/>
      <c r="G73" s="284"/>
      <c r="H73" s="266">
        <v>8</v>
      </c>
      <c r="I73" s="274" t="s">
        <v>496</v>
      </c>
      <c r="J73" s="266">
        <v>7</v>
      </c>
      <c r="K73" s="878"/>
      <c r="L73" s="247"/>
    </row>
    <row r="74" spans="3:12">
      <c r="C74" s="246"/>
      <c r="D74" s="265"/>
      <c r="E74" s="280"/>
      <c r="F74" s="254"/>
      <c r="G74" s="284"/>
      <c r="H74" s="266"/>
      <c r="I74" s="274"/>
      <c r="J74" s="266"/>
      <c r="K74" s="878"/>
      <c r="L74" s="247"/>
    </row>
    <row r="75" spans="3:12">
      <c r="C75" s="246"/>
      <c r="D75" s="265"/>
      <c r="E75" s="280"/>
      <c r="F75" s="287" t="s">
        <v>487</v>
      </c>
      <c r="G75" s="284"/>
      <c r="H75" s="266">
        <v>12</v>
      </c>
      <c r="I75" s="274" t="s">
        <v>495</v>
      </c>
      <c r="J75" s="266">
        <v>9</v>
      </c>
      <c r="K75" s="878"/>
      <c r="L75" s="247"/>
    </row>
    <row r="76" spans="3:12">
      <c r="C76" s="246"/>
      <c r="D76" s="265"/>
      <c r="E76" s="280"/>
      <c r="F76" s="287"/>
      <c r="G76" s="284"/>
      <c r="H76" s="266">
        <v>8</v>
      </c>
      <c r="I76" s="274" t="s">
        <v>496</v>
      </c>
      <c r="J76" s="266">
        <v>2</v>
      </c>
      <c r="K76" s="878"/>
      <c r="L76" s="247"/>
    </row>
    <row r="77" spans="3:12">
      <c r="C77" s="246"/>
      <c r="D77" s="265"/>
      <c r="E77" s="280"/>
      <c r="F77" s="287"/>
      <c r="G77" s="284"/>
      <c r="H77" s="266"/>
      <c r="I77" s="274"/>
      <c r="J77" s="266"/>
      <c r="K77" s="878"/>
      <c r="L77" s="247"/>
    </row>
    <row r="78" spans="3:12">
      <c r="C78" s="246"/>
      <c r="D78" s="265"/>
      <c r="E78" s="280"/>
      <c r="F78" s="287" t="s">
        <v>489</v>
      </c>
      <c r="G78" s="284"/>
      <c r="H78" s="266">
        <v>0</v>
      </c>
      <c r="I78" s="274" t="s">
        <v>495</v>
      </c>
      <c r="J78" s="266">
        <v>0</v>
      </c>
      <c r="K78" s="878"/>
      <c r="L78" s="247"/>
    </row>
    <row r="79" spans="3:12">
      <c r="C79" s="246"/>
      <c r="D79" s="265"/>
      <c r="E79" s="280"/>
      <c r="F79" s="287"/>
      <c r="G79" s="284"/>
      <c r="H79" s="266">
        <v>0</v>
      </c>
      <c r="I79" s="274" t="s">
        <v>496</v>
      </c>
      <c r="J79" s="266">
        <v>0</v>
      </c>
      <c r="K79" s="878"/>
      <c r="L79" s="247"/>
    </row>
    <row r="80" spans="3:12">
      <c r="C80" s="246"/>
      <c r="D80" s="265"/>
      <c r="E80" s="280"/>
      <c r="F80" s="249"/>
      <c r="G80" s="284"/>
      <c r="H80" s="266"/>
      <c r="I80" s="274"/>
      <c r="J80" s="266"/>
      <c r="K80" s="878"/>
      <c r="L80" s="247"/>
    </row>
    <row r="81" spans="3:12">
      <c r="C81" s="246"/>
      <c r="D81" s="265"/>
      <c r="E81" s="280" t="s">
        <v>500</v>
      </c>
      <c r="F81" s="254" t="s">
        <v>494</v>
      </c>
      <c r="G81" s="284"/>
      <c r="H81" s="266">
        <v>12</v>
      </c>
      <c r="I81" s="274" t="s">
        <v>495</v>
      </c>
      <c r="J81" s="266">
        <v>9</v>
      </c>
      <c r="K81" s="878"/>
      <c r="L81" s="247"/>
    </row>
    <row r="82" spans="3:12">
      <c r="C82" s="246"/>
      <c r="D82" s="265"/>
      <c r="E82" s="280"/>
      <c r="F82" s="254"/>
      <c r="G82" s="284"/>
      <c r="H82" s="266">
        <v>8</v>
      </c>
      <c r="I82" s="274" t="s">
        <v>496</v>
      </c>
      <c r="J82" s="266">
        <v>2</v>
      </c>
      <c r="K82" s="878"/>
      <c r="L82" s="247"/>
    </row>
    <row r="83" spans="3:12">
      <c r="C83" s="246"/>
      <c r="D83" s="265"/>
      <c r="E83" s="280"/>
      <c r="F83" s="254"/>
      <c r="G83" s="284"/>
      <c r="H83" s="266"/>
      <c r="I83" s="274"/>
      <c r="J83" s="266"/>
      <c r="K83" s="878"/>
      <c r="L83" s="247"/>
    </row>
    <row r="84" spans="3:12">
      <c r="C84" s="246"/>
      <c r="D84" s="265"/>
      <c r="E84" s="280"/>
      <c r="F84" s="287" t="s">
        <v>487</v>
      </c>
      <c r="G84" s="284"/>
      <c r="H84" s="266">
        <v>12</v>
      </c>
      <c r="I84" s="274" t="s">
        <v>495</v>
      </c>
      <c r="J84" s="266">
        <v>5</v>
      </c>
      <c r="K84" s="878"/>
      <c r="L84" s="247"/>
    </row>
    <row r="85" spans="3:12">
      <c r="C85" s="246"/>
      <c r="D85" s="265"/>
      <c r="E85" s="280"/>
      <c r="F85" s="287"/>
      <c r="G85" s="284"/>
      <c r="H85" s="266">
        <v>8</v>
      </c>
      <c r="I85" s="274" t="s">
        <v>496</v>
      </c>
      <c r="J85" s="266">
        <v>0</v>
      </c>
      <c r="K85" s="878"/>
      <c r="L85" s="247"/>
    </row>
    <row r="86" spans="3:12">
      <c r="C86" s="246"/>
      <c r="D86" s="265"/>
      <c r="E86" s="280"/>
      <c r="F86" s="287"/>
      <c r="G86" s="284"/>
      <c r="H86" s="266"/>
      <c r="I86" s="274"/>
      <c r="J86" s="266"/>
      <c r="K86" s="878"/>
      <c r="L86" s="247"/>
    </row>
    <row r="87" spans="3:12">
      <c r="C87" s="246"/>
      <c r="D87" s="265"/>
      <c r="E87" s="280"/>
      <c r="F87" s="287" t="s">
        <v>489</v>
      </c>
      <c r="G87" s="284"/>
      <c r="H87" s="266">
        <v>0</v>
      </c>
      <c r="I87" s="274" t="s">
        <v>495</v>
      </c>
      <c r="J87" s="266">
        <v>0</v>
      </c>
      <c r="K87" s="878"/>
      <c r="L87" s="247"/>
    </row>
    <row r="88" spans="3:12">
      <c r="C88" s="246"/>
      <c r="D88" s="265"/>
      <c r="E88" s="280"/>
      <c r="F88" s="287"/>
      <c r="G88" s="284"/>
      <c r="H88" s="266">
        <v>0</v>
      </c>
      <c r="I88" s="274" t="s">
        <v>496</v>
      </c>
      <c r="J88" s="266">
        <v>0</v>
      </c>
      <c r="K88" s="878"/>
      <c r="L88" s="247"/>
    </row>
    <row r="89" spans="3:12">
      <c r="C89" s="246"/>
      <c r="D89" s="265"/>
      <c r="E89" s="280"/>
      <c r="F89" s="287"/>
      <c r="G89" s="284"/>
      <c r="H89" s="266"/>
      <c r="I89" s="274"/>
      <c r="J89" s="266"/>
      <c r="K89" s="878"/>
      <c r="L89" s="247"/>
    </row>
    <row r="90" spans="3:12">
      <c r="C90" s="246"/>
      <c r="D90" s="265"/>
      <c r="E90" s="280" t="s">
        <v>501</v>
      </c>
      <c r="F90" s="254" t="s">
        <v>494</v>
      </c>
      <c r="G90" s="284"/>
      <c r="H90" s="266">
        <v>12</v>
      </c>
      <c r="I90" s="274" t="s">
        <v>495</v>
      </c>
      <c r="J90" s="266">
        <v>11</v>
      </c>
      <c r="K90" s="878"/>
      <c r="L90" s="247"/>
    </row>
    <row r="91" spans="3:12">
      <c r="C91" s="246"/>
      <c r="D91" s="265"/>
      <c r="E91" s="280"/>
      <c r="F91" s="254"/>
      <c r="G91" s="284"/>
      <c r="H91" s="266">
        <v>8</v>
      </c>
      <c r="I91" s="274" t="s">
        <v>496</v>
      </c>
      <c r="J91" s="266">
        <v>4</v>
      </c>
      <c r="K91" s="878"/>
      <c r="L91" s="247"/>
    </row>
    <row r="92" spans="3:12">
      <c r="C92" s="246"/>
      <c r="D92" s="265"/>
      <c r="E92" s="280"/>
      <c r="F92" s="254"/>
      <c r="G92" s="284"/>
      <c r="H92" s="266"/>
      <c r="I92" s="274"/>
      <c r="J92" s="266"/>
      <c r="K92" s="878"/>
      <c r="L92" s="247"/>
    </row>
    <row r="93" spans="3:12">
      <c r="C93" s="246"/>
      <c r="D93" s="265"/>
      <c r="E93" s="280"/>
      <c r="F93" s="287" t="s">
        <v>487</v>
      </c>
      <c r="G93" s="284"/>
      <c r="H93" s="266">
        <v>12</v>
      </c>
      <c r="I93" s="274" t="s">
        <v>495</v>
      </c>
      <c r="J93" s="266">
        <v>10</v>
      </c>
      <c r="K93" s="878"/>
      <c r="L93" s="247"/>
    </row>
    <row r="94" spans="3:12">
      <c r="C94" s="246"/>
      <c r="D94" s="265"/>
      <c r="E94" s="280"/>
      <c r="F94" s="287"/>
      <c r="G94" s="284"/>
      <c r="H94" s="266">
        <v>8</v>
      </c>
      <c r="I94" s="274" t="s">
        <v>496</v>
      </c>
      <c r="J94" s="266">
        <v>1</v>
      </c>
      <c r="K94" s="878"/>
      <c r="L94" s="247"/>
    </row>
    <row r="95" spans="3:12">
      <c r="C95" s="246"/>
      <c r="D95" s="265"/>
      <c r="E95" s="280"/>
      <c r="F95" s="287"/>
      <c r="G95" s="284"/>
      <c r="H95" s="266"/>
      <c r="I95" s="274"/>
      <c r="J95" s="266"/>
      <c r="K95" s="878"/>
      <c r="L95" s="247"/>
    </row>
    <row r="96" spans="3:12">
      <c r="C96" s="246"/>
      <c r="D96" s="265"/>
      <c r="E96" s="280"/>
      <c r="F96" s="287" t="s">
        <v>489</v>
      </c>
      <c r="G96" s="284"/>
      <c r="H96" s="266">
        <v>0</v>
      </c>
      <c r="I96" s="274" t="s">
        <v>495</v>
      </c>
      <c r="J96" s="266">
        <v>0</v>
      </c>
      <c r="K96" s="878"/>
      <c r="L96" s="247"/>
    </row>
    <row r="97" spans="3:12">
      <c r="C97" s="246"/>
      <c r="D97" s="265"/>
      <c r="E97" s="280"/>
      <c r="F97" s="287"/>
      <c r="G97" s="284"/>
      <c r="H97" s="266">
        <v>0</v>
      </c>
      <c r="I97" s="274" t="s">
        <v>496</v>
      </c>
      <c r="J97" s="266">
        <v>0</v>
      </c>
      <c r="K97" s="878"/>
      <c r="L97" s="247"/>
    </row>
    <row r="98" spans="3:12">
      <c r="C98" s="246"/>
      <c r="D98" s="265"/>
      <c r="E98" s="280"/>
      <c r="F98" s="249"/>
      <c r="G98" s="284"/>
      <c r="H98" s="266"/>
      <c r="I98" s="274"/>
      <c r="J98" s="266"/>
      <c r="K98" s="878"/>
      <c r="L98" s="247"/>
    </row>
    <row r="99" spans="3:12">
      <c r="C99" s="246"/>
      <c r="D99" s="265"/>
      <c r="E99" s="280" t="s">
        <v>502</v>
      </c>
      <c r="F99" s="254" t="s">
        <v>494</v>
      </c>
      <c r="G99" s="284"/>
      <c r="H99" s="266">
        <v>12</v>
      </c>
      <c r="I99" s="274" t="s">
        <v>495</v>
      </c>
      <c r="J99" s="266">
        <v>12</v>
      </c>
      <c r="K99" s="878"/>
      <c r="L99" s="247"/>
    </row>
    <row r="100" spans="3:12">
      <c r="C100" s="246"/>
      <c r="D100" s="265"/>
      <c r="E100" s="280"/>
      <c r="F100" s="254"/>
      <c r="G100" s="284"/>
      <c r="H100" s="266">
        <v>8</v>
      </c>
      <c r="I100" s="274" t="s">
        <v>496</v>
      </c>
      <c r="J100" s="266">
        <v>6</v>
      </c>
      <c r="K100" s="878"/>
      <c r="L100" s="247"/>
    </row>
    <row r="101" spans="3:12">
      <c r="C101" s="246"/>
      <c r="D101" s="265"/>
      <c r="E101" s="280"/>
      <c r="F101" s="254"/>
      <c r="G101" s="284"/>
      <c r="H101" s="266"/>
      <c r="I101" s="274"/>
      <c r="J101" s="266"/>
      <c r="K101" s="878"/>
      <c r="L101" s="247"/>
    </row>
    <row r="102" spans="3:12">
      <c r="C102" s="246"/>
      <c r="D102" s="265"/>
      <c r="E102" s="280"/>
      <c r="F102" s="287" t="s">
        <v>487</v>
      </c>
      <c r="G102" s="284"/>
      <c r="H102" s="266">
        <v>12</v>
      </c>
      <c r="I102" s="274" t="s">
        <v>495</v>
      </c>
      <c r="J102" s="266">
        <v>12</v>
      </c>
      <c r="K102" s="878"/>
      <c r="L102" s="247"/>
    </row>
    <row r="103" spans="3:12">
      <c r="C103" s="246"/>
      <c r="D103" s="265"/>
      <c r="E103" s="280"/>
      <c r="F103" s="287"/>
      <c r="G103" s="284"/>
      <c r="H103" s="266">
        <v>8</v>
      </c>
      <c r="I103" s="274" t="s">
        <v>496</v>
      </c>
      <c r="J103" s="266">
        <v>2</v>
      </c>
      <c r="K103" s="878"/>
      <c r="L103" s="247"/>
    </row>
    <row r="104" spans="3:12">
      <c r="C104" s="246"/>
      <c r="D104" s="265"/>
      <c r="E104" s="280"/>
      <c r="F104" s="287"/>
      <c r="G104" s="284"/>
      <c r="H104" s="266"/>
      <c r="I104" s="274"/>
      <c r="J104" s="266"/>
      <c r="K104" s="878"/>
      <c r="L104" s="247"/>
    </row>
    <row r="105" spans="3:12">
      <c r="C105" s="246"/>
      <c r="D105" s="265"/>
      <c r="E105" s="280"/>
      <c r="F105" s="287" t="s">
        <v>489</v>
      </c>
      <c r="G105" s="284"/>
      <c r="H105" s="266">
        <v>0</v>
      </c>
      <c r="I105" s="274" t="s">
        <v>495</v>
      </c>
      <c r="J105" s="266">
        <v>0</v>
      </c>
      <c r="K105" s="878"/>
      <c r="L105" s="247"/>
    </row>
    <row r="106" spans="3:12">
      <c r="C106" s="246"/>
      <c r="D106" s="265"/>
      <c r="E106" s="280"/>
      <c r="F106" s="287"/>
      <c r="G106" s="284"/>
      <c r="H106" s="266">
        <v>0</v>
      </c>
      <c r="I106" s="274" t="s">
        <v>496</v>
      </c>
      <c r="J106" s="266">
        <v>0</v>
      </c>
      <c r="K106" s="878"/>
      <c r="L106" s="247"/>
    </row>
    <row r="107" spans="3:12">
      <c r="C107" s="246"/>
      <c r="D107" s="265"/>
      <c r="E107" s="280"/>
      <c r="F107" s="249"/>
      <c r="G107" s="284"/>
      <c r="H107" s="266"/>
      <c r="I107" s="274"/>
      <c r="J107" s="266"/>
      <c r="K107" s="878"/>
      <c r="L107" s="247"/>
    </row>
    <row r="108" spans="3:12">
      <c r="C108" s="246"/>
      <c r="D108" s="265"/>
      <c r="E108" s="280" t="s">
        <v>503</v>
      </c>
      <c r="F108" s="254" t="s">
        <v>494</v>
      </c>
      <c r="G108" s="284"/>
      <c r="H108" s="266">
        <v>12</v>
      </c>
      <c r="I108" s="274" t="s">
        <v>495</v>
      </c>
      <c r="J108" s="266">
        <v>12</v>
      </c>
      <c r="K108" s="878"/>
      <c r="L108" s="247"/>
    </row>
    <row r="109" spans="3:12">
      <c r="C109" s="246"/>
      <c r="D109" s="265"/>
      <c r="E109" s="280"/>
      <c r="F109" s="254"/>
      <c r="G109" s="284"/>
      <c r="H109" s="266">
        <v>8</v>
      </c>
      <c r="I109" s="274" t="s">
        <v>496</v>
      </c>
      <c r="J109" s="266">
        <v>7</v>
      </c>
      <c r="K109" s="878"/>
      <c r="L109" s="247"/>
    </row>
    <row r="110" spans="3:12">
      <c r="C110" s="246"/>
      <c r="D110" s="265"/>
      <c r="E110" s="280"/>
      <c r="F110" s="254"/>
      <c r="G110" s="284"/>
      <c r="H110" s="266"/>
      <c r="I110" s="274"/>
      <c r="J110" s="266"/>
      <c r="K110" s="878"/>
      <c r="L110" s="247"/>
    </row>
    <row r="111" spans="3:12">
      <c r="C111" s="246"/>
      <c r="D111" s="265"/>
      <c r="E111" s="280"/>
      <c r="F111" s="287" t="s">
        <v>487</v>
      </c>
      <c r="G111" s="284"/>
      <c r="H111" s="266">
        <v>12</v>
      </c>
      <c r="I111" s="274" t="s">
        <v>495</v>
      </c>
      <c r="J111" s="266">
        <v>9</v>
      </c>
      <c r="K111" s="878"/>
      <c r="L111" s="247"/>
    </row>
    <row r="112" spans="3:12">
      <c r="C112" s="246"/>
      <c r="D112" s="265"/>
      <c r="E112" s="280"/>
      <c r="F112" s="287"/>
      <c r="G112" s="284"/>
      <c r="H112" s="266">
        <v>8</v>
      </c>
      <c r="I112" s="274" t="s">
        <v>496</v>
      </c>
      <c r="J112" s="266">
        <v>2</v>
      </c>
      <c r="K112" s="878"/>
      <c r="L112" s="247"/>
    </row>
    <row r="113" spans="3:12">
      <c r="C113" s="246"/>
      <c r="D113" s="265"/>
      <c r="E113" s="280"/>
      <c r="F113" s="287"/>
      <c r="G113" s="284"/>
      <c r="H113" s="266"/>
      <c r="I113" s="274"/>
      <c r="J113" s="266"/>
      <c r="K113" s="878"/>
      <c r="L113" s="247"/>
    </row>
    <row r="114" spans="3:12">
      <c r="C114" s="246"/>
      <c r="D114" s="265"/>
      <c r="E114" s="280"/>
      <c r="F114" s="287" t="s">
        <v>489</v>
      </c>
      <c r="G114" s="284"/>
      <c r="H114" s="266">
        <v>0</v>
      </c>
      <c r="I114" s="274" t="s">
        <v>495</v>
      </c>
      <c r="J114" s="266">
        <v>0</v>
      </c>
      <c r="K114" s="878"/>
      <c r="L114" s="247"/>
    </row>
    <row r="115" spans="3:12">
      <c r="C115" s="246"/>
      <c r="D115" s="265"/>
      <c r="E115" s="280"/>
      <c r="F115" s="287"/>
      <c r="G115" s="284"/>
      <c r="H115" s="266">
        <v>0</v>
      </c>
      <c r="I115" s="274" t="s">
        <v>496</v>
      </c>
      <c r="J115" s="266">
        <v>0</v>
      </c>
      <c r="K115" s="878"/>
      <c r="L115" s="247"/>
    </row>
    <row r="116" spans="3:12">
      <c r="C116" s="246"/>
      <c r="D116" s="265"/>
      <c r="E116" s="280"/>
      <c r="F116" s="249"/>
      <c r="G116" s="284"/>
      <c r="H116" s="266"/>
      <c r="I116" s="274"/>
      <c r="J116" s="266"/>
      <c r="K116" s="878"/>
      <c r="L116" s="247"/>
    </row>
    <row r="117" spans="3:12">
      <c r="C117" s="246"/>
      <c r="D117" s="265"/>
      <c r="E117" s="280" t="s">
        <v>504</v>
      </c>
      <c r="F117" s="254" t="s">
        <v>494</v>
      </c>
      <c r="G117" s="284"/>
      <c r="H117" s="266">
        <v>12</v>
      </c>
      <c r="I117" s="274" t="s">
        <v>495</v>
      </c>
      <c r="J117" s="266">
        <v>12</v>
      </c>
      <c r="K117" s="878"/>
      <c r="L117" s="247"/>
    </row>
    <row r="118" spans="3:12">
      <c r="C118" s="246"/>
      <c r="D118" s="265"/>
      <c r="E118" s="280"/>
      <c r="F118" s="254"/>
      <c r="G118" s="284"/>
      <c r="H118" s="266">
        <v>8</v>
      </c>
      <c r="I118" s="274" t="s">
        <v>496</v>
      </c>
      <c r="J118" s="266">
        <v>8</v>
      </c>
      <c r="K118" s="878"/>
      <c r="L118" s="247"/>
    </row>
    <row r="119" spans="3:12">
      <c r="C119" s="246"/>
      <c r="D119" s="265"/>
      <c r="E119" s="280"/>
      <c r="F119" s="254"/>
      <c r="G119" s="284"/>
      <c r="H119" s="266"/>
      <c r="I119" s="274"/>
      <c r="J119" s="266"/>
      <c r="K119" s="878"/>
      <c r="L119" s="247"/>
    </row>
    <row r="120" spans="3:12">
      <c r="C120" s="246"/>
      <c r="D120" s="265"/>
      <c r="E120" s="280"/>
      <c r="F120" s="287" t="s">
        <v>487</v>
      </c>
      <c r="G120" s="284"/>
      <c r="H120" s="266">
        <v>12</v>
      </c>
      <c r="I120" s="274" t="s">
        <v>495</v>
      </c>
      <c r="J120" s="266">
        <v>11</v>
      </c>
      <c r="K120" s="878"/>
      <c r="L120" s="247"/>
    </row>
    <row r="121" spans="3:12">
      <c r="C121" s="246"/>
      <c r="D121" s="265"/>
      <c r="E121" s="280"/>
      <c r="F121" s="287"/>
      <c r="G121" s="284"/>
      <c r="H121" s="266">
        <v>8</v>
      </c>
      <c r="I121" s="274" t="s">
        <v>496</v>
      </c>
      <c r="J121" s="266">
        <v>8</v>
      </c>
      <c r="K121" s="878"/>
      <c r="L121" s="247"/>
    </row>
    <row r="122" spans="3:12">
      <c r="C122" s="246"/>
      <c r="D122" s="265"/>
      <c r="E122" s="280"/>
      <c r="F122" s="287"/>
      <c r="G122" s="284"/>
      <c r="H122" s="266"/>
      <c r="I122" s="274"/>
      <c r="J122" s="266"/>
      <c r="K122" s="878"/>
      <c r="L122" s="247"/>
    </row>
    <row r="123" spans="3:12">
      <c r="C123" s="246"/>
      <c r="D123" s="265"/>
      <c r="E123" s="280"/>
      <c r="F123" s="287" t="s">
        <v>489</v>
      </c>
      <c r="G123" s="284"/>
      <c r="H123" s="266">
        <v>0</v>
      </c>
      <c r="I123" s="274" t="s">
        <v>495</v>
      </c>
      <c r="J123" s="266">
        <v>0</v>
      </c>
      <c r="K123" s="878"/>
      <c r="L123" s="247"/>
    </row>
    <row r="124" spans="3:12">
      <c r="C124" s="246"/>
      <c r="D124" s="265"/>
      <c r="E124" s="283"/>
      <c r="F124" s="254"/>
      <c r="G124" s="284"/>
      <c r="H124" s="266">
        <v>0</v>
      </c>
      <c r="I124" s="274" t="s">
        <v>496</v>
      </c>
      <c r="J124" s="266">
        <v>0</v>
      </c>
      <c r="K124" s="878"/>
      <c r="L124" s="247"/>
    </row>
    <row r="125" spans="3:12">
      <c r="C125" s="246"/>
      <c r="D125" s="265"/>
      <c r="E125" s="283"/>
      <c r="F125" s="254"/>
      <c r="G125" s="284"/>
      <c r="H125" s="266"/>
      <c r="I125" s="274"/>
      <c r="J125" s="266"/>
      <c r="K125" s="878"/>
      <c r="L125" s="247"/>
    </row>
    <row r="126" spans="3:12">
      <c r="C126" s="246"/>
      <c r="D126" s="265"/>
      <c r="E126" s="280" t="s">
        <v>505</v>
      </c>
      <c r="F126" s="254" t="s">
        <v>494</v>
      </c>
      <c r="G126" s="284"/>
      <c r="H126" s="266">
        <v>12</v>
      </c>
      <c r="I126" s="274" t="s">
        <v>495</v>
      </c>
      <c r="J126" s="266">
        <v>7</v>
      </c>
      <c r="K126" s="878"/>
      <c r="L126" s="247"/>
    </row>
    <row r="127" spans="3:12">
      <c r="C127" s="246"/>
      <c r="D127" s="265"/>
      <c r="E127" s="280"/>
      <c r="F127" s="254"/>
      <c r="G127" s="284"/>
      <c r="H127" s="266">
        <v>8</v>
      </c>
      <c r="I127" s="274" t="s">
        <v>496</v>
      </c>
      <c r="J127" s="266">
        <v>0</v>
      </c>
      <c r="K127" s="878"/>
      <c r="L127" s="247"/>
    </row>
    <row r="128" spans="3:12">
      <c r="C128" s="246"/>
      <c r="D128" s="265"/>
      <c r="E128" s="280"/>
      <c r="F128" s="254"/>
      <c r="G128" s="284"/>
      <c r="H128" s="266"/>
      <c r="I128" s="274"/>
      <c r="J128" s="266"/>
      <c r="K128" s="878"/>
      <c r="L128" s="247"/>
    </row>
    <row r="129" spans="3:12">
      <c r="C129" s="246"/>
      <c r="D129" s="265"/>
      <c r="E129" s="280"/>
      <c r="F129" s="287" t="s">
        <v>487</v>
      </c>
      <c r="G129" s="284"/>
      <c r="H129" s="266">
        <v>12</v>
      </c>
      <c r="I129" s="274" t="s">
        <v>495</v>
      </c>
      <c r="J129" s="266">
        <v>9</v>
      </c>
      <c r="K129" s="878"/>
      <c r="L129" s="247"/>
    </row>
    <row r="130" spans="3:12">
      <c r="C130" s="246"/>
      <c r="D130" s="265"/>
      <c r="E130" s="280"/>
      <c r="F130" s="287"/>
      <c r="G130" s="284"/>
      <c r="H130" s="266">
        <v>8</v>
      </c>
      <c r="I130" s="274" t="s">
        <v>496</v>
      </c>
      <c r="J130" s="266">
        <v>0</v>
      </c>
      <c r="K130" s="878"/>
      <c r="L130" s="247"/>
    </row>
    <row r="131" spans="3:12">
      <c r="C131" s="246"/>
      <c r="D131" s="265"/>
      <c r="E131" s="280"/>
      <c r="F131" s="287"/>
      <c r="G131" s="284"/>
      <c r="H131" s="266"/>
      <c r="I131" s="274"/>
      <c r="J131" s="266"/>
      <c r="K131" s="878"/>
      <c r="L131" s="247"/>
    </row>
    <row r="132" spans="3:12">
      <c r="C132" s="246"/>
      <c r="D132" s="265"/>
      <c r="E132" s="280"/>
      <c r="F132" s="287" t="s">
        <v>489</v>
      </c>
      <c r="G132" s="284"/>
      <c r="H132" s="266">
        <v>0</v>
      </c>
      <c r="I132" s="274" t="s">
        <v>495</v>
      </c>
      <c r="J132" s="266">
        <v>0</v>
      </c>
      <c r="K132" s="878"/>
      <c r="L132" s="247"/>
    </row>
    <row r="133" spans="3:12">
      <c r="C133" s="246"/>
      <c r="D133" s="265"/>
      <c r="E133" s="280"/>
      <c r="F133" s="287"/>
      <c r="G133" s="284"/>
      <c r="H133" s="266">
        <v>0</v>
      </c>
      <c r="I133" s="274" t="s">
        <v>496</v>
      </c>
      <c r="J133" s="266">
        <v>0</v>
      </c>
      <c r="K133" s="878"/>
      <c r="L133" s="247"/>
    </row>
    <row r="134" spans="3:12">
      <c r="C134" s="246"/>
      <c r="D134" s="265"/>
      <c r="E134" s="280"/>
      <c r="F134" s="249"/>
      <c r="G134" s="284"/>
      <c r="H134" s="266"/>
      <c r="I134" s="274"/>
      <c r="J134" s="266"/>
      <c r="K134" s="878"/>
      <c r="L134" s="247"/>
    </row>
    <row r="135" spans="3:12">
      <c r="C135" s="246"/>
      <c r="D135" s="265"/>
      <c r="E135" s="286" t="s">
        <v>506</v>
      </c>
      <c r="F135" s="254" t="s">
        <v>494</v>
      </c>
      <c r="G135" s="284"/>
      <c r="H135" s="266">
        <v>12</v>
      </c>
      <c r="I135" s="274" t="s">
        <v>495</v>
      </c>
      <c r="J135" s="266">
        <v>4</v>
      </c>
      <c r="K135" s="878"/>
      <c r="L135" s="247"/>
    </row>
    <row r="136" spans="3:12">
      <c r="C136" s="246"/>
      <c r="D136" s="265"/>
      <c r="E136" s="280"/>
      <c r="F136" s="254"/>
      <c r="G136" s="284"/>
      <c r="H136" s="266">
        <v>8</v>
      </c>
      <c r="I136" s="274" t="s">
        <v>496</v>
      </c>
      <c r="J136" s="266">
        <v>0</v>
      </c>
      <c r="K136" s="878"/>
      <c r="L136" s="247"/>
    </row>
    <row r="137" spans="3:12">
      <c r="C137" s="246"/>
      <c r="D137" s="265"/>
      <c r="E137" s="280"/>
      <c r="F137" s="254"/>
      <c r="G137" s="284"/>
      <c r="H137" s="266"/>
      <c r="I137" s="274"/>
      <c r="J137" s="266"/>
      <c r="K137" s="878"/>
      <c r="L137" s="247"/>
    </row>
    <row r="138" spans="3:12">
      <c r="C138" s="246"/>
      <c r="D138" s="265"/>
      <c r="E138" s="280"/>
      <c r="F138" s="287" t="s">
        <v>487</v>
      </c>
      <c r="G138" s="284"/>
      <c r="H138" s="266">
        <v>12</v>
      </c>
      <c r="I138" s="274" t="s">
        <v>495</v>
      </c>
      <c r="J138" s="266">
        <v>6</v>
      </c>
      <c r="K138" s="878"/>
      <c r="L138" s="247"/>
    </row>
    <row r="139" spans="3:12">
      <c r="C139" s="246"/>
      <c r="D139" s="265"/>
      <c r="E139" s="280"/>
      <c r="F139" s="287"/>
      <c r="G139" s="284"/>
      <c r="H139" s="266">
        <v>8</v>
      </c>
      <c r="I139" s="274" t="s">
        <v>496</v>
      </c>
      <c r="J139" s="266">
        <v>0</v>
      </c>
      <c r="K139" s="878"/>
      <c r="L139" s="247"/>
    </row>
    <row r="140" spans="3:12">
      <c r="C140" s="246"/>
      <c r="D140" s="265"/>
      <c r="E140" s="280"/>
      <c r="F140" s="287"/>
      <c r="G140" s="284"/>
      <c r="H140" s="266"/>
      <c r="I140" s="274"/>
      <c r="J140" s="266"/>
      <c r="K140" s="878"/>
      <c r="L140" s="247"/>
    </row>
    <row r="141" spans="3:12">
      <c r="C141" s="246"/>
      <c r="D141" s="265"/>
      <c r="E141" s="280"/>
      <c r="F141" s="287" t="s">
        <v>489</v>
      </c>
      <c r="G141" s="284"/>
      <c r="H141" s="266">
        <v>0</v>
      </c>
      <c r="I141" s="274" t="s">
        <v>495</v>
      </c>
      <c r="J141" s="266">
        <v>0</v>
      </c>
      <c r="K141" s="878"/>
      <c r="L141" s="247"/>
    </row>
    <row r="142" spans="3:12">
      <c r="C142" s="246"/>
      <c r="D142" s="265"/>
      <c r="E142" s="280"/>
      <c r="F142" s="287"/>
      <c r="G142" s="284"/>
      <c r="H142" s="266">
        <v>0</v>
      </c>
      <c r="I142" s="274" t="s">
        <v>496</v>
      </c>
      <c r="J142" s="266">
        <v>0</v>
      </c>
      <c r="K142" s="878"/>
      <c r="L142" s="247"/>
    </row>
    <row r="143" spans="3:12">
      <c r="C143" s="246"/>
      <c r="D143" s="265"/>
      <c r="E143" s="280"/>
      <c r="F143" s="249"/>
      <c r="G143" s="284"/>
      <c r="H143" s="266"/>
      <c r="I143" s="274"/>
      <c r="J143" s="266"/>
      <c r="K143" s="878"/>
      <c r="L143" s="247"/>
    </row>
    <row r="144" spans="3:12" ht="13.5" thickBot="1">
      <c r="C144" s="246"/>
      <c r="D144" s="884" t="s">
        <v>87</v>
      </c>
      <c r="E144" s="885"/>
      <c r="F144" s="885"/>
      <c r="G144" s="288"/>
      <c r="H144" s="257">
        <f>+SUM(H44:H143)</f>
        <v>440</v>
      </c>
      <c r="I144" s="289"/>
      <c r="J144" s="257">
        <f>+SUM(J44:J143)</f>
        <v>310</v>
      </c>
      <c r="K144" s="879"/>
      <c r="L144" s="247"/>
    </row>
    <row r="145" spans="3:12" ht="14.25" thickTop="1" thickBot="1">
      <c r="C145" s="246"/>
      <c r="D145" s="886" t="s">
        <v>507</v>
      </c>
      <c r="E145" s="887"/>
      <c r="F145" s="887"/>
      <c r="G145" s="887"/>
      <c r="H145" s="887"/>
      <c r="I145" s="887"/>
      <c r="J145" s="887"/>
      <c r="K145" s="888"/>
      <c r="L145" s="247"/>
    </row>
    <row r="146" spans="3:12" ht="14.25" thickTop="1" thickBot="1">
      <c r="C146" s="246"/>
      <c r="D146" s="290">
        <v>3</v>
      </c>
      <c r="E146" s="261" t="s">
        <v>286</v>
      </c>
      <c r="F146" s="291" t="s">
        <v>274</v>
      </c>
      <c r="G146" s="291" t="s">
        <v>480</v>
      </c>
      <c r="H146" s="291" t="s">
        <v>480</v>
      </c>
      <c r="I146" s="292" t="s">
        <v>481</v>
      </c>
      <c r="J146" s="282" t="s">
        <v>480</v>
      </c>
      <c r="K146" s="877" t="s">
        <v>508</v>
      </c>
      <c r="L146" s="247"/>
    </row>
    <row r="147" spans="3:12" ht="13.5" thickTop="1">
      <c r="C147" s="246"/>
      <c r="D147" s="290"/>
      <c r="E147" s="283" t="s">
        <v>509</v>
      </c>
      <c r="F147" s="266"/>
      <c r="G147" s="269"/>
      <c r="H147" s="262"/>
      <c r="I147" s="262"/>
      <c r="J147" s="262"/>
      <c r="K147" s="878"/>
      <c r="L147" s="247"/>
    </row>
    <row r="148" spans="3:12">
      <c r="C148" s="246"/>
      <c r="D148" s="290"/>
      <c r="E148" s="283"/>
      <c r="F148" s="266"/>
      <c r="G148" s="269"/>
      <c r="H148" s="266"/>
      <c r="I148" s="266"/>
      <c r="J148" s="266"/>
      <c r="K148" s="878"/>
      <c r="L148" s="247"/>
    </row>
    <row r="149" spans="3:12">
      <c r="C149" s="246"/>
      <c r="D149" s="290"/>
      <c r="E149" s="280" t="s">
        <v>510</v>
      </c>
      <c r="F149" s="266" t="s">
        <v>483</v>
      </c>
      <c r="G149" s="269"/>
      <c r="H149" s="293">
        <v>18</v>
      </c>
      <c r="I149" s="274" t="s">
        <v>495</v>
      </c>
      <c r="J149" s="293">
        <v>1</v>
      </c>
      <c r="K149" s="878"/>
      <c r="L149" s="247"/>
    </row>
    <row r="150" spans="3:12">
      <c r="C150" s="246"/>
      <c r="D150" s="290"/>
      <c r="E150" s="266"/>
      <c r="F150" s="266"/>
      <c r="G150" s="269"/>
      <c r="H150" s="293">
        <v>12</v>
      </c>
      <c r="I150" s="274" t="s">
        <v>496</v>
      </c>
      <c r="J150" s="293">
        <v>0</v>
      </c>
      <c r="K150" s="878"/>
      <c r="L150" s="247"/>
    </row>
    <row r="151" spans="3:12">
      <c r="C151" s="246"/>
      <c r="D151" s="290"/>
      <c r="E151" s="266"/>
      <c r="F151" s="266"/>
      <c r="G151" s="269"/>
      <c r="H151" s="266"/>
      <c r="I151" s="266"/>
      <c r="J151" s="266"/>
      <c r="K151" s="878"/>
      <c r="L151" s="247"/>
    </row>
    <row r="152" spans="3:12">
      <c r="C152" s="246"/>
      <c r="D152" s="290"/>
      <c r="E152" s="266"/>
      <c r="F152" s="266" t="s">
        <v>487</v>
      </c>
      <c r="G152" s="269"/>
      <c r="H152" s="293">
        <v>18</v>
      </c>
      <c r="I152" s="274" t="s">
        <v>495</v>
      </c>
      <c r="J152" s="293">
        <v>0</v>
      </c>
      <c r="K152" s="878"/>
      <c r="L152" s="247"/>
    </row>
    <row r="153" spans="3:12">
      <c r="C153" s="246"/>
      <c r="D153" s="290"/>
      <c r="E153" s="266"/>
      <c r="F153" s="266"/>
      <c r="G153" s="269"/>
      <c r="H153" s="293">
        <v>12</v>
      </c>
      <c r="I153" s="274" t="s">
        <v>496</v>
      </c>
      <c r="J153" s="293">
        <v>0</v>
      </c>
      <c r="K153" s="878"/>
      <c r="L153" s="247"/>
    </row>
    <row r="154" spans="3:12">
      <c r="C154" s="246"/>
      <c r="D154" s="290"/>
      <c r="E154" s="266"/>
      <c r="F154" s="294"/>
      <c r="G154" s="269"/>
      <c r="H154" s="266"/>
      <c r="I154" s="274"/>
      <c r="J154" s="266"/>
      <c r="K154" s="878"/>
      <c r="L154" s="247"/>
    </row>
    <row r="155" spans="3:12">
      <c r="C155" s="246"/>
      <c r="D155" s="290"/>
      <c r="E155" s="280" t="s">
        <v>511</v>
      </c>
      <c r="F155" s="266" t="s">
        <v>483</v>
      </c>
      <c r="G155" s="269"/>
      <c r="H155" s="293">
        <v>12</v>
      </c>
      <c r="I155" s="274" t="s">
        <v>495</v>
      </c>
      <c r="J155" s="293">
        <v>0</v>
      </c>
      <c r="K155" s="878"/>
      <c r="L155" s="247"/>
    </row>
    <row r="156" spans="3:12">
      <c r="C156" s="246"/>
      <c r="D156" s="290"/>
      <c r="E156" s="266"/>
      <c r="F156" s="266"/>
      <c r="G156" s="269"/>
      <c r="H156" s="293">
        <v>8</v>
      </c>
      <c r="I156" s="274" t="s">
        <v>496</v>
      </c>
      <c r="J156" s="293">
        <v>0</v>
      </c>
      <c r="K156" s="878"/>
      <c r="L156" s="247"/>
    </row>
    <row r="157" spans="3:12">
      <c r="C157" s="246"/>
      <c r="D157" s="290"/>
      <c r="E157" s="266"/>
      <c r="F157" s="266"/>
      <c r="G157" s="269"/>
      <c r="H157" s="266"/>
      <c r="I157" s="266"/>
      <c r="J157" s="266"/>
      <c r="K157" s="878"/>
      <c r="L157" s="247"/>
    </row>
    <row r="158" spans="3:12">
      <c r="C158" s="246"/>
      <c r="D158" s="290"/>
      <c r="E158" s="266"/>
      <c r="F158" s="266" t="s">
        <v>487</v>
      </c>
      <c r="G158" s="269"/>
      <c r="H158" s="293">
        <v>12</v>
      </c>
      <c r="I158" s="274" t="s">
        <v>495</v>
      </c>
      <c r="J158" s="293">
        <v>0</v>
      </c>
      <c r="K158" s="878"/>
      <c r="L158" s="247"/>
    </row>
    <row r="159" spans="3:12">
      <c r="C159" s="246"/>
      <c r="D159" s="290"/>
      <c r="E159" s="266"/>
      <c r="F159" s="266"/>
      <c r="G159" s="269"/>
      <c r="H159" s="293">
        <v>8</v>
      </c>
      <c r="I159" s="274" t="s">
        <v>496</v>
      </c>
      <c r="J159" s="293">
        <v>0</v>
      </c>
      <c r="K159" s="878"/>
      <c r="L159" s="247"/>
    </row>
    <row r="160" spans="3:12">
      <c r="C160" s="246"/>
      <c r="D160" s="290"/>
      <c r="E160" s="266"/>
      <c r="F160" s="266"/>
      <c r="G160" s="269"/>
      <c r="H160" s="266"/>
      <c r="I160" s="266"/>
      <c r="J160" s="266"/>
      <c r="K160" s="878"/>
      <c r="L160" s="247"/>
    </row>
    <row r="161" spans="3:12">
      <c r="C161" s="246"/>
      <c r="D161" s="290"/>
      <c r="E161" s="280" t="s">
        <v>512</v>
      </c>
      <c r="F161" s="266" t="s">
        <v>483</v>
      </c>
      <c r="G161" s="269"/>
      <c r="H161" s="293">
        <v>18</v>
      </c>
      <c r="I161" s="274" t="s">
        <v>495</v>
      </c>
      <c r="J161" s="293">
        <v>0</v>
      </c>
      <c r="K161" s="878"/>
      <c r="L161" s="247"/>
    </row>
    <row r="162" spans="3:12">
      <c r="C162" s="246"/>
      <c r="D162" s="290"/>
      <c r="E162" s="266"/>
      <c r="F162" s="266"/>
      <c r="G162" s="269"/>
      <c r="H162" s="293">
        <v>12</v>
      </c>
      <c r="I162" s="274" t="s">
        <v>496</v>
      </c>
      <c r="J162" s="293">
        <v>0</v>
      </c>
      <c r="K162" s="878"/>
      <c r="L162" s="247"/>
    </row>
    <row r="163" spans="3:12">
      <c r="C163" s="246"/>
      <c r="D163" s="290"/>
      <c r="E163" s="266"/>
      <c r="F163" s="266"/>
      <c r="G163" s="269"/>
      <c r="H163" s="266"/>
      <c r="I163" s="266"/>
      <c r="J163" s="266"/>
      <c r="K163" s="878"/>
      <c r="L163" s="247"/>
    </row>
    <row r="164" spans="3:12">
      <c r="C164" s="246"/>
      <c r="D164" s="290"/>
      <c r="E164" s="266"/>
      <c r="F164" s="266" t="s">
        <v>487</v>
      </c>
      <c r="G164" s="269"/>
      <c r="H164" s="293">
        <v>18</v>
      </c>
      <c r="I164" s="274" t="s">
        <v>495</v>
      </c>
      <c r="J164" s="293">
        <v>0</v>
      </c>
      <c r="K164" s="878"/>
      <c r="L164" s="247"/>
    </row>
    <row r="165" spans="3:12">
      <c r="C165" s="246"/>
      <c r="D165" s="290"/>
      <c r="E165" s="266"/>
      <c r="F165" s="266"/>
      <c r="G165" s="269"/>
      <c r="H165" s="293">
        <v>12</v>
      </c>
      <c r="I165" s="274" t="s">
        <v>496</v>
      </c>
      <c r="J165" s="293">
        <v>0</v>
      </c>
      <c r="K165" s="878"/>
      <c r="L165" s="247"/>
    </row>
    <row r="166" spans="3:12">
      <c r="C166" s="246"/>
      <c r="D166" s="290"/>
      <c r="E166" s="266"/>
      <c r="F166" s="266"/>
      <c r="G166" s="269"/>
      <c r="H166" s="293"/>
      <c r="I166" s="274"/>
      <c r="J166" s="293"/>
      <c r="K166" s="878"/>
      <c r="L166" s="247"/>
    </row>
    <row r="167" spans="3:12">
      <c r="C167" s="246"/>
      <c r="D167" s="290"/>
      <c r="E167" s="280" t="s">
        <v>513</v>
      </c>
      <c r="F167" s="266" t="s">
        <v>483</v>
      </c>
      <c r="G167" s="269"/>
      <c r="H167" s="293">
        <v>12</v>
      </c>
      <c r="I167" s="274" t="s">
        <v>495</v>
      </c>
      <c r="J167" s="293">
        <v>0</v>
      </c>
      <c r="K167" s="878"/>
      <c r="L167" s="247"/>
    </row>
    <row r="168" spans="3:12">
      <c r="C168" s="246"/>
      <c r="D168" s="290"/>
      <c r="E168" s="266"/>
      <c r="F168" s="266"/>
      <c r="G168" s="269"/>
      <c r="H168" s="293">
        <v>8</v>
      </c>
      <c r="I168" s="274" t="s">
        <v>496</v>
      </c>
      <c r="J168" s="293">
        <v>0</v>
      </c>
      <c r="K168" s="878"/>
      <c r="L168" s="247"/>
    </row>
    <row r="169" spans="3:12">
      <c r="C169" s="246"/>
      <c r="D169" s="290"/>
      <c r="E169" s="266"/>
      <c r="F169" s="266"/>
      <c r="G169" s="269"/>
      <c r="H169" s="266"/>
      <c r="I169" s="266"/>
      <c r="J169" s="266"/>
      <c r="K169" s="878"/>
      <c r="L169" s="247"/>
    </row>
    <row r="170" spans="3:12">
      <c r="C170" s="246"/>
      <c r="D170" s="290"/>
      <c r="E170" s="266"/>
      <c r="F170" s="266" t="s">
        <v>487</v>
      </c>
      <c r="G170" s="269"/>
      <c r="H170" s="293">
        <v>12</v>
      </c>
      <c r="I170" s="274" t="s">
        <v>495</v>
      </c>
      <c r="J170" s="293">
        <v>0</v>
      </c>
      <c r="K170" s="878"/>
      <c r="L170" s="247"/>
    </row>
    <row r="171" spans="3:12">
      <c r="C171" s="246"/>
      <c r="D171" s="290"/>
      <c r="E171" s="266"/>
      <c r="F171" s="266"/>
      <c r="G171" s="269"/>
      <c r="H171" s="293">
        <v>8</v>
      </c>
      <c r="I171" s="274" t="s">
        <v>496</v>
      </c>
      <c r="J171" s="293">
        <v>0</v>
      </c>
      <c r="K171" s="878"/>
      <c r="L171" s="247"/>
    </row>
    <row r="172" spans="3:12">
      <c r="C172" s="246"/>
      <c r="D172" s="290"/>
      <c r="E172" s="266"/>
      <c r="F172" s="266"/>
      <c r="G172" s="269"/>
      <c r="H172" s="293"/>
      <c r="I172" s="274"/>
      <c r="J172" s="293"/>
      <c r="K172" s="878"/>
      <c r="L172" s="247"/>
    </row>
    <row r="173" spans="3:12">
      <c r="C173" s="246"/>
      <c r="D173" s="290"/>
      <c r="E173" s="280" t="s">
        <v>514</v>
      </c>
      <c r="F173" s="266" t="s">
        <v>483</v>
      </c>
      <c r="G173" s="269"/>
      <c r="H173" s="293">
        <v>12</v>
      </c>
      <c r="I173" s="274" t="s">
        <v>495</v>
      </c>
      <c r="J173" s="293">
        <v>1</v>
      </c>
      <c r="K173" s="878"/>
      <c r="L173" s="247"/>
    </row>
    <row r="174" spans="3:12">
      <c r="C174" s="246"/>
      <c r="D174" s="290"/>
      <c r="E174" s="266"/>
      <c r="F174" s="266"/>
      <c r="G174" s="269"/>
      <c r="H174" s="293">
        <v>8</v>
      </c>
      <c r="I174" s="274" t="s">
        <v>496</v>
      </c>
      <c r="J174" s="293">
        <v>0</v>
      </c>
      <c r="K174" s="878"/>
      <c r="L174" s="247"/>
    </row>
    <row r="175" spans="3:12">
      <c r="C175" s="246"/>
      <c r="D175" s="290"/>
      <c r="E175" s="266"/>
      <c r="F175" s="266"/>
      <c r="G175" s="269"/>
      <c r="H175" s="266"/>
      <c r="I175" s="266"/>
      <c r="J175" s="266"/>
      <c r="K175" s="878"/>
      <c r="L175" s="247"/>
    </row>
    <row r="176" spans="3:12">
      <c r="C176" s="246"/>
      <c r="D176" s="290"/>
      <c r="E176" s="266"/>
      <c r="F176" s="266" t="s">
        <v>487</v>
      </c>
      <c r="G176" s="269"/>
      <c r="H176" s="293">
        <v>12</v>
      </c>
      <c r="I176" s="274" t="s">
        <v>495</v>
      </c>
      <c r="J176" s="293">
        <v>0</v>
      </c>
      <c r="K176" s="878"/>
      <c r="L176" s="247"/>
    </row>
    <row r="177" spans="3:12">
      <c r="C177" s="246"/>
      <c r="D177" s="290"/>
      <c r="E177" s="266"/>
      <c r="F177" s="266"/>
      <c r="G177" s="269"/>
      <c r="H177" s="293">
        <v>8</v>
      </c>
      <c r="I177" s="274" t="s">
        <v>496</v>
      </c>
      <c r="J177" s="293">
        <v>0</v>
      </c>
      <c r="K177" s="878"/>
      <c r="L177" s="247"/>
    </row>
    <row r="178" spans="3:12">
      <c r="C178" s="246"/>
      <c r="D178" s="290"/>
      <c r="E178" s="266"/>
      <c r="F178" s="266"/>
      <c r="G178" s="269"/>
      <c r="H178" s="293"/>
      <c r="I178" s="274"/>
      <c r="J178" s="293"/>
      <c r="K178" s="878"/>
      <c r="L178" s="247"/>
    </row>
    <row r="179" spans="3:12">
      <c r="C179" s="246"/>
      <c r="D179" s="290"/>
      <c r="E179" s="280" t="s">
        <v>515</v>
      </c>
      <c r="F179" s="266" t="s">
        <v>483</v>
      </c>
      <c r="G179" s="269"/>
      <c r="H179" s="293">
        <v>12</v>
      </c>
      <c r="I179" s="274" t="s">
        <v>495</v>
      </c>
      <c r="J179" s="293">
        <v>1</v>
      </c>
      <c r="K179" s="878"/>
      <c r="L179" s="247"/>
    </row>
    <row r="180" spans="3:12">
      <c r="C180" s="246"/>
      <c r="D180" s="290"/>
      <c r="E180" s="266"/>
      <c r="F180" s="266"/>
      <c r="G180" s="269"/>
      <c r="H180" s="293">
        <v>8</v>
      </c>
      <c r="I180" s="274" t="s">
        <v>496</v>
      </c>
      <c r="J180" s="293">
        <v>0</v>
      </c>
      <c r="K180" s="878"/>
      <c r="L180" s="247"/>
    </row>
    <row r="181" spans="3:12">
      <c r="C181" s="246"/>
      <c r="D181" s="290"/>
      <c r="E181" s="266"/>
      <c r="F181" s="266"/>
      <c r="G181" s="269"/>
      <c r="H181" s="266"/>
      <c r="I181" s="266"/>
      <c r="J181" s="266"/>
      <c r="K181" s="878"/>
      <c r="L181" s="247"/>
    </row>
    <row r="182" spans="3:12">
      <c r="C182" s="246"/>
      <c r="D182" s="290"/>
      <c r="E182" s="266"/>
      <c r="F182" s="266" t="s">
        <v>487</v>
      </c>
      <c r="G182" s="269"/>
      <c r="H182" s="293">
        <v>12</v>
      </c>
      <c r="I182" s="274" t="s">
        <v>495</v>
      </c>
      <c r="J182" s="293">
        <v>0</v>
      </c>
      <c r="K182" s="878"/>
      <c r="L182" s="247"/>
    </row>
    <row r="183" spans="3:12">
      <c r="C183" s="246"/>
      <c r="D183" s="290"/>
      <c r="E183" s="266"/>
      <c r="F183" s="266"/>
      <c r="G183" s="269"/>
      <c r="H183" s="293">
        <v>8</v>
      </c>
      <c r="I183" s="274" t="s">
        <v>496</v>
      </c>
      <c r="J183" s="293">
        <v>0</v>
      </c>
      <c r="K183" s="878"/>
      <c r="L183" s="247"/>
    </row>
    <row r="184" spans="3:12">
      <c r="C184" s="246"/>
      <c r="D184" s="290"/>
      <c r="E184" s="266"/>
      <c r="F184" s="266"/>
      <c r="G184" s="269"/>
      <c r="H184" s="293"/>
      <c r="I184" s="274"/>
      <c r="J184" s="293"/>
      <c r="K184" s="878"/>
      <c r="L184" s="247"/>
    </row>
    <row r="185" spans="3:12">
      <c r="C185" s="246"/>
      <c r="D185" s="290"/>
      <c r="E185" s="280" t="s">
        <v>241</v>
      </c>
      <c r="F185" s="266" t="s">
        <v>483</v>
      </c>
      <c r="G185" s="269"/>
      <c r="H185" s="293">
        <v>24</v>
      </c>
      <c r="I185" s="274" t="s">
        <v>495</v>
      </c>
      <c r="J185" s="293">
        <v>0</v>
      </c>
      <c r="K185" s="878"/>
      <c r="L185" s="247"/>
    </row>
    <row r="186" spans="3:12">
      <c r="C186" s="246"/>
      <c r="D186" s="290"/>
      <c r="E186" s="266"/>
      <c r="F186" s="266"/>
      <c r="G186" s="269"/>
      <c r="H186" s="293">
        <v>16</v>
      </c>
      <c r="I186" s="274" t="s">
        <v>496</v>
      </c>
      <c r="J186" s="293">
        <v>0</v>
      </c>
      <c r="K186" s="878"/>
      <c r="L186" s="247"/>
    </row>
    <row r="187" spans="3:12">
      <c r="C187" s="246"/>
      <c r="D187" s="290"/>
      <c r="E187" s="266"/>
      <c r="F187" s="266"/>
      <c r="G187" s="269"/>
      <c r="H187" s="266"/>
      <c r="I187" s="266"/>
      <c r="J187" s="266"/>
      <c r="K187" s="878"/>
      <c r="L187" s="247"/>
    </row>
    <row r="188" spans="3:12">
      <c r="C188" s="246"/>
      <c r="D188" s="290"/>
      <c r="E188" s="266"/>
      <c r="F188" s="266" t="s">
        <v>487</v>
      </c>
      <c r="G188" s="269"/>
      <c r="H188" s="293">
        <v>24</v>
      </c>
      <c r="I188" s="274" t="s">
        <v>495</v>
      </c>
      <c r="J188" s="293">
        <v>0</v>
      </c>
      <c r="K188" s="878"/>
      <c r="L188" s="247"/>
    </row>
    <row r="189" spans="3:12">
      <c r="C189" s="246"/>
      <c r="D189" s="290"/>
      <c r="E189" s="266"/>
      <c r="F189" s="266"/>
      <c r="G189" s="269"/>
      <c r="H189" s="293">
        <v>16</v>
      </c>
      <c r="I189" s="274" t="s">
        <v>496</v>
      </c>
      <c r="J189" s="293">
        <v>0</v>
      </c>
      <c r="K189" s="878"/>
      <c r="L189" s="247"/>
    </row>
    <row r="190" spans="3:12">
      <c r="C190" s="246"/>
      <c r="D190" s="290"/>
      <c r="E190" s="266"/>
      <c r="F190" s="266"/>
      <c r="G190" s="269"/>
      <c r="H190" s="293"/>
      <c r="I190" s="274"/>
      <c r="J190" s="293"/>
      <c r="K190" s="878"/>
      <c r="L190" s="247"/>
    </row>
    <row r="191" spans="3:12">
      <c r="C191" s="246"/>
      <c r="D191" s="290"/>
      <c r="E191" s="280" t="s">
        <v>516</v>
      </c>
      <c r="F191" s="266" t="s">
        <v>483</v>
      </c>
      <c r="G191" s="269"/>
      <c r="H191" s="293">
        <v>12</v>
      </c>
      <c r="I191" s="274" t="s">
        <v>495</v>
      </c>
      <c r="J191" s="293">
        <v>1</v>
      </c>
      <c r="K191" s="878"/>
      <c r="L191" s="247"/>
    </row>
    <row r="192" spans="3:12">
      <c r="C192" s="246"/>
      <c r="D192" s="290"/>
      <c r="E192" s="266"/>
      <c r="F192" s="266"/>
      <c r="G192" s="269"/>
      <c r="H192" s="293">
        <v>8</v>
      </c>
      <c r="I192" s="274" t="s">
        <v>496</v>
      </c>
      <c r="J192" s="293">
        <v>0</v>
      </c>
      <c r="K192" s="878"/>
      <c r="L192" s="247"/>
    </row>
    <row r="193" spans="3:12">
      <c r="C193" s="246"/>
      <c r="D193" s="290"/>
      <c r="E193" s="266"/>
      <c r="F193" s="266"/>
      <c r="G193" s="269"/>
      <c r="H193" s="266"/>
      <c r="I193" s="266"/>
      <c r="J193" s="266"/>
      <c r="K193" s="878"/>
      <c r="L193" s="247"/>
    </row>
    <row r="194" spans="3:12">
      <c r="C194" s="246"/>
      <c r="D194" s="290"/>
      <c r="E194" s="266"/>
      <c r="F194" s="266" t="s">
        <v>487</v>
      </c>
      <c r="G194" s="269"/>
      <c r="H194" s="293">
        <v>12</v>
      </c>
      <c r="I194" s="274" t="s">
        <v>495</v>
      </c>
      <c r="J194" s="293">
        <v>0</v>
      </c>
      <c r="K194" s="878"/>
      <c r="L194" s="247"/>
    </row>
    <row r="195" spans="3:12">
      <c r="C195" s="246"/>
      <c r="D195" s="290"/>
      <c r="E195" s="266"/>
      <c r="F195" s="266"/>
      <c r="G195" s="269"/>
      <c r="H195" s="293">
        <v>8</v>
      </c>
      <c r="I195" s="274" t="s">
        <v>496</v>
      </c>
      <c r="J195" s="293">
        <v>0</v>
      </c>
      <c r="K195" s="878"/>
      <c r="L195" s="247"/>
    </row>
    <row r="196" spans="3:12">
      <c r="C196" s="246"/>
      <c r="D196" s="290"/>
      <c r="E196" s="266"/>
      <c r="F196" s="266"/>
      <c r="G196" s="269"/>
      <c r="H196" s="293"/>
      <c r="I196" s="274"/>
      <c r="J196" s="293"/>
      <c r="K196" s="878"/>
      <c r="L196" s="247"/>
    </row>
    <row r="197" spans="3:12">
      <c r="C197" s="246"/>
      <c r="D197" s="290"/>
      <c r="E197" s="280" t="s">
        <v>517</v>
      </c>
      <c r="F197" s="266" t="s">
        <v>483</v>
      </c>
      <c r="G197" s="269"/>
      <c r="H197" s="293">
        <v>24</v>
      </c>
      <c r="I197" s="274" t="s">
        <v>495</v>
      </c>
      <c r="J197" s="293">
        <v>0</v>
      </c>
      <c r="K197" s="878"/>
      <c r="L197" s="247"/>
    </row>
    <row r="198" spans="3:12">
      <c r="C198" s="246"/>
      <c r="D198" s="290"/>
      <c r="E198" s="266"/>
      <c r="F198" s="266"/>
      <c r="G198" s="269"/>
      <c r="H198" s="293">
        <v>16</v>
      </c>
      <c r="I198" s="274" t="s">
        <v>496</v>
      </c>
      <c r="J198" s="293">
        <v>0</v>
      </c>
      <c r="K198" s="878"/>
      <c r="L198" s="247"/>
    </row>
    <row r="199" spans="3:12">
      <c r="C199" s="246"/>
      <c r="D199" s="290"/>
      <c r="E199" s="266"/>
      <c r="F199" s="266"/>
      <c r="G199" s="269"/>
      <c r="H199" s="266"/>
      <c r="I199" s="266"/>
      <c r="J199" s="266"/>
      <c r="K199" s="878"/>
      <c r="L199" s="247"/>
    </row>
    <row r="200" spans="3:12">
      <c r="C200" s="246"/>
      <c r="D200" s="290"/>
      <c r="E200" s="266"/>
      <c r="F200" s="266" t="s">
        <v>487</v>
      </c>
      <c r="G200" s="269"/>
      <c r="H200" s="293">
        <v>24</v>
      </c>
      <c r="I200" s="274" t="s">
        <v>495</v>
      </c>
      <c r="J200" s="293">
        <v>0</v>
      </c>
      <c r="K200" s="878"/>
      <c r="L200" s="247"/>
    </row>
    <row r="201" spans="3:12">
      <c r="C201" s="246"/>
      <c r="D201" s="290"/>
      <c r="E201" s="266"/>
      <c r="F201" s="266"/>
      <c r="G201" s="269"/>
      <c r="H201" s="293">
        <v>16</v>
      </c>
      <c r="I201" s="274" t="s">
        <v>496</v>
      </c>
      <c r="J201" s="293">
        <v>0</v>
      </c>
      <c r="K201" s="878"/>
      <c r="L201" s="247"/>
    </row>
    <row r="202" spans="3:12">
      <c r="C202" s="246"/>
      <c r="D202" s="290"/>
      <c r="E202" s="266"/>
      <c r="F202" s="266"/>
      <c r="G202" s="269"/>
      <c r="H202" s="293"/>
      <c r="I202" s="274"/>
      <c r="J202" s="293"/>
      <c r="K202" s="878"/>
      <c r="L202" s="247"/>
    </row>
    <row r="203" spans="3:12">
      <c r="C203" s="246"/>
      <c r="D203" s="290"/>
      <c r="E203" s="280" t="s">
        <v>518</v>
      </c>
      <c r="F203" s="266" t="s">
        <v>483</v>
      </c>
      <c r="G203" s="269"/>
      <c r="H203" s="293">
        <v>24</v>
      </c>
      <c r="I203" s="274" t="s">
        <v>495</v>
      </c>
      <c r="J203" s="293">
        <v>0</v>
      </c>
      <c r="K203" s="878"/>
      <c r="L203" s="247"/>
    </row>
    <row r="204" spans="3:12">
      <c r="C204" s="246"/>
      <c r="D204" s="290"/>
      <c r="E204" s="266"/>
      <c r="F204" s="266"/>
      <c r="G204" s="269"/>
      <c r="H204" s="293">
        <v>16</v>
      </c>
      <c r="I204" s="274" t="s">
        <v>496</v>
      </c>
      <c r="J204" s="293">
        <v>0</v>
      </c>
      <c r="K204" s="878"/>
      <c r="L204" s="247"/>
    </row>
    <row r="205" spans="3:12">
      <c r="C205" s="246"/>
      <c r="D205" s="290"/>
      <c r="E205" s="266"/>
      <c r="F205" s="266"/>
      <c r="G205" s="269"/>
      <c r="H205" s="266"/>
      <c r="I205" s="266"/>
      <c r="J205" s="266"/>
      <c r="K205" s="878"/>
      <c r="L205" s="247"/>
    </row>
    <row r="206" spans="3:12">
      <c r="C206" s="246"/>
      <c r="D206" s="290"/>
      <c r="E206" s="266"/>
      <c r="F206" s="266" t="s">
        <v>487</v>
      </c>
      <c r="G206" s="269"/>
      <c r="H206" s="293">
        <v>24</v>
      </c>
      <c r="I206" s="274" t="s">
        <v>495</v>
      </c>
      <c r="J206" s="293">
        <v>0</v>
      </c>
      <c r="K206" s="878"/>
      <c r="L206" s="247"/>
    </row>
    <row r="207" spans="3:12">
      <c r="C207" s="246"/>
      <c r="D207" s="290"/>
      <c r="E207" s="266"/>
      <c r="F207" s="266"/>
      <c r="G207" s="269"/>
      <c r="H207" s="293">
        <v>16</v>
      </c>
      <c r="I207" s="274" t="s">
        <v>496</v>
      </c>
      <c r="J207" s="293">
        <v>0</v>
      </c>
      <c r="K207" s="878"/>
      <c r="L207" s="247"/>
    </row>
    <row r="208" spans="3:12">
      <c r="C208" s="246"/>
      <c r="D208" s="290"/>
      <c r="E208" s="266"/>
      <c r="F208" s="266"/>
      <c r="G208" s="269"/>
      <c r="H208" s="293"/>
      <c r="I208" s="274"/>
      <c r="J208" s="293"/>
      <c r="K208" s="878"/>
      <c r="L208" s="247"/>
    </row>
    <row r="209" spans="3:12">
      <c r="C209" s="246"/>
      <c r="D209" s="290"/>
      <c r="E209" s="280" t="s">
        <v>259</v>
      </c>
      <c r="F209" s="266" t="s">
        <v>483</v>
      </c>
      <c r="G209" s="269"/>
      <c r="H209" s="293">
        <v>12</v>
      </c>
      <c r="I209" s="274" t="s">
        <v>495</v>
      </c>
      <c r="J209" s="293">
        <v>2</v>
      </c>
      <c r="K209" s="878"/>
      <c r="L209" s="247"/>
    </row>
    <row r="210" spans="3:12">
      <c r="C210" s="246"/>
      <c r="D210" s="290"/>
      <c r="E210" s="266"/>
      <c r="F210" s="266"/>
      <c r="G210" s="269"/>
      <c r="H210" s="293">
        <v>8</v>
      </c>
      <c r="I210" s="274" t="s">
        <v>496</v>
      </c>
      <c r="J210" s="293">
        <v>0</v>
      </c>
      <c r="K210" s="878"/>
      <c r="L210" s="247"/>
    </row>
    <row r="211" spans="3:12">
      <c r="C211" s="246"/>
      <c r="D211" s="290"/>
      <c r="E211" s="266"/>
      <c r="F211" s="266"/>
      <c r="G211" s="269"/>
      <c r="H211" s="266"/>
      <c r="I211" s="266"/>
      <c r="J211" s="266"/>
      <c r="K211" s="878"/>
      <c r="L211" s="247"/>
    </row>
    <row r="212" spans="3:12">
      <c r="C212" s="246"/>
      <c r="D212" s="290"/>
      <c r="E212" s="266"/>
      <c r="F212" s="266" t="s">
        <v>487</v>
      </c>
      <c r="G212" s="269"/>
      <c r="H212" s="293">
        <v>12</v>
      </c>
      <c r="I212" s="274" t="s">
        <v>495</v>
      </c>
      <c r="J212" s="293">
        <v>0</v>
      </c>
      <c r="K212" s="878"/>
      <c r="L212" s="247"/>
    </row>
    <row r="213" spans="3:12">
      <c r="C213" s="246"/>
      <c r="D213" s="290"/>
      <c r="E213" s="266"/>
      <c r="F213" s="266"/>
      <c r="G213" s="269"/>
      <c r="H213" s="293">
        <v>8</v>
      </c>
      <c r="I213" s="274" t="s">
        <v>496</v>
      </c>
      <c r="J213" s="293">
        <v>0</v>
      </c>
      <c r="K213" s="878"/>
      <c r="L213" s="247"/>
    </row>
    <row r="214" spans="3:12">
      <c r="C214" s="246"/>
      <c r="D214" s="290"/>
      <c r="E214" s="266"/>
      <c r="F214" s="266"/>
      <c r="G214" s="269"/>
      <c r="H214" s="293"/>
      <c r="I214" s="274"/>
      <c r="J214" s="293"/>
      <c r="K214" s="878"/>
      <c r="L214" s="247"/>
    </row>
    <row r="215" spans="3:12">
      <c r="C215" s="246"/>
      <c r="D215" s="290"/>
      <c r="E215" s="280" t="s">
        <v>519</v>
      </c>
      <c r="F215" s="266" t="s">
        <v>483</v>
      </c>
      <c r="G215" s="269"/>
      <c r="H215" s="293">
        <v>12</v>
      </c>
      <c r="I215" s="274" t="s">
        <v>495</v>
      </c>
      <c r="J215" s="293">
        <v>0</v>
      </c>
      <c r="K215" s="878"/>
      <c r="L215" s="247"/>
    </row>
    <row r="216" spans="3:12">
      <c r="C216" s="246"/>
      <c r="D216" s="290"/>
      <c r="E216" s="266"/>
      <c r="F216" s="266"/>
      <c r="G216" s="269"/>
      <c r="H216" s="293">
        <v>8</v>
      </c>
      <c r="I216" s="274" t="s">
        <v>496</v>
      </c>
      <c r="J216" s="293">
        <v>0</v>
      </c>
      <c r="K216" s="878"/>
      <c r="L216" s="247"/>
    </row>
    <row r="217" spans="3:12">
      <c r="C217" s="246"/>
      <c r="D217" s="290"/>
      <c r="E217" s="266"/>
      <c r="F217" s="266"/>
      <c r="G217" s="269"/>
      <c r="H217" s="266"/>
      <c r="I217" s="266"/>
      <c r="J217" s="266"/>
      <c r="K217" s="878"/>
      <c r="L217" s="247"/>
    </row>
    <row r="218" spans="3:12">
      <c r="C218" s="246"/>
      <c r="D218" s="290"/>
      <c r="E218" s="266"/>
      <c r="F218" s="266" t="s">
        <v>487</v>
      </c>
      <c r="G218" s="269"/>
      <c r="H218" s="293">
        <v>12</v>
      </c>
      <c r="I218" s="274" t="s">
        <v>495</v>
      </c>
      <c r="J218" s="293">
        <v>0</v>
      </c>
      <c r="K218" s="878"/>
      <c r="L218" s="247"/>
    </row>
    <row r="219" spans="3:12">
      <c r="C219" s="246"/>
      <c r="D219" s="290"/>
      <c r="E219" s="266"/>
      <c r="F219" s="266"/>
      <c r="G219" s="269"/>
      <c r="H219" s="293">
        <v>8</v>
      </c>
      <c r="I219" s="274" t="s">
        <v>496</v>
      </c>
      <c r="J219" s="293">
        <v>0</v>
      </c>
      <c r="K219" s="878"/>
      <c r="L219" s="247"/>
    </row>
    <row r="220" spans="3:12">
      <c r="C220" s="246"/>
      <c r="D220" s="290"/>
      <c r="E220" s="266"/>
      <c r="F220" s="266"/>
      <c r="G220" s="269"/>
      <c r="H220" s="293"/>
      <c r="I220" s="274"/>
      <c r="J220" s="293"/>
      <c r="K220" s="878"/>
      <c r="L220" s="247"/>
    </row>
    <row r="221" spans="3:12">
      <c r="C221" s="246"/>
      <c r="D221" s="290"/>
      <c r="E221" s="280" t="s">
        <v>520</v>
      </c>
      <c r="F221" s="266" t="s">
        <v>483</v>
      </c>
      <c r="G221" s="269"/>
      <c r="H221" s="293">
        <v>24</v>
      </c>
      <c r="I221" s="274" t="s">
        <v>495</v>
      </c>
      <c r="J221" s="293">
        <v>2</v>
      </c>
      <c r="K221" s="878"/>
      <c r="L221" s="247"/>
    </row>
    <row r="222" spans="3:12">
      <c r="C222" s="246"/>
      <c r="D222" s="290"/>
      <c r="E222" s="266"/>
      <c r="F222" s="266"/>
      <c r="G222" s="269"/>
      <c r="H222" s="293">
        <v>16</v>
      </c>
      <c r="I222" s="274" t="s">
        <v>496</v>
      </c>
      <c r="J222" s="293">
        <v>0</v>
      </c>
      <c r="K222" s="878"/>
      <c r="L222" s="247"/>
    </row>
    <row r="223" spans="3:12">
      <c r="C223" s="246"/>
      <c r="D223" s="290"/>
      <c r="E223" s="266"/>
      <c r="F223" s="266"/>
      <c r="G223" s="269"/>
      <c r="H223" s="266"/>
      <c r="I223" s="266"/>
      <c r="J223" s="266"/>
      <c r="K223" s="878"/>
      <c r="L223" s="247"/>
    </row>
    <row r="224" spans="3:12">
      <c r="C224" s="246"/>
      <c r="D224" s="290"/>
      <c r="E224" s="266"/>
      <c r="F224" s="266" t="s">
        <v>487</v>
      </c>
      <c r="G224" s="269"/>
      <c r="H224" s="293">
        <v>24</v>
      </c>
      <c r="I224" s="274" t="s">
        <v>495</v>
      </c>
      <c r="J224" s="293">
        <v>0</v>
      </c>
      <c r="K224" s="878"/>
      <c r="L224" s="247"/>
    </row>
    <row r="225" spans="3:12">
      <c r="C225" s="246"/>
      <c r="D225" s="290"/>
      <c r="E225" s="266"/>
      <c r="F225" s="266"/>
      <c r="G225" s="269"/>
      <c r="H225" s="293">
        <v>16</v>
      </c>
      <c r="I225" s="274" t="s">
        <v>496</v>
      </c>
      <c r="J225" s="293">
        <v>0</v>
      </c>
      <c r="K225" s="878"/>
      <c r="L225" s="247"/>
    </row>
    <row r="226" spans="3:12">
      <c r="C226" s="246"/>
      <c r="D226" s="290"/>
      <c r="E226" s="266"/>
      <c r="F226" s="266"/>
      <c r="G226" s="269"/>
      <c r="H226" s="293"/>
      <c r="I226" s="274"/>
      <c r="J226" s="293"/>
      <c r="K226" s="878"/>
      <c r="L226" s="247"/>
    </row>
    <row r="227" spans="3:12">
      <c r="C227" s="246"/>
      <c r="D227" s="290"/>
      <c r="E227" s="280" t="s">
        <v>521</v>
      </c>
      <c r="F227" s="266" t="s">
        <v>483</v>
      </c>
      <c r="G227" s="269"/>
      <c r="H227" s="293">
        <v>12</v>
      </c>
      <c r="I227" s="274" t="s">
        <v>495</v>
      </c>
      <c r="J227" s="293">
        <v>0</v>
      </c>
      <c r="K227" s="878"/>
      <c r="L227" s="247"/>
    </row>
    <row r="228" spans="3:12">
      <c r="C228" s="246"/>
      <c r="D228" s="290"/>
      <c r="E228" s="266"/>
      <c r="F228" s="266"/>
      <c r="G228" s="269"/>
      <c r="H228" s="293">
        <v>8</v>
      </c>
      <c r="I228" s="274" t="s">
        <v>496</v>
      </c>
      <c r="J228" s="293">
        <v>0</v>
      </c>
      <c r="K228" s="878"/>
      <c r="L228" s="247"/>
    </row>
    <row r="229" spans="3:12">
      <c r="C229" s="246"/>
      <c r="D229" s="290"/>
      <c r="E229" s="266"/>
      <c r="F229" s="266"/>
      <c r="G229" s="269"/>
      <c r="H229" s="266"/>
      <c r="I229" s="266"/>
      <c r="J229" s="266"/>
      <c r="K229" s="878"/>
      <c r="L229" s="247"/>
    </row>
    <row r="230" spans="3:12">
      <c r="C230" s="246"/>
      <c r="D230" s="290"/>
      <c r="E230" s="266"/>
      <c r="F230" s="266" t="s">
        <v>487</v>
      </c>
      <c r="G230" s="269"/>
      <c r="H230" s="293">
        <v>12</v>
      </c>
      <c r="I230" s="274" t="s">
        <v>495</v>
      </c>
      <c r="J230" s="293">
        <v>0</v>
      </c>
      <c r="K230" s="878"/>
      <c r="L230" s="247"/>
    </row>
    <row r="231" spans="3:12">
      <c r="C231" s="246"/>
      <c r="D231" s="290"/>
      <c r="E231" s="266"/>
      <c r="F231" s="266"/>
      <c r="G231" s="269"/>
      <c r="H231" s="293">
        <v>8</v>
      </c>
      <c r="I231" s="274" t="s">
        <v>496</v>
      </c>
      <c r="J231" s="293">
        <v>0</v>
      </c>
      <c r="K231" s="878"/>
      <c r="L231" s="247"/>
    </row>
    <row r="232" spans="3:12">
      <c r="C232" s="246"/>
      <c r="D232" s="290"/>
      <c r="E232" s="266"/>
      <c r="F232" s="266"/>
      <c r="G232" s="269"/>
      <c r="H232" s="293"/>
      <c r="I232" s="274"/>
      <c r="J232" s="293"/>
      <c r="K232" s="878"/>
      <c r="L232" s="247"/>
    </row>
    <row r="233" spans="3:12">
      <c r="C233" s="246"/>
      <c r="D233" s="290"/>
      <c r="E233" s="280" t="s">
        <v>522</v>
      </c>
      <c r="F233" s="266" t="s">
        <v>483</v>
      </c>
      <c r="G233" s="269"/>
      <c r="H233" s="293">
        <v>12</v>
      </c>
      <c r="I233" s="274" t="s">
        <v>495</v>
      </c>
      <c r="J233" s="293">
        <v>0</v>
      </c>
      <c r="K233" s="878"/>
      <c r="L233" s="247"/>
    </row>
    <row r="234" spans="3:12">
      <c r="C234" s="246"/>
      <c r="D234" s="290"/>
      <c r="E234" s="266"/>
      <c r="F234" s="266"/>
      <c r="G234" s="269"/>
      <c r="H234" s="293">
        <v>8</v>
      </c>
      <c r="I234" s="274" t="s">
        <v>496</v>
      </c>
      <c r="J234" s="293">
        <v>0</v>
      </c>
      <c r="K234" s="878"/>
      <c r="L234" s="247"/>
    </row>
    <row r="235" spans="3:12">
      <c r="C235" s="246"/>
      <c r="D235" s="290"/>
      <c r="E235" s="266"/>
      <c r="F235" s="266"/>
      <c r="G235" s="269"/>
      <c r="H235" s="266"/>
      <c r="I235" s="266"/>
      <c r="J235" s="266"/>
      <c r="K235" s="878"/>
      <c r="L235" s="247"/>
    </row>
    <row r="236" spans="3:12">
      <c r="C236" s="246"/>
      <c r="D236" s="290"/>
      <c r="E236" s="266"/>
      <c r="F236" s="266" t="s">
        <v>487</v>
      </c>
      <c r="G236" s="269"/>
      <c r="H236" s="293">
        <v>12</v>
      </c>
      <c r="I236" s="274" t="s">
        <v>495</v>
      </c>
      <c r="J236" s="293">
        <v>0</v>
      </c>
      <c r="K236" s="878"/>
      <c r="L236" s="247"/>
    </row>
    <row r="237" spans="3:12">
      <c r="C237" s="246"/>
      <c r="D237" s="290"/>
      <c r="E237" s="266"/>
      <c r="F237" s="266"/>
      <c r="G237" s="269"/>
      <c r="H237" s="293">
        <v>8</v>
      </c>
      <c r="I237" s="274" t="s">
        <v>496</v>
      </c>
      <c r="J237" s="293">
        <v>0</v>
      </c>
      <c r="K237" s="878"/>
      <c r="L237" s="247"/>
    </row>
    <row r="238" spans="3:12">
      <c r="C238" s="246"/>
      <c r="D238" s="290"/>
      <c r="E238" s="266"/>
      <c r="F238" s="266"/>
      <c r="G238" s="269"/>
      <c r="H238" s="293"/>
      <c r="I238" s="274"/>
      <c r="J238" s="293"/>
      <c r="K238" s="878"/>
      <c r="L238" s="247"/>
    </row>
    <row r="239" spans="3:12">
      <c r="C239" s="246"/>
      <c r="D239" s="290"/>
      <c r="E239" s="280" t="s">
        <v>523</v>
      </c>
      <c r="F239" s="266" t="s">
        <v>483</v>
      </c>
      <c r="G239" s="269"/>
      <c r="H239" s="293">
        <v>12</v>
      </c>
      <c r="I239" s="274" t="s">
        <v>495</v>
      </c>
      <c r="J239" s="293">
        <v>0</v>
      </c>
      <c r="K239" s="878"/>
      <c r="L239" s="247"/>
    </row>
    <row r="240" spans="3:12">
      <c r="C240" s="246"/>
      <c r="D240" s="290"/>
      <c r="E240" s="266"/>
      <c r="F240" s="266"/>
      <c r="G240" s="269"/>
      <c r="H240" s="293">
        <v>8</v>
      </c>
      <c r="I240" s="274" t="s">
        <v>496</v>
      </c>
      <c r="J240" s="293">
        <v>0</v>
      </c>
      <c r="K240" s="878"/>
      <c r="L240" s="247"/>
    </row>
    <row r="241" spans="3:12">
      <c r="C241" s="246"/>
      <c r="D241" s="290"/>
      <c r="E241" s="266"/>
      <c r="F241" s="266"/>
      <c r="G241" s="269"/>
      <c r="H241" s="266"/>
      <c r="I241" s="266"/>
      <c r="J241" s="266"/>
      <c r="K241" s="878"/>
      <c r="L241" s="247"/>
    </row>
    <row r="242" spans="3:12">
      <c r="C242" s="246"/>
      <c r="D242" s="290"/>
      <c r="E242" s="266"/>
      <c r="F242" s="266" t="s">
        <v>487</v>
      </c>
      <c r="G242" s="269"/>
      <c r="H242" s="293">
        <v>12</v>
      </c>
      <c r="I242" s="274" t="s">
        <v>495</v>
      </c>
      <c r="J242" s="293">
        <v>0</v>
      </c>
      <c r="K242" s="878"/>
      <c r="L242" s="247"/>
    </row>
    <row r="243" spans="3:12">
      <c r="C243" s="246"/>
      <c r="D243" s="290"/>
      <c r="E243" s="266"/>
      <c r="F243" s="266"/>
      <c r="G243" s="269"/>
      <c r="H243" s="293">
        <v>8</v>
      </c>
      <c r="I243" s="274" t="s">
        <v>496</v>
      </c>
      <c r="J243" s="293">
        <v>0</v>
      </c>
      <c r="K243" s="878"/>
      <c r="L243" s="247"/>
    </row>
    <row r="244" spans="3:12">
      <c r="C244" s="246"/>
      <c r="D244" s="290"/>
      <c r="E244" s="266"/>
      <c r="F244" s="266"/>
      <c r="G244" s="269"/>
      <c r="H244" s="293"/>
      <c r="I244" s="274"/>
      <c r="J244" s="293"/>
      <c r="K244" s="878"/>
      <c r="L244" s="247"/>
    </row>
    <row r="245" spans="3:12">
      <c r="C245" s="246"/>
      <c r="D245" s="290"/>
      <c r="E245" s="280" t="s">
        <v>524</v>
      </c>
      <c r="F245" s="266" t="s">
        <v>483</v>
      </c>
      <c r="G245" s="269"/>
      <c r="H245" s="293">
        <v>12</v>
      </c>
      <c r="I245" s="274" t="s">
        <v>495</v>
      </c>
      <c r="J245" s="293">
        <v>0</v>
      </c>
      <c r="K245" s="878"/>
      <c r="L245" s="247"/>
    </row>
    <row r="246" spans="3:12">
      <c r="C246" s="246"/>
      <c r="D246" s="290"/>
      <c r="E246" s="266"/>
      <c r="F246" s="266"/>
      <c r="G246" s="269"/>
      <c r="H246" s="293">
        <v>8</v>
      </c>
      <c r="I246" s="274" t="s">
        <v>496</v>
      </c>
      <c r="J246" s="293">
        <v>0</v>
      </c>
      <c r="K246" s="878"/>
      <c r="L246" s="247"/>
    </row>
    <row r="247" spans="3:12">
      <c r="C247" s="246"/>
      <c r="D247" s="290"/>
      <c r="E247" s="266"/>
      <c r="F247" s="266"/>
      <c r="G247" s="269"/>
      <c r="H247" s="266"/>
      <c r="I247" s="266"/>
      <c r="J247" s="266"/>
      <c r="K247" s="878"/>
      <c r="L247" s="247"/>
    </row>
    <row r="248" spans="3:12">
      <c r="C248" s="246"/>
      <c r="D248" s="290"/>
      <c r="E248" s="266"/>
      <c r="F248" s="266" t="s">
        <v>487</v>
      </c>
      <c r="G248" s="269"/>
      <c r="H248" s="293">
        <v>12</v>
      </c>
      <c r="I248" s="274" t="s">
        <v>495</v>
      </c>
      <c r="J248" s="293">
        <v>0</v>
      </c>
      <c r="K248" s="878"/>
      <c r="L248" s="247"/>
    </row>
    <row r="249" spans="3:12">
      <c r="C249" s="246"/>
      <c r="D249" s="290"/>
      <c r="E249" s="266"/>
      <c r="F249" s="266"/>
      <c r="G249" s="269"/>
      <c r="H249" s="293">
        <v>8</v>
      </c>
      <c r="I249" s="274" t="s">
        <v>496</v>
      </c>
      <c r="J249" s="293">
        <v>0</v>
      </c>
      <c r="K249" s="878"/>
      <c r="L249" s="247"/>
    </row>
    <row r="250" spans="3:12">
      <c r="C250" s="246"/>
      <c r="D250" s="290"/>
      <c r="E250" s="266"/>
      <c r="F250" s="266"/>
      <c r="G250" s="269"/>
      <c r="H250" s="293"/>
      <c r="I250" s="274"/>
      <c r="J250" s="293"/>
      <c r="K250" s="878"/>
      <c r="L250" s="247"/>
    </row>
    <row r="251" spans="3:12">
      <c r="C251" s="246"/>
      <c r="D251" s="290"/>
      <c r="E251" s="280" t="s">
        <v>525</v>
      </c>
      <c r="F251" s="266" t="s">
        <v>483</v>
      </c>
      <c r="G251" s="269"/>
      <c r="H251" s="293">
        <v>12</v>
      </c>
      <c r="I251" s="274" t="s">
        <v>495</v>
      </c>
      <c r="J251" s="293">
        <v>0</v>
      </c>
      <c r="K251" s="878"/>
      <c r="L251" s="247"/>
    </row>
    <row r="252" spans="3:12">
      <c r="C252" s="246"/>
      <c r="D252" s="290"/>
      <c r="E252" s="266"/>
      <c r="F252" s="266"/>
      <c r="G252" s="269"/>
      <c r="H252" s="293">
        <v>8</v>
      </c>
      <c r="I252" s="274" t="s">
        <v>496</v>
      </c>
      <c r="J252" s="293">
        <v>0</v>
      </c>
      <c r="K252" s="878"/>
      <c r="L252" s="247"/>
    </row>
    <row r="253" spans="3:12">
      <c r="C253" s="246"/>
      <c r="D253" s="290"/>
      <c r="E253" s="266"/>
      <c r="F253" s="266"/>
      <c r="G253" s="269"/>
      <c r="H253" s="266"/>
      <c r="I253" s="266"/>
      <c r="J253" s="266"/>
      <c r="K253" s="878"/>
      <c r="L253" s="247"/>
    </row>
    <row r="254" spans="3:12">
      <c r="C254" s="246"/>
      <c r="D254" s="290"/>
      <c r="E254" s="266"/>
      <c r="F254" s="266" t="s">
        <v>487</v>
      </c>
      <c r="G254" s="269"/>
      <c r="H254" s="293">
        <v>12</v>
      </c>
      <c r="I254" s="274" t="s">
        <v>495</v>
      </c>
      <c r="J254" s="293">
        <v>0</v>
      </c>
      <c r="K254" s="878"/>
      <c r="L254" s="247"/>
    </row>
    <row r="255" spans="3:12">
      <c r="C255" s="246"/>
      <c r="D255" s="290"/>
      <c r="E255" s="266"/>
      <c r="F255" s="266"/>
      <c r="G255" s="269"/>
      <c r="H255" s="293">
        <v>8</v>
      </c>
      <c r="I255" s="274" t="s">
        <v>496</v>
      </c>
      <c r="J255" s="293">
        <v>0</v>
      </c>
      <c r="K255" s="878"/>
      <c r="L255" s="247"/>
    </row>
    <row r="256" spans="3:12">
      <c r="C256" s="246"/>
      <c r="D256" s="290"/>
      <c r="E256" s="266"/>
      <c r="F256" s="266"/>
      <c r="G256" s="269"/>
      <c r="H256" s="293"/>
      <c r="I256" s="274"/>
      <c r="J256" s="293"/>
      <c r="K256" s="878"/>
      <c r="L256" s="247"/>
    </row>
    <row r="257" spans="3:12">
      <c r="C257" s="246"/>
      <c r="D257" s="290"/>
      <c r="E257" s="280" t="s">
        <v>526</v>
      </c>
      <c r="F257" s="266" t="s">
        <v>483</v>
      </c>
      <c r="G257" s="269"/>
      <c r="H257" s="293">
        <v>15</v>
      </c>
      <c r="I257" s="274" t="s">
        <v>495</v>
      </c>
      <c r="J257" s="293">
        <v>0</v>
      </c>
      <c r="K257" s="878"/>
      <c r="L257" s="247"/>
    </row>
    <row r="258" spans="3:12">
      <c r="C258" s="246"/>
      <c r="D258" s="290"/>
      <c r="E258" s="266"/>
      <c r="F258" s="266"/>
      <c r="G258" s="269"/>
      <c r="H258" s="293">
        <v>10</v>
      </c>
      <c r="I258" s="274" t="s">
        <v>496</v>
      </c>
      <c r="J258" s="293">
        <v>0</v>
      </c>
      <c r="K258" s="878"/>
      <c r="L258" s="247"/>
    </row>
    <row r="259" spans="3:12">
      <c r="C259" s="246"/>
      <c r="D259" s="290"/>
      <c r="E259" s="266"/>
      <c r="F259" s="266"/>
      <c r="G259" s="269"/>
      <c r="H259" s="266"/>
      <c r="I259" s="266"/>
      <c r="J259" s="266"/>
      <c r="K259" s="878"/>
      <c r="L259" s="247"/>
    </row>
    <row r="260" spans="3:12">
      <c r="C260" s="246"/>
      <c r="D260" s="290"/>
      <c r="E260" s="266"/>
      <c r="F260" s="266" t="s">
        <v>487</v>
      </c>
      <c r="G260" s="269"/>
      <c r="H260" s="293">
        <v>15</v>
      </c>
      <c r="I260" s="274" t="s">
        <v>495</v>
      </c>
      <c r="J260" s="293">
        <v>0</v>
      </c>
      <c r="K260" s="878"/>
      <c r="L260" s="247"/>
    </row>
    <row r="261" spans="3:12">
      <c r="C261" s="246"/>
      <c r="D261" s="290"/>
      <c r="E261" s="266"/>
      <c r="F261" s="266"/>
      <c r="G261" s="269"/>
      <c r="H261" s="293">
        <v>10</v>
      </c>
      <c r="I261" s="274" t="s">
        <v>496</v>
      </c>
      <c r="J261" s="293">
        <v>0</v>
      </c>
      <c r="K261" s="878"/>
      <c r="L261" s="247"/>
    </row>
    <row r="262" spans="3:12">
      <c r="C262" s="246"/>
      <c r="D262" s="290"/>
      <c r="E262" s="266"/>
      <c r="F262" s="266"/>
      <c r="G262" s="269"/>
      <c r="H262" s="293"/>
      <c r="I262" s="274"/>
      <c r="J262" s="293"/>
      <c r="K262" s="878"/>
      <c r="L262" s="247"/>
    </row>
    <row r="263" spans="3:12">
      <c r="C263" s="246"/>
      <c r="D263" s="290"/>
      <c r="E263" s="280" t="s">
        <v>527</v>
      </c>
      <c r="F263" s="266" t="s">
        <v>483</v>
      </c>
      <c r="G263" s="269"/>
      <c r="H263" s="293">
        <v>24</v>
      </c>
      <c r="I263" s="274" t="s">
        <v>495</v>
      </c>
      <c r="J263" s="293">
        <v>0</v>
      </c>
      <c r="K263" s="878"/>
      <c r="L263" s="247"/>
    </row>
    <row r="264" spans="3:12">
      <c r="C264" s="246"/>
      <c r="D264" s="290"/>
      <c r="E264" s="266"/>
      <c r="F264" s="266"/>
      <c r="G264" s="269"/>
      <c r="H264" s="293">
        <v>16</v>
      </c>
      <c r="I264" s="274" t="s">
        <v>496</v>
      </c>
      <c r="J264" s="293">
        <v>0</v>
      </c>
      <c r="K264" s="878"/>
      <c r="L264" s="247"/>
    </row>
    <row r="265" spans="3:12">
      <c r="C265" s="246"/>
      <c r="D265" s="290"/>
      <c r="E265" s="266"/>
      <c r="F265" s="266"/>
      <c r="G265" s="269"/>
      <c r="H265" s="266"/>
      <c r="I265" s="266"/>
      <c r="J265" s="266"/>
      <c r="K265" s="878"/>
      <c r="L265" s="247"/>
    </row>
    <row r="266" spans="3:12">
      <c r="C266" s="246"/>
      <c r="D266" s="290"/>
      <c r="E266" s="266"/>
      <c r="F266" s="266" t="s">
        <v>487</v>
      </c>
      <c r="G266" s="269"/>
      <c r="H266" s="293">
        <v>24</v>
      </c>
      <c r="I266" s="274" t="s">
        <v>495</v>
      </c>
      <c r="J266" s="293">
        <v>0</v>
      </c>
      <c r="K266" s="878"/>
      <c r="L266" s="247"/>
    </row>
    <row r="267" spans="3:12">
      <c r="C267" s="246"/>
      <c r="D267" s="290"/>
      <c r="E267" s="266"/>
      <c r="F267" s="266"/>
      <c r="G267" s="269"/>
      <c r="H267" s="293">
        <v>16</v>
      </c>
      <c r="I267" s="274" t="s">
        <v>496</v>
      </c>
      <c r="J267" s="293">
        <v>0</v>
      </c>
      <c r="K267" s="878"/>
      <c r="L267" s="247"/>
    </row>
    <row r="268" spans="3:12" ht="13.5" thickBot="1">
      <c r="C268" s="246"/>
      <c r="D268" s="290"/>
      <c r="E268" s="753"/>
      <c r="F268" s="266"/>
      <c r="G268" s="269"/>
      <c r="H268" s="293"/>
      <c r="I268" s="274"/>
      <c r="J268" s="293"/>
      <c r="K268" s="878"/>
      <c r="L268" s="247"/>
    </row>
    <row r="269" spans="3:12" ht="14.25" thickTop="1" thickBot="1">
      <c r="C269" s="246"/>
      <c r="D269" s="880" t="s">
        <v>491</v>
      </c>
      <c r="E269" s="881"/>
      <c r="F269" s="881"/>
      <c r="G269" s="295"/>
      <c r="H269" s="296">
        <f>SUM(H149:H268)</f>
        <v>1050</v>
      </c>
      <c r="I269" s="297"/>
      <c r="J269" s="298">
        <f>SUM(J149:J268)</f>
        <v>8</v>
      </c>
      <c r="K269" s="879"/>
      <c r="L269" s="247"/>
    </row>
    <row r="270" spans="3:12" ht="14.25" thickTop="1" thickBot="1">
      <c r="C270" s="246"/>
      <c r="D270" s="882" t="s">
        <v>345</v>
      </c>
      <c r="E270" s="883"/>
      <c r="F270" s="299"/>
      <c r="G270" s="299"/>
      <c r="H270" s="300">
        <f>H269+H144+H41</f>
        <v>1640</v>
      </c>
      <c r="I270" s="301"/>
      <c r="J270" s="300">
        <f>J269+J144+J41</f>
        <v>463</v>
      </c>
      <c r="K270" s="302"/>
      <c r="L270" s="247"/>
    </row>
    <row r="271" spans="3:12" ht="14.25" thickTop="1" thickBot="1">
      <c r="C271" s="303"/>
      <c r="D271" s="304"/>
      <c r="E271" s="304"/>
      <c r="F271" s="304"/>
      <c r="G271" s="304"/>
      <c r="H271" s="304"/>
      <c r="I271" s="304"/>
      <c r="J271" s="304"/>
      <c r="K271" s="304"/>
      <c r="L271" s="304"/>
    </row>
    <row r="272" spans="3:12" ht="13.5" thickTop="1"/>
  </sheetData>
  <mergeCells count="21">
    <mergeCell ref="D31:K31"/>
    <mergeCell ref="C2:L2"/>
    <mergeCell ref="C3:K3"/>
    <mergeCell ref="D5:L5"/>
    <mergeCell ref="D8:E8"/>
    <mergeCell ref="F8:K8"/>
    <mergeCell ref="D11:E11"/>
    <mergeCell ref="E17:F17"/>
    <mergeCell ref="D29:D30"/>
    <mergeCell ref="E29:H29"/>
    <mergeCell ref="I29:J29"/>
    <mergeCell ref="K29:K30"/>
    <mergeCell ref="K146:K269"/>
    <mergeCell ref="D269:F269"/>
    <mergeCell ref="D270:E270"/>
    <mergeCell ref="K32:K40"/>
    <mergeCell ref="D41:E41"/>
    <mergeCell ref="D42:K42"/>
    <mergeCell ref="K43:K144"/>
    <mergeCell ref="D144:F144"/>
    <mergeCell ref="D145:K145"/>
  </mergeCells>
  <printOptions horizontalCentered="1"/>
  <pageMargins left="0.15748031496062992" right="0.23622047244094491" top="0.51181102362204722" bottom="0.55118110236220474" header="0.31496062992125984" footer="0.31496062992125984"/>
  <pageSetup paperSize="5" scale="76" orientation="portrait" r:id="rId1"/>
  <rowBreaks count="1" manualBreakCount="1">
    <brk id="177" min="2" max="11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6"/>
  <sheetViews>
    <sheetView showGridLines="0" view="pageBreakPreview" topLeftCell="B28" zoomScaleSheetLayoutView="100" workbookViewId="0">
      <selection activeCell="M43" sqref="M43"/>
    </sheetView>
  </sheetViews>
  <sheetFormatPr defaultRowHeight="13.5"/>
  <cols>
    <col min="1" max="1" width="2.5703125" style="1" hidden="1" customWidth="1"/>
    <col min="2" max="2" width="2.5703125" style="1" customWidth="1"/>
    <col min="3" max="3" width="3" style="1" customWidth="1"/>
    <col min="4" max="4" width="3.5703125" style="1" customWidth="1"/>
    <col min="5" max="5" width="2.42578125" style="1" customWidth="1"/>
    <col min="6" max="6" width="33.42578125" style="1" customWidth="1"/>
    <col min="7" max="7" width="14.28515625" style="1" customWidth="1"/>
    <col min="8" max="8" width="15" style="1" customWidth="1"/>
    <col min="9" max="9" width="13.7109375" style="1" customWidth="1"/>
    <col min="10" max="10" width="12.140625" style="1" customWidth="1"/>
    <col min="11" max="11" width="11.85546875" style="1" customWidth="1"/>
    <col min="12" max="12" width="12.42578125" style="1" customWidth="1"/>
    <col min="13" max="13" width="13.140625" style="1" customWidth="1"/>
    <col min="14" max="14" width="12.7109375" style="1" customWidth="1"/>
    <col min="15" max="220" width="9.140625" style="1"/>
    <col min="221" max="221" width="3.140625" style="1" customWidth="1"/>
    <col min="222" max="222" width="3" style="1" customWidth="1"/>
    <col min="223" max="223" width="3.5703125" style="1" customWidth="1"/>
    <col min="224" max="224" width="2.42578125" style="1" customWidth="1"/>
    <col min="225" max="225" width="43.85546875" style="1" customWidth="1"/>
    <col min="226" max="226" width="21.28515625" style="1" customWidth="1"/>
    <col min="227" max="227" width="20.42578125" style="1" customWidth="1"/>
    <col min="228" max="228" width="11.28515625" style="1" bestFit="1" customWidth="1"/>
    <col min="229" max="229" width="11.5703125" style="1" bestFit="1" customWidth="1"/>
    <col min="230" max="476" width="9.140625" style="1"/>
    <col min="477" max="477" width="3.140625" style="1" customWidth="1"/>
    <col min="478" max="478" width="3" style="1" customWidth="1"/>
    <col min="479" max="479" width="3.5703125" style="1" customWidth="1"/>
    <col min="480" max="480" width="2.42578125" style="1" customWidth="1"/>
    <col min="481" max="481" width="43.85546875" style="1" customWidth="1"/>
    <col min="482" max="482" width="21.28515625" style="1" customWidth="1"/>
    <col min="483" max="483" width="20.42578125" style="1" customWidth="1"/>
    <col min="484" max="484" width="11.28515625" style="1" bestFit="1" customWidth="1"/>
    <col min="485" max="485" width="11.5703125" style="1" bestFit="1" customWidth="1"/>
    <col min="486" max="732" width="9.140625" style="1"/>
    <col min="733" max="733" width="3.140625" style="1" customWidth="1"/>
    <col min="734" max="734" width="3" style="1" customWidth="1"/>
    <col min="735" max="735" width="3.5703125" style="1" customWidth="1"/>
    <col min="736" max="736" width="2.42578125" style="1" customWidth="1"/>
    <col min="737" max="737" width="43.85546875" style="1" customWidth="1"/>
    <col min="738" max="738" width="21.28515625" style="1" customWidth="1"/>
    <col min="739" max="739" width="20.42578125" style="1" customWidth="1"/>
    <col min="740" max="740" width="11.28515625" style="1" bestFit="1" customWidth="1"/>
    <col min="741" max="741" width="11.5703125" style="1" bestFit="1" customWidth="1"/>
    <col min="742" max="988" width="9.140625" style="1"/>
    <col min="989" max="989" width="3.140625" style="1" customWidth="1"/>
    <col min="990" max="990" width="3" style="1" customWidth="1"/>
    <col min="991" max="991" width="3.5703125" style="1" customWidth="1"/>
    <col min="992" max="992" width="2.42578125" style="1" customWidth="1"/>
    <col min="993" max="993" width="43.85546875" style="1" customWidth="1"/>
    <col min="994" max="994" width="21.28515625" style="1" customWidth="1"/>
    <col min="995" max="995" width="20.42578125" style="1" customWidth="1"/>
    <col min="996" max="996" width="11.28515625" style="1" bestFit="1" customWidth="1"/>
    <col min="997" max="997" width="11.5703125" style="1" bestFit="1" customWidth="1"/>
    <col min="998" max="1244" width="9.140625" style="1"/>
    <col min="1245" max="1245" width="3.140625" style="1" customWidth="1"/>
    <col min="1246" max="1246" width="3" style="1" customWidth="1"/>
    <col min="1247" max="1247" width="3.5703125" style="1" customWidth="1"/>
    <col min="1248" max="1248" width="2.42578125" style="1" customWidth="1"/>
    <col min="1249" max="1249" width="43.85546875" style="1" customWidth="1"/>
    <col min="1250" max="1250" width="21.28515625" style="1" customWidth="1"/>
    <col min="1251" max="1251" width="20.42578125" style="1" customWidth="1"/>
    <col min="1252" max="1252" width="11.28515625" style="1" bestFit="1" customWidth="1"/>
    <col min="1253" max="1253" width="11.5703125" style="1" bestFit="1" customWidth="1"/>
    <col min="1254" max="1500" width="9.140625" style="1"/>
    <col min="1501" max="1501" width="3.140625" style="1" customWidth="1"/>
    <col min="1502" max="1502" width="3" style="1" customWidth="1"/>
    <col min="1503" max="1503" width="3.5703125" style="1" customWidth="1"/>
    <col min="1504" max="1504" width="2.42578125" style="1" customWidth="1"/>
    <col min="1505" max="1505" width="43.85546875" style="1" customWidth="1"/>
    <col min="1506" max="1506" width="21.28515625" style="1" customWidth="1"/>
    <col min="1507" max="1507" width="20.42578125" style="1" customWidth="1"/>
    <col min="1508" max="1508" width="11.28515625" style="1" bestFit="1" customWidth="1"/>
    <col min="1509" max="1509" width="11.5703125" style="1" bestFit="1" customWidth="1"/>
    <col min="1510" max="1756" width="9.140625" style="1"/>
    <col min="1757" max="1757" width="3.140625" style="1" customWidth="1"/>
    <col min="1758" max="1758" width="3" style="1" customWidth="1"/>
    <col min="1759" max="1759" width="3.5703125" style="1" customWidth="1"/>
    <col min="1760" max="1760" width="2.42578125" style="1" customWidth="1"/>
    <col min="1761" max="1761" width="43.85546875" style="1" customWidth="1"/>
    <col min="1762" max="1762" width="21.28515625" style="1" customWidth="1"/>
    <col min="1763" max="1763" width="20.42578125" style="1" customWidth="1"/>
    <col min="1764" max="1764" width="11.28515625" style="1" bestFit="1" customWidth="1"/>
    <col min="1765" max="1765" width="11.5703125" style="1" bestFit="1" customWidth="1"/>
    <col min="1766" max="2012" width="9.140625" style="1"/>
    <col min="2013" max="2013" width="3.140625" style="1" customWidth="1"/>
    <col min="2014" max="2014" width="3" style="1" customWidth="1"/>
    <col min="2015" max="2015" width="3.5703125" style="1" customWidth="1"/>
    <col min="2016" max="2016" width="2.42578125" style="1" customWidth="1"/>
    <col min="2017" max="2017" width="43.85546875" style="1" customWidth="1"/>
    <col min="2018" max="2018" width="21.28515625" style="1" customWidth="1"/>
    <col min="2019" max="2019" width="20.42578125" style="1" customWidth="1"/>
    <col min="2020" max="2020" width="11.28515625" style="1" bestFit="1" customWidth="1"/>
    <col min="2021" max="2021" width="11.5703125" style="1" bestFit="1" customWidth="1"/>
    <col min="2022" max="2268" width="9.140625" style="1"/>
    <col min="2269" max="2269" width="3.140625" style="1" customWidth="1"/>
    <col min="2270" max="2270" width="3" style="1" customWidth="1"/>
    <col min="2271" max="2271" width="3.5703125" style="1" customWidth="1"/>
    <col min="2272" max="2272" width="2.42578125" style="1" customWidth="1"/>
    <col min="2273" max="2273" width="43.85546875" style="1" customWidth="1"/>
    <col min="2274" max="2274" width="21.28515625" style="1" customWidth="1"/>
    <col min="2275" max="2275" width="20.42578125" style="1" customWidth="1"/>
    <col min="2276" max="2276" width="11.28515625" style="1" bestFit="1" customWidth="1"/>
    <col min="2277" max="2277" width="11.5703125" style="1" bestFit="1" customWidth="1"/>
    <col min="2278" max="2524" width="9.140625" style="1"/>
    <col min="2525" max="2525" width="3.140625" style="1" customWidth="1"/>
    <col min="2526" max="2526" width="3" style="1" customWidth="1"/>
    <col min="2527" max="2527" width="3.5703125" style="1" customWidth="1"/>
    <col min="2528" max="2528" width="2.42578125" style="1" customWidth="1"/>
    <col min="2529" max="2529" width="43.85546875" style="1" customWidth="1"/>
    <col min="2530" max="2530" width="21.28515625" style="1" customWidth="1"/>
    <col min="2531" max="2531" width="20.42578125" style="1" customWidth="1"/>
    <col min="2532" max="2532" width="11.28515625" style="1" bestFit="1" customWidth="1"/>
    <col min="2533" max="2533" width="11.5703125" style="1" bestFit="1" customWidth="1"/>
    <col min="2534" max="2780" width="9.140625" style="1"/>
    <col min="2781" max="2781" width="3.140625" style="1" customWidth="1"/>
    <col min="2782" max="2782" width="3" style="1" customWidth="1"/>
    <col min="2783" max="2783" width="3.5703125" style="1" customWidth="1"/>
    <col min="2784" max="2784" width="2.42578125" style="1" customWidth="1"/>
    <col min="2785" max="2785" width="43.85546875" style="1" customWidth="1"/>
    <col min="2786" max="2786" width="21.28515625" style="1" customWidth="1"/>
    <col min="2787" max="2787" width="20.42578125" style="1" customWidth="1"/>
    <col min="2788" max="2788" width="11.28515625" style="1" bestFit="1" customWidth="1"/>
    <col min="2789" max="2789" width="11.5703125" style="1" bestFit="1" customWidth="1"/>
    <col min="2790" max="3036" width="9.140625" style="1"/>
    <col min="3037" max="3037" width="3.140625" style="1" customWidth="1"/>
    <col min="3038" max="3038" width="3" style="1" customWidth="1"/>
    <col min="3039" max="3039" width="3.5703125" style="1" customWidth="1"/>
    <col min="3040" max="3040" width="2.42578125" style="1" customWidth="1"/>
    <col min="3041" max="3041" width="43.85546875" style="1" customWidth="1"/>
    <col min="3042" max="3042" width="21.28515625" style="1" customWidth="1"/>
    <col min="3043" max="3043" width="20.42578125" style="1" customWidth="1"/>
    <col min="3044" max="3044" width="11.28515625" style="1" bestFit="1" customWidth="1"/>
    <col min="3045" max="3045" width="11.5703125" style="1" bestFit="1" customWidth="1"/>
    <col min="3046" max="3292" width="9.140625" style="1"/>
    <col min="3293" max="3293" width="3.140625" style="1" customWidth="1"/>
    <col min="3294" max="3294" width="3" style="1" customWidth="1"/>
    <col min="3295" max="3295" width="3.5703125" style="1" customWidth="1"/>
    <col min="3296" max="3296" width="2.42578125" style="1" customWidth="1"/>
    <col min="3297" max="3297" width="43.85546875" style="1" customWidth="1"/>
    <col min="3298" max="3298" width="21.28515625" style="1" customWidth="1"/>
    <col min="3299" max="3299" width="20.42578125" style="1" customWidth="1"/>
    <col min="3300" max="3300" width="11.28515625" style="1" bestFit="1" customWidth="1"/>
    <col min="3301" max="3301" width="11.5703125" style="1" bestFit="1" customWidth="1"/>
    <col min="3302" max="3548" width="9.140625" style="1"/>
    <col min="3549" max="3549" width="3.140625" style="1" customWidth="1"/>
    <col min="3550" max="3550" width="3" style="1" customWidth="1"/>
    <col min="3551" max="3551" width="3.5703125" style="1" customWidth="1"/>
    <col min="3552" max="3552" width="2.42578125" style="1" customWidth="1"/>
    <col min="3553" max="3553" width="43.85546875" style="1" customWidth="1"/>
    <col min="3554" max="3554" width="21.28515625" style="1" customWidth="1"/>
    <col min="3555" max="3555" width="20.42578125" style="1" customWidth="1"/>
    <col min="3556" max="3556" width="11.28515625" style="1" bestFit="1" customWidth="1"/>
    <col min="3557" max="3557" width="11.5703125" style="1" bestFit="1" customWidth="1"/>
    <col min="3558" max="3804" width="9.140625" style="1"/>
    <col min="3805" max="3805" width="3.140625" style="1" customWidth="1"/>
    <col min="3806" max="3806" width="3" style="1" customWidth="1"/>
    <col min="3807" max="3807" width="3.5703125" style="1" customWidth="1"/>
    <col min="3808" max="3808" width="2.42578125" style="1" customWidth="1"/>
    <col min="3809" max="3809" width="43.85546875" style="1" customWidth="1"/>
    <col min="3810" max="3810" width="21.28515625" style="1" customWidth="1"/>
    <col min="3811" max="3811" width="20.42578125" style="1" customWidth="1"/>
    <col min="3812" max="3812" width="11.28515625" style="1" bestFit="1" customWidth="1"/>
    <col min="3813" max="3813" width="11.5703125" style="1" bestFit="1" customWidth="1"/>
    <col min="3814" max="4060" width="9.140625" style="1"/>
    <col min="4061" max="4061" width="3.140625" style="1" customWidth="1"/>
    <col min="4062" max="4062" width="3" style="1" customWidth="1"/>
    <col min="4063" max="4063" width="3.5703125" style="1" customWidth="1"/>
    <col min="4064" max="4064" width="2.42578125" style="1" customWidth="1"/>
    <col min="4065" max="4065" width="43.85546875" style="1" customWidth="1"/>
    <col min="4066" max="4066" width="21.28515625" style="1" customWidth="1"/>
    <col min="4067" max="4067" width="20.42578125" style="1" customWidth="1"/>
    <col min="4068" max="4068" width="11.28515625" style="1" bestFit="1" customWidth="1"/>
    <col min="4069" max="4069" width="11.5703125" style="1" bestFit="1" customWidth="1"/>
    <col min="4070" max="4316" width="9.140625" style="1"/>
    <col min="4317" max="4317" width="3.140625" style="1" customWidth="1"/>
    <col min="4318" max="4318" width="3" style="1" customWidth="1"/>
    <col min="4319" max="4319" width="3.5703125" style="1" customWidth="1"/>
    <col min="4320" max="4320" width="2.42578125" style="1" customWidth="1"/>
    <col min="4321" max="4321" width="43.85546875" style="1" customWidth="1"/>
    <col min="4322" max="4322" width="21.28515625" style="1" customWidth="1"/>
    <col min="4323" max="4323" width="20.42578125" style="1" customWidth="1"/>
    <col min="4324" max="4324" width="11.28515625" style="1" bestFit="1" customWidth="1"/>
    <col min="4325" max="4325" width="11.5703125" style="1" bestFit="1" customWidth="1"/>
    <col min="4326" max="4572" width="9.140625" style="1"/>
    <col min="4573" max="4573" width="3.140625" style="1" customWidth="1"/>
    <col min="4574" max="4574" width="3" style="1" customWidth="1"/>
    <col min="4575" max="4575" width="3.5703125" style="1" customWidth="1"/>
    <col min="4576" max="4576" width="2.42578125" style="1" customWidth="1"/>
    <col min="4577" max="4577" width="43.85546875" style="1" customWidth="1"/>
    <col min="4578" max="4578" width="21.28515625" style="1" customWidth="1"/>
    <col min="4579" max="4579" width="20.42578125" style="1" customWidth="1"/>
    <col min="4580" max="4580" width="11.28515625" style="1" bestFit="1" customWidth="1"/>
    <col min="4581" max="4581" width="11.5703125" style="1" bestFit="1" customWidth="1"/>
    <col min="4582" max="4828" width="9.140625" style="1"/>
    <col min="4829" max="4829" width="3.140625" style="1" customWidth="1"/>
    <col min="4830" max="4830" width="3" style="1" customWidth="1"/>
    <col min="4831" max="4831" width="3.5703125" style="1" customWidth="1"/>
    <col min="4832" max="4832" width="2.42578125" style="1" customWidth="1"/>
    <col min="4833" max="4833" width="43.85546875" style="1" customWidth="1"/>
    <col min="4834" max="4834" width="21.28515625" style="1" customWidth="1"/>
    <col min="4835" max="4835" width="20.42578125" style="1" customWidth="1"/>
    <col min="4836" max="4836" width="11.28515625" style="1" bestFit="1" customWidth="1"/>
    <col min="4837" max="4837" width="11.5703125" style="1" bestFit="1" customWidth="1"/>
    <col min="4838" max="5084" width="9.140625" style="1"/>
    <col min="5085" max="5085" width="3.140625" style="1" customWidth="1"/>
    <col min="5086" max="5086" width="3" style="1" customWidth="1"/>
    <col min="5087" max="5087" width="3.5703125" style="1" customWidth="1"/>
    <col min="5088" max="5088" width="2.42578125" style="1" customWidth="1"/>
    <col min="5089" max="5089" width="43.85546875" style="1" customWidth="1"/>
    <col min="5090" max="5090" width="21.28515625" style="1" customWidth="1"/>
    <col min="5091" max="5091" width="20.42578125" style="1" customWidth="1"/>
    <col min="5092" max="5092" width="11.28515625" style="1" bestFit="1" customWidth="1"/>
    <col min="5093" max="5093" width="11.5703125" style="1" bestFit="1" customWidth="1"/>
    <col min="5094" max="5340" width="9.140625" style="1"/>
    <col min="5341" max="5341" width="3.140625" style="1" customWidth="1"/>
    <col min="5342" max="5342" width="3" style="1" customWidth="1"/>
    <col min="5343" max="5343" width="3.5703125" style="1" customWidth="1"/>
    <col min="5344" max="5344" width="2.42578125" style="1" customWidth="1"/>
    <col min="5345" max="5345" width="43.85546875" style="1" customWidth="1"/>
    <col min="5346" max="5346" width="21.28515625" style="1" customWidth="1"/>
    <col min="5347" max="5347" width="20.42578125" style="1" customWidth="1"/>
    <col min="5348" max="5348" width="11.28515625" style="1" bestFit="1" customWidth="1"/>
    <col min="5349" max="5349" width="11.5703125" style="1" bestFit="1" customWidth="1"/>
    <col min="5350" max="5596" width="9.140625" style="1"/>
    <col min="5597" max="5597" width="3.140625" style="1" customWidth="1"/>
    <col min="5598" max="5598" width="3" style="1" customWidth="1"/>
    <col min="5599" max="5599" width="3.5703125" style="1" customWidth="1"/>
    <col min="5600" max="5600" width="2.42578125" style="1" customWidth="1"/>
    <col min="5601" max="5601" width="43.85546875" style="1" customWidth="1"/>
    <col min="5602" max="5602" width="21.28515625" style="1" customWidth="1"/>
    <col min="5603" max="5603" width="20.42578125" style="1" customWidth="1"/>
    <col min="5604" max="5604" width="11.28515625" style="1" bestFit="1" customWidth="1"/>
    <col min="5605" max="5605" width="11.5703125" style="1" bestFit="1" customWidth="1"/>
    <col min="5606" max="5852" width="9.140625" style="1"/>
    <col min="5853" max="5853" width="3.140625" style="1" customWidth="1"/>
    <col min="5854" max="5854" width="3" style="1" customWidth="1"/>
    <col min="5855" max="5855" width="3.5703125" style="1" customWidth="1"/>
    <col min="5856" max="5856" width="2.42578125" style="1" customWidth="1"/>
    <col min="5857" max="5857" width="43.85546875" style="1" customWidth="1"/>
    <col min="5858" max="5858" width="21.28515625" style="1" customWidth="1"/>
    <col min="5859" max="5859" width="20.42578125" style="1" customWidth="1"/>
    <col min="5860" max="5860" width="11.28515625" style="1" bestFit="1" customWidth="1"/>
    <col min="5861" max="5861" width="11.5703125" style="1" bestFit="1" customWidth="1"/>
    <col min="5862" max="6108" width="9.140625" style="1"/>
    <col min="6109" max="6109" width="3.140625" style="1" customWidth="1"/>
    <col min="6110" max="6110" width="3" style="1" customWidth="1"/>
    <col min="6111" max="6111" width="3.5703125" style="1" customWidth="1"/>
    <col min="6112" max="6112" width="2.42578125" style="1" customWidth="1"/>
    <col min="6113" max="6113" width="43.85546875" style="1" customWidth="1"/>
    <col min="6114" max="6114" width="21.28515625" style="1" customWidth="1"/>
    <col min="6115" max="6115" width="20.42578125" style="1" customWidth="1"/>
    <col min="6116" max="6116" width="11.28515625" style="1" bestFit="1" customWidth="1"/>
    <col min="6117" max="6117" width="11.5703125" style="1" bestFit="1" customWidth="1"/>
    <col min="6118" max="6364" width="9.140625" style="1"/>
    <col min="6365" max="6365" width="3.140625" style="1" customWidth="1"/>
    <col min="6366" max="6366" width="3" style="1" customWidth="1"/>
    <col min="6367" max="6367" width="3.5703125" style="1" customWidth="1"/>
    <col min="6368" max="6368" width="2.42578125" style="1" customWidth="1"/>
    <col min="6369" max="6369" width="43.85546875" style="1" customWidth="1"/>
    <col min="6370" max="6370" width="21.28515625" style="1" customWidth="1"/>
    <col min="6371" max="6371" width="20.42578125" style="1" customWidth="1"/>
    <col min="6372" max="6372" width="11.28515625" style="1" bestFit="1" customWidth="1"/>
    <col min="6373" max="6373" width="11.5703125" style="1" bestFit="1" customWidth="1"/>
    <col min="6374" max="6620" width="9.140625" style="1"/>
    <col min="6621" max="6621" width="3.140625" style="1" customWidth="1"/>
    <col min="6622" max="6622" width="3" style="1" customWidth="1"/>
    <col min="6623" max="6623" width="3.5703125" style="1" customWidth="1"/>
    <col min="6624" max="6624" width="2.42578125" style="1" customWidth="1"/>
    <col min="6625" max="6625" width="43.85546875" style="1" customWidth="1"/>
    <col min="6626" max="6626" width="21.28515625" style="1" customWidth="1"/>
    <col min="6627" max="6627" width="20.42578125" style="1" customWidth="1"/>
    <col min="6628" max="6628" width="11.28515625" style="1" bestFit="1" customWidth="1"/>
    <col min="6629" max="6629" width="11.5703125" style="1" bestFit="1" customWidth="1"/>
    <col min="6630" max="6876" width="9.140625" style="1"/>
    <col min="6877" max="6877" width="3.140625" style="1" customWidth="1"/>
    <col min="6878" max="6878" width="3" style="1" customWidth="1"/>
    <col min="6879" max="6879" width="3.5703125" style="1" customWidth="1"/>
    <col min="6880" max="6880" width="2.42578125" style="1" customWidth="1"/>
    <col min="6881" max="6881" width="43.85546875" style="1" customWidth="1"/>
    <col min="6882" max="6882" width="21.28515625" style="1" customWidth="1"/>
    <col min="6883" max="6883" width="20.42578125" style="1" customWidth="1"/>
    <col min="6884" max="6884" width="11.28515625" style="1" bestFit="1" customWidth="1"/>
    <col min="6885" max="6885" width="11.5703125" style="1" bestFit="1" customWidth="1"/>
    <col min="6886" max="7132" width="9.140625" style="1"/>
    <col min="7133" max="7133" width="3.140625" style="1" customWidth="1"/>
    <col min="7134" max="7134" width="3" style="1" customWidth="1"/>
    <col min="7135" max="7135" width="3.5703125" style="1" customWidth="1"/>
    <col min="7136" max="7136" width="2.42578125" style="1" customWidth="1"/>
    <col min="7137" max="7137" width="43.85546875" style="1" customWidth="1"/>
    <col min="7138" max="7138" width="21.28515625" style="1" customWidth="1"/>
    <col min="7139" max="7139" width="20.42578125" style="1" customWidth="1"/>
    <col min="7140" max="7140" width="11.28515625" style="1" bestFit="1" customWidth="1"/>
    <col min="7141" max="7141" width="11.5703125" style="1" bestFit="1" customWidth="1"/>
    <col min="7142" max="7388" width="9.140625" style="1"/>
    <col min="7389" max="7389" width="3.140625" style="1" customWidth="1"/>
    <col min="7390" max="7390" width="3" style="1" customWidth="1"/>
    <col min="7391" max="7391" width="3.5703125" style="1" customWidth="1"/>
    <col min="7392" max="7392" width="2.42578125" style="1" customWidth="1"/>
    <col min="7393" max="7393" width="43.85546875" style="1" customWidth="1"/>
    <col min="7394" max="7394" width="21.28515625" style="1" customWidth="1"/>
    <col min="7395" max="7395" width="20.42578125" style="1" customWidth="1"/>
    <col min="7396" max="7396" width="11.28515625" style="1" bestFit="1" customWidth="1"/>
    <col min="7397" max="7397" width="11.5703125" style="1" bestFit="1" customWidth="1"/>
    <col min="7398" max="7644" width="9.140625" style="1"/>
    <col min="7645" max="7645" width="3.140625" style="1" customWidth="1"/>
    <col min="7646" max="7646" width="3" style="1" customWidth="1"/>
    <col min="7647" max="7647" width="3.5703125" style="1" customWidth="1"/>
    <col min="7648" max="7648" width="2.42578125" style="1" customWidth="1"/>
    <col min="7649" max="7649" width="43.85546875" style="1" customWidth="1"/>
    <col min="7650" max="7650" width="21.28515625" style="1" customWidth="1"/>
    <col min="7651" max="7651" width="20.42578125" style="1" customWidth="1"/>
    <col min="7652" max="7652" width="11.28515625" style="1" bestFit="1" customWidth="1"/>
    <col min="7653" max="7653" width="11.5703125" style="1" bestFit="1" customWidth="1"/>
    <col min="7654" max="7900" width="9.140625" style="1"/>
    <col min="7901" max="7901" width="3.140625" style="1" customWidth="1"/>
    <col min="7902" max="7902" width="3" style="1" customWidth="1"/>
    <col min="7903" max="7903" width="3.5703125" style="1" customWidth="1"/>
    <col min="7904" max="7904" width="2.42578125" style="1" customWidth="1"/>
    <col min="7905" max="7905" width="43.85546875" style="1" customWidth="1"/>
    <col min="7906" max="7906" width="21.28515625" style="1" customWidth="1"/>
    <col min="7907" max="7907" width="20.42578125" style="1" customWidth="1"/>
    <col min="7908" max="7908" width="11.28515625" style="1" bestFit="1" customWidth="1"/>
    <col min="7909" max="7909" width="11.5703125" style="1" bestFit="1" customWidth="1"/>
    <col min="7910" max="8156" width="9.140625" style="1"/>
    <col min="8157" max="8157" width="3.140625" style="1" customWidth="1"/>
    <col min="8158" max="8158" width="3" style="1" customWidth="1"/>
    <col min="8159" max="8159" width="3.5703125" style="1" customWidth="1"/>
    <col min="8160" max="8160" width="2.42578125" style="1" customWidth="1"/>
    <col min="8161" max="8161" width="43.85546875" style="1" customWidth="1"/>
    <col min="8162" max="8162" width="21.28515625" style="1" customWidth="1"/>
    <col min="8163" max="8163" width="20.42578125" style="1" customWidth="1"/>
    <col min="8164" max="8164" width="11.28515625" style="1" bestFit="1" customWidth="1"/>
    <col min="8165" max="8165" width="11.5703125" style="1" bestFit="1" customWidth="1"/>
    <col min="8166" max="8412" width="9.140625" style="1"/>
    <col min="8413" max="8413" width="3.140625" style="1" customWidth="1"/>
    <col min="8414" max="8414" width="3" style="1" customWidth="1"/>
    <col min="8415" max="8415" width="3.5703125" style="1" customWidth="1"/>
    <col min="8416" max="8416" width="2.42578125" style="1" customWidth="1"/>
    <col min="8417" max="8417" width="43.85546875" style="1" customWidth="1"/>
    <col min="8418" max="8418" width="21.28515625" style="1" customWidth="1"/>
    <col min="8419" max="8419" width="20.42578125" style="1" customWidth="1"/>
    <col min="8420" max="8420" width="11.28515625" style="1" bestFit="1" customWidth="1"/>
    <col min="8421" max="8421" width="11.5703125" style="1" bestFit="1" customWidth="1"/>
    <col min="8422" max="8668" width="9.140625" style="1"/>
    <col min="8669" max="8669" width="3.140625" style="1" customWidth="1"/>
    <col min="8670" max="8670" width="3" style="1" customWidth="1"/>
    <col min="8671" max="8671" width="3.5703125" style="1" customWidth="1"/>
    <col min="8672" max="8672" width="2.42578125" style="1" customWidth="1"/>
    <col min="8673" max="8673" width="43.85546875" style="1" customWidth="1"/>
    <col min="8674" max="8674" width="21.28515625" style="1" customWidth="1"/>
    <col min="8675" max="8675" width="20.42578125" style="1" customWidth="1"/>
    <col min="8676" max="8676" width="11.28515625" style="1" bestFit="1" customWidth="1"/>
    <col min="8677" max="8677" width="11.5703125" style="1" bestFit="1" customWidth="1"/>
    <col min="8678" max="8924" width="9.140625" style="1"/>
    <col min="8925" max="8925" width="3.140625" style="1" customWidth="1"/>
    <col min="8926" max="8926" width="3" style="1" customWidth="1"/>
    <col min="8927" max="8927" width="3.5703125" style="1" customWidth="1"/>
    <col min="8928" max="8928" width="2.42578125" style="1" customWidth="1"/>
    <col min="8929" max="8929" width="43.85546875" style="1" customWidth="1"/>
    <col min="8930" max="8930" width="21.28515625" style="1" customWidth="1"/>
    <col min="8931" max="8931" width="20.42578125" style="1" customWidth="1"/>
    <col min="8932" max="8932" width="11.28515625" style="1" bestFit="1" customWidth="1"/>
    <col min="8933" max="8933" width="11.5703125" style="1" bestFit="1" customWidth="1"/>
    <col min="8934" max="9180" width="9.140625" style="1"/>
    <col min="9181" max="9181" width="3.140625" style="1" customWidth="1"/>
    <col min="9182" max="9182" width="3" style="1" customWidth="1"/>
    <col min="9183" max="9183" width="3.5703125" style="1" customWidth="1"/>
    <col min="9184" max="9184" width="2.42578125" style="1" customWidth="1"/>
    <col min="9185" max="9185" width="43.85546875" style="1" customWidth="1"/>
    <col min="9186" max="9186" width="21.28515625" style="1" customWidth="1"/>
    <col min="9187" max="9187" width="20.42578125" style="1" customWidth="1"/>
    <col min="9188" max="9188" width="11.28515625" style="1" bestFit="1" customWidth="1"/>
    <col min="9189" max="9189" width="11.5703125" style="1" bestFit="1" customWidth="1"/>
    <col min="9190" max="9436" width="9.140625" style="1"/>
    <col min="9437" max="9437" width="3.140625" style="1" customWidth="1"/>
    <col min="9438" max="9438" width="3" style="1" customWidth="1"/>
    <col min="9439" max="9439" width="3.5703125" style="1" customWidth="1"/>
    <col min="9440" max="9440" width="2.42578125" style="1" customWidth="1"/>
    <col min="9441" max="9441" width="43.85546875" style="1" customWidth="1"/>
    <col min="9442" max="9442" width="21.28515625" style="1" customWidth="1"/>
    <col min="9443" max="9443" width="20.42578125" style="1" customWidth="1"/>
    <col min="9444" max="9444" width="11.28515625" style="1" bestFit="1" customWidth="1"/>
    <col min="9445" max="9445" width="11.5703125" style="1" bestFit="1" customWidth="1"/>
    <col min="9446" max="9692" width="9.140625" style="1"/>
    <col min="9693" max="9693" width="3.140625" style="1" customWidth="1"/>
    <col min="9694" max="9694" width="3" style="1" customWidth="1"/>
    <col min="9695" max="9695" width="3.5703125" style="1" customWidth="1"/>
    <col min="9696" max="9696" width="2.42578125" style="1" customWidth="1"/>
    <col min="9697" max="9697" width="43.85546875" style="1" customWidth="1"/>
    <col min="9698" max="9698" width="21.28515625" style="1" customWidth="1"/>
    <col min="9699" max="9699" width="20.42578125" style="1" customWidth="1"/>
    <col min="9700" max="9700" width="11.28515625" style="1" bestFit="1" customWidth="1"/>
    <col min="9701" max="9701" width="11.5703125" style="1" bestFit="1" customWidth="1"/>
    <col min="9702" max="9948" width="9.140625" style="1"/>
    <col min="9949" max="9949" width="3.140625" style="1" customWidth="1"/>
    <col min="9950" max="9950" width="3" style="1" customWidth="1"/>
    <col min="9951" max="9951" width="3.5703125" style="1" customWidth="1"/>
    <col min="9952" max="9952" width="2.42578125" style="1" customWidth="1"/>
    <col min="9953" max="9953" width="43.85546875" style="1" customWidth="1"/>
    <col min="9954" max="9954" width="21.28515625" style="1" customWidth="1"/>
    <col min="9955" max="9955" width="20.42578125" style="1" customWidth="1"/>
    <col min="9956" max="9956" width="11.28515625" style="1" bestFit="1" customWidth="1"/>
    <col min="9957" max="9957" width="11.5703125" style="1" bestFit="1" customWidth="1"/>
    <col min="9958" max="10204" width="9.140625" style="1"/>
    <col min="10205" max="10205" width="3.140625" style="1" customWidth="1"/>
    <col min="10206" max="10206" width="3" style="1" customWidth="1"/>
    <col min="10207" max="10207" width="3.5703125" style="1" customWidth="1"/>
    <col min="10208" max="10208" width="2.42578125" style="1" customWidth="1"/>
    <col min="10209" max="10209" width="43.85546875" style="1" customWidth="1"/>
    <col min="10210" max="10210" width="21.28515625" style="1" customWidth="1"/>
    <col min="10211" max="10211" width="20.42578125" style="1" customWidth="1"/>
    <col min="10212" max="10212" width="11.28515625" style="1" bestFit="1" customWidth="1"/>
    <col min="10213" max="10213" width="11.5703125" style="1" bestFit="1" customWidth="1"/>
    <col min="10214" max="10460" width="9.140625" style="1"/>
    <col min="10461" max="10461" width="3.140625" style="1" customWidth="1"/>
    <col min="10462" max="10462" width="3" style="1" customWidth="1"/>
    <col min="10463" max="10463" width="3.5703125" style="1" customWidth="1"/>
    <col min="10464" max="10464" width="2.42578125" style="1" customWidth="1"/>
    <col min="10465" max="10465" width="43.85546875" style="1" customWidth="1"/>
    <col min="10466" max="10466" width="21.28515625" style="1" customWidth="1"/>
    <col min="10467" max="10467" width="20.42578125" style="1" customWidth="1"/>
    <col min="10468" max="10468" width="11.28515625" style="1" bestFit="1" customWidth="1"/>
    <col min="10469" max="10469" width="11.5703125" style="1" bestFit="1" customWidth="1"/>
    <col min="10470" max="10716" width="9.140625" style="1"/>
    <col min="10717" max="10717" width="3.140625" style="1" customWidth="1"/>
    <col min="10718" max="10718" width="3" style="1" customWidth="1"/>
    <col min="10719" max="10719" width="3.5703125" style="1" customWidth="1"/>
    <col min="10720" max="10720" width="2.42578125" style="1" customWidth="1"/>
    <col min="10721" max="10721" width="43.85546875" style="1" customWidth="1"/>
    <col min="10722" max="10722" width="21.28515625" style="1" customWidth="1"/>
    <col min="10723" max="10723" width="20.42578125" style="1" customWidth="1"/>
    <col min="10724" max="10724" width="11.28515625" style="1" bestFit="1" customWidth="1"/>
    <col min="10725" max="10725" width="11.5703125" style="1" bestFit="1" customWidth="1"/>
    <col min="10726" max="10972" width="9.140625" style="1"/>
    <col min="10973" max="10973" width="3.140625" style="1" customWidth="1"/>
    <col min="10974" max="10974" width="3" style="1" customWidth="1"/>
    <col min="10975" max="10975" width="3.5703125" style="1" customWidth="1"/>
    <col min="10976" max="10976" width="2.42578125" style="1" customWidth="1"/>
    <col min="10977" max="10977" width="43.85546875" style="1" customWidth="1"/>
    <col min="10978" max="10978" width="21.28515625" style="1" customWidth="1"/>
    <col min="10979" max="10979" width="20.42578125" style="1" customWidth="1"/>
    <col min="10980" max="10980" width="11.28515625" style="1" bestFit="1" customWidth="1"/>
    <col min="10981" max="10981" width="11.5703125" style="1" bestFit="1" customWidth="1"/>
    <col min="10982" max="11228" width="9.140625" style="1"/>
    <col min="11229" max="11229" width="3.140625" style="1" customWidth="1"/>
    <col min="11230" max="11230" width="3" style="1" customWidth="1"/>
    <col min="11231" max="11231" width="3.5703125" style="1" customWidth="1"/>
    <col min="11232" max="11232" width="2.42578125" style="1" customWidth="1"/>
    <col min="11233" max="11233" width="43.85546875" style="1" customWidth="1"/>
    <col min="11234" max="11234" width="21.28515625" style="1" customWidth="1"/>
    <col min="11235" max="11235" width="20.42578125" style="1" customWidth="1"/>
    <col min="11236" max="11236" width="11.28515625" style="1" bestFit="1" customWidth="1"/>
    <col min="11237" max="11237" width="11.5703125" style="1" bestFit="1" customWidth="1"/>
    <col min="11238" max="11484" width="9.140625" style="1"/>
    <col min="11485" max="11485" width="3.140625" style="1" customWidth="1"/>
    <col min="11486" max="11486" width="3" style="1" customWidth="1"/>
    <col min="11487" max="11487" width="3.5703125" style="1" customWidth="1"/>
    <col min="11488" max="11488" width="2.42578125" style="1" customWidth="1"/>
    <col min="11489" max="11489" width="43.85546875" style="1" customWidth="1"/>
    <col min="11490" max="11490" width="21.28515625" style="1" customWidth="1"/>
    <col min="11491" max="11491" width="20.42578125" style="1" customWidth="1"/>
    <col min="11492" max="11492" width="11.28515625" style="1" bestFit="1" customWidth="1"/>
    <col min="11493" max="11493" width="11.5703125" style="1" bestFit="1" customWidth="1"/>
    <col min="11494" max="11740" width="9.140625" style="1"/>
    <col min="11741" max="11741" width="3.140625" style="1" customWidth="1"/>
    <col min="11742" max="11742" width="3" style="1" customWidth="1"/>
    <col min="11743" max="11743" width="3.5703125" style="1" customWidth="1"/>
    <col min="11744" max="11744" width="2.42578125" style="1" customWidth="1"/>
    <col min="11745" max="11745" width="43.85546875" style="1" customWidth="1"/>
    <col min="11746" max="11746" width="21.28515625" style="1" customWidth="1"/>
    <col min="11747" max="11747" width="20.42578125" style="1" customWidth="1"/>
    <col min="11748" max="11748" width="11.28515625" style="1" bestFit="1" customWidth="1"/>
    <col min="11749" max="11749" width="11.5703125" style="1" bestFit="1" customWidth="1"/>
    <col min="11750" max="11996" width="9.140625" style="1"/>
    <col min="11997" max="11997" width="3.140625" style="1" customWidth="1"/>
    <col min="11998" max="11998" width="3" style="1" customWidth="1"/>
    <col min="11999" max="11999" width="3.5703125" style="1" customWidth="1"/>
    <col min="12000" max="12000" width="2.42578125" style="1" customWidth="1"/>
    <col min="12001" max="12001" width="43.85546875" style="1" customWidth="1"/>
    <col min="12002" max="12002" width="21.28515625" style="1" customWidth="1"/>
    <col min="12003" max="12003" width="20.42578125" style="1" customWidth="1"/>
    <col min="12004" max="12004" width="11.28515625" style="1" bestFit="1" customWidth="1"/>
    <col min="12005" max="12005" width="11.5703125" style="1" bestFit="1" customWidth="1"/>
    <col min="12006" max="12252" width="9.140625" style="1"/>
    <col min="12253" max="12253" width="3.140625" style="1" customWidth="1"/>
    <col min="12254" max="12254" width="3" style="1" customWidth="1"/>
    <col min="12255" max="12255" width="3.5703125" style="1" customWidth="1"/>
    <col min="12256" max="12256" width="2.42578125" style="1" customWidth="1"/>
    <col min="12257" max="12257" width="43.85546875" style="1" customWidth="1"/>
    <col min="12258" max="12258" width="21.28515625" style="1" customWidth="1"/>
    <col min="12259" max="12259" width="20.42578125" style="1" customWidth="1"/>
    <col min="12260" max="12260" width="11.28515625" style="1" bestFit="1" customWidth="1"/>
    <col min="12261" max="12261" width="11.5703125" style="1" bestFit="1" customWidth="1"/>
    <col min="12262" max="12508" width="9.140625" style="1"/>
    <col min="12509" max="12509" width="3.140625" style="1" customWidth="1"/>
    <col min="12510" max="12510" width="3" style="1" customWidth="1"/>
    <col min="12511" max="12511" width="3.5703125" style="1" customWidth="1"/>
    <col min="12512" max="12512" width="2.42578125" style="1" customWidth="1"/>
    <col min="12513" max="12513" width="43.85546875" style="1" customWidth="1"/>
    <col min="12514" max="12514" width="21.28515625" style="1" customWidth="1"/>
    <col min="12515" max="12515" width="20.42578125" style="1" customWidth="1"/>
    <col min="12516" max="12516" width="11.28515625" style="1" bestFit="1" customWidth="1"/>
    <col min="12517" max="12517" width="11.5703125" style="1" bestFit="1" customWidth="1"/>
    <col min="12518" max="12764" width="9.140625" style="1"/>
    <col min="12765" max="12765" width="3.140625" style="1" customWidth="1"/>
    <col min="12766" max="12766" width="3" style="1" customWidth="1"/>
    <col min="12767" max="12767" width="3.5703125" style="1" customWidth="1"/>
    <col min="12768" max="12768" width="2.42578125" style="1" customWidth="1"/>
    <col min="12769" max="12769" width="43.85546875" style="1" customWidth="1"/>
    <col min="12770" max="12770" width="21.28515625" style="1" customWidth="1"/>
    <col min="12771" max="12771" width="20.42578125" style="1" customWidth="1"/>
    <col min="12772" max="12772" width="11.28515625" style="1" bestFit="1" customWidth="1"/>
    <col min="12773" max="12773" width="11.5703125" style="1" bestFit="1" customWidth="1"/>
    <col min="12774" max="13020" width="9.140625" style="1"/>
    <col min="13021" max="13021" width="3.140625" style="1" customWidth="1"/>
    <col min="13022" max="13022" width="3" style="1" customWidth="1"/>
    <col min="13023" max="13023" width="3.5703125" style="1" customWidth="1"/>
    <col min="13024" max="13024" width="2.42578125" style="1" customWidth="1"/>
    <col min="13025" max="13025" width="43.85546875" style="1" customWidth="1"/>
    <col min="13026" max="13026" width="21.28515625" style="1" customWidth="1"/>
    <col min="13027" max="13027" width="20.42578125" style="1" customWidth="1"/>
    <col min="13028" max="13028" width="11.28515625" style="1" bestFit="1" customWidth="1"/>
    <col min="13029" max="13029" width="11.5703125" style="1" bestFit="1" customWidth="1"/>
    <col min="13030" max="13276" width="9.140625" style="1"/>
    <col min="13277" max="13277" width="3.140625" style="1" customWidth="1"/>
    <col min="13278" max="13278" width="3" style="1" customWidth="1"/>
    <col min="13279" max="13279" width="3.5703125" style="1" customWidth="1"/>
    <col min="13280" max="13280" width="2.42578125" style="1" customWidth="1"/>
    <col min="13281" max="13281" width="43.85546875" style="1" customWidth="1"/>
    <col min="13282" max="13282" width="21.28515625" style="1" customWidth="1"/>
    <col min="13283" max="13283" width="20.42578125" style="1" customWidth="1"/>
    <col min="13284" max="13284" width="11.28515625" style="1" bestFit="1" customWidth="1"/>
    <col min="13285" max="13285" width="11.5703125" style="1" bestFit="1" customWidth="1"/>
    <col min="13286" max="13532" width="9.140625" style="1"/>
    <col min="13533" max="13533" width="3.140625" style="1" customWidth="1"/>
    <col min="13534" max="13534" width="3" style="1" customWidth="1"/>
    <col min="13535" max="13535" width="3.5703125" style="1" customWidth="1"/>
    <col min="13536" max="13536" width="2.42578125" style="1" customWidth="1"/>
    <col min="13537" max="13537" width="43.85546875" style="1" customWidth="1"/>
    <col min="13538" max="13538" width="21.28515625" style="1" customWidth="1"/>
    <col min="13539" max="13539" width="20.42578125" style="1" customWidth="1"/>
    <col min="13540" max="13540" width="11.28515625" style="1" bestFit="1" customWidth="1"/>
    <col min="13541" max="13541" width="11.5703125" style="1" bestFit="1" customWidth="1"/>
    <col min="13542" max="13788" width="9.140625" style="1"/>
    <col min="13789" max="13789" width="3.140625" style="1" customWidth="1"/>
    <col min="13790" max="13790" width="3" style="1" customWidth="1"/>
    <col min="13791" max="13791" width="3.5703125" style="1" customWidth="1"/>
    <col min="13792" max="13792" width="2.42578125" style="1" customWidth="1"/>
    <col min="13793" max="13793" width="43.85546875" style="1" customWidth="1"/>
    <col min="13794" max="13794" width="21.28515625" style="1" customWidth="1"/>
    <col min="13795" max="13795" width="20.42578125" style="1" customWidth="1"/>
    <col min="13796" max="13796" width="11.28515625" style="1" bestFit="1" customWidth="1"/>
    <col min="13797" max="13797" width="11.5703125" style="1" bestFit="1" customWidth="1"/>
    <col min="13798" max="14044" width="9.140625" style="1"/>
    <col min="14045" max="14045" width="3.140625" style="1" customWidth="1"/>
    <col min="14046" max="14046" width="3" style="1" customWidth="1"/>
    <col min="14047" max="14047" width="3.5703125" style="1" customWidth="1"/>
    <col min="14048" max="14048" width="2.42578125" style="1" customWidth="1"/>
    <col min="14049" max="14049" width="43.85546875" style="1" customWidth="1"/>
    <col min="14050" max="14050" width="21.28515625" style="1" customWidth="1"/>
    <col min="14051" max="14051" width="20.42578125" style="1" customWidth="1"/>
    <col min="14052" max="14052" width="11.28515625" style="1" bestFit="1" customWidth="1"/>
    <col min="14053" max="14053" width="11.5703125" style="1" bestFit="1" customWidth="1"/>
    <col min="14054" max="14300" width="9.140625" style="1"/>
    <col min="14301" max="14301" width="3.140625" style="1" customWidth="1"/>
    <col min="14302" max="14302" width="3" style="1" customWidth="1"/>
    <col min="14303" max="14303" width="3.5703125" style="1" customWidth="1"/>
    <col min="14304" max="14304" width="2.42578125" style="1" customWidth="1"/>
    <col min="14305" max="14305" width="43.85546875" style="1" customWidth="1"/>
    <col min="14306" max="14306" width="21.28515625" style="1" customWidth="1"/>
    <col min="14307" max="14307" width="20.42578125" style="1" customWidth="1"/>
    <col min="14308" max="14308" width="11.28515625" style="1" bestFit="1" customWidth="1"/>
    <col min="14309" max="14309" width="11.5703125" style="1" bestFit="1" customWidth="1"/>
    <col min="14310" max="14556" width="9.140625" style="1"/>
    <col min="14557" max="14557" width="3.140625" style="1" customWidth="1"/>
    <col min="14558" max="14558" width="3" style="1" customWidth="1"/>
    <col min="14559" max="14559" width="3.5703125" style="1" customWidth="1"/>
    <col min="14560" max="14560" width="2.42578125" style="1" customWidth="1"/>
    <col min="14561" max="14561" width="43.85546875" style="1" customWidth="1"/>
    <col min="14562" max="14562" width="21.28515625" style="1" customWidth="1"/>
    <col min="14563" max="14563" width="20.42578125" style="1" customWidth="1"/>
    <col min="14564" max="14564" width="11.28515625" style="1" bestFit="1" customWidth="1"/>
    <col min="14565" max="14565" width="11.5703125" style="1" bestFit="1" customWidth="1"/>
    <col min="14566" max="14812" width="9.140625" style="1"/>
    <col min="14813" max="14813" width="3.140625" style="1" customWidth="1"/>
    <col min="14814" max="14814" width="3" style="1" customWidth="1"/>
    <col min="14815" max="14815" width="3.5703125" style="1" customWidth="1"/>
    <col min="14816" max="14816" width="2.42578125" style="1" customWidth="1"/>
    <col min="14817" max="14817" width="43.85546875" style="1" customWidth="1"/>
    <col min="14818" max="14818" width="21.28515625" style="1" customWidth="1"/>
    <col min="14819" max="14819" width="20.42578125" style="1" customWidth="1"/>
    <col min="14820" max="14820" width="11.28515625" style="1" bestFit="1" customWidth="1"/>
    <col min="14821" max="14821" width="11.5703125" style="1" bestFit="1" customWidth="1"/>
    <col min="14822" max="15068" width="9.140625" style="1"/>
    <col min="15069" max="15069" width="3.140625" style="1" customWidth="1"/>
    <col min="15070" max="15070" width="3" style="1" customWidth="1"/>
    <col min="15071" max="15071" width="3.5703125" style="1" customWidth="1"/>
    <col min="15072" max="15072" width="2.42578125" style="1" customWidth="1"/>
    <col min="15073" max="15073" width="43.85546875" style="1" customWidth="1"/>
    <col min="15074" max="15074" width="21.28515625" style="1" customWidth="1"/>
    <col min="15075" max="15075" width="20.42578125" style="1" customWidth="1"/>
    <col min="15076" max="15076" width="11.28515625" style="1" bestFit="1" customWidth="1"/>
    <col min="15077" max="15077" width="11.5703125" style="1" bestFit="1" customWidth="1"/>
    <col min="15078" max="15324" width="9.140625" style="1"/>
    <col min="15325" max="15325" width="3.140625" style="1" customWidth="1"/>
    <col min="15326" max="15326" width="3" style="1" customWidth="1"/>
    <col min="15327" max="15327" width="3.5703125" style="1" customWidth="1"/>
    <col min="15328" max="15328" width="2.42578125" style="1" customWidth="1"/>
    <col min="15329" max="15329" width="43.85546875" style="1" customWidth="1"/>
    <col min="15330" max="15330" width="21.28515625" style="1" customWidth="1"/>
    <col min="15331" max="15331" width="20.42578125" style="1" customWidth="1"/>
    <col min="15332" max="15332" width="11.28515625" style="1" bestFit="1" customWidth="1"/>
    <col min="15333" max="15333" width="11.5703125" style="1" bestFit="1" customWidth="1"/>
    <col min="15334" max="15580" width="9.140625" style="1"/>
    <col min="15581" max="15581" width="3.140625" style="1" customWidth="1"/>
    <col min="15582" max="15582" width="3" style="1" customWidth="1"/>
    <col min="15583" max="15583" width="3.5703125" style="1" customWidth="1"/>
    <col min="15584" max="15584" width="2.42578125" style="1" customWidth="1"/>
    <col min="15585" max="15585" width="43.85546875" style="1" customWidth="1"/>
    <col min="15586" max="15586" width="21.28515625" style="1" customWidth="1"/>
    <col min="15587" max="15587" width="20.42578125" style="1" customWidth="1"/>
    <col min="15588" max="15588" width="11.28515625" style="1" bestFit="1" customWidth="1"/>
    <col min="15589" max="15589" width="11.5703125" style="1" bestFit="1" customWidth="1"/>
    <col min="15590" max="15836" width="9.140625" style="1"/>
    <col min="15837" max="15837" width="3.140625" style="1" customWidth="1"/>
    <col min="15838" max="15838" width="3" style="1" customWidth="1"/>
    <col min="15839" max="15839" width="3.5703125" style="1" customWidth="1"/>
    <col min="15840" max="15840" width="2.42578125" style="1" customWidth="1"/>
    <col min="15841" max="15841" width="43.85546875" style="1" customWidth="1"/>
    <col min="15842" max="15842" width="21.28515625" style="1" customWidth="1"/>
    <col min="15843" max="15843" width="20.42578125" style="1" customWidth="1"/>
    <col min="15844" max="15844" width="11.28515625" style="1" bestFit="1" customWidth="1"/>
    <col min="15845" max="15845" width="11.5703125" style="1" bestFit="1" customWidth="1"/>
    <col min="15846" max="16092" width="9.140625" style="1"/>
    <col min="16093" max="16093" width="3.140625" style="1" customWidth="1"/>
    <col min="16094" max="16094" width="3" style="1" customWidth="1"/>
    <col min="16095" max="16095" width="3.5703125" style="1" customWidth="1"/>
    <col min="16096" max="16096" width="2.42578125" style="1" customWidth="1"/>
    <col min="16097" max="16097" width="43.85546875" style="1" customWidth="1"/>
    <col min="16098" max="16098" width="21.28515625" style="1" customWidth="1"/>
    <col min="16099" max="16099" width="20.42578125" style="1" customWidth="1"/>
    <col min="16100" max="16100" width="11.28515625" style="1" bestFit="1" customWidth="1"/>
    <col min="16101" max="16101" width="11.5703125" style="1" bestFit="1" customWidth="1"/>
    <col min="16102" max="16384" width="9.140625" style="1"/>
  </cols>
  <sheetData>
    <row r="1" spans="3:14" ht="14.25" thickBot="1"/>
    <row r="2" spans="3:14" ht="14.25" thickTop="1">
      <c r="C2" s="755"/>
      <c r="D2" s="39"/>
      <c r="E2" s="39"/>
      <c r="F2" s="39"/>
      <c r="G2" s="39"/>
      <c r="H2" s="39"/>
      <c r="I2" s="39"/>
      <c r="J2" s="39"/>
      <c r="K2" s="39"/>
      <c r="L2" s="39"/>
      <c r="M2" s="39"/>
      <c r="N2" s="710"/>
    </row>
    <row r="3" spans="3:14" ht="15" customHeight="1">
      <c r="C3" s="756" t="s">
        <v>0</v>
      </c>
      <c r="D3" s="757"/>
      <c r="E3" s="757"/>
      <c r="F3" s="757"/>
      <c r="G3" s="757" t="s">
        <v>1</v>
      </c>
      <c r="H3" s="7"/>
      <c r="I3" s="7"/>
      <c r="J3" s="7"/>
      <c r="K3" s="7"/>
      <c r="L3" s="7"/>
      <c r="M3" s="7"/>
      <c r="N3" s="13"/>
    </row>
    <row r="4" spans="3:14" ht="15" customHeight="1">
      <c r="C4" s="904"/>
      <c r="D4" s="905"/>
      <c r="E4" s="905"/>
      <c r="F4" s="905"/>
      <c r="G4" s="21" t="s">
        <v>849</v>
      </c>
      <c r="H4" s="7"/>
      <c r="I4" s="7"/>
      <c r="J4" s="905" t="s">
        <v>2</v>
      </c>
      <c r="K4" s="905"/>
      <c r="L4" s="905"/>
      <c r="M4" s="905"/>
      <c r="N4" s="13"/>
    </row>
    <row r="5" spans="3:14" ht="15">
      <c r="C5" s="906" t="s">
        <v>848</v>
      </c>
      <c r="D5" s="907"/>
      <c r="E5" s="907"/>
      <c r="F5" s="907"/>
      <c r="G5" s="907"/>
      <c r="H5" s="907"/>
      <c r="I5" s="907"/>
      <c r="J5" s="907"/>
      <c r="K5" s="7"/>
      <c r="L5" s="758" t="s">
        <v>850</v>
      </c>
      <c r="M5" s="7"/>
      <c r="N5" s="13"/>
    </row>
    <row r="6" spans="3:14" ht="15" customHeight="1">
      <c r="C6" s="908" t="s">
        <v>3</v>
      </c>
      <c r="D6" s="909"/>
      <c r="E6" s="909"/>
      <c r="F6" s="909"/>
      <c r="G6" s="902" t="s">
        <v>4</v>
      </c>
      <c r="H6" s="902"/>
      <c r="I6" s="912" t="s">
        <v>5</v>
      </c>
      <c r="J6" s="913"/>
      <c r="K6" s="912" t="s">
        <v>6</v>
      </c>
      <c r="L6" s="913"/>
      <c r="M6" s="902" t="s">
        <v>7</v>
      </c>
      <c r="N6" s="903"/>
    </row>
    <row r="7" spans="3:14" ht="78" customHeight="1">
      <c r="C7" s="910"/>
      <c r="D7" s="911"/>
      <c r="E7" s="911"/>
      <c r="F7" s="911"/>
      <c r="G7" s="107" t="s">
        <v>8</v>
      </c>
      <c r="H7" s="107" t="s">
        <v>9</v>
      </c>
      <c r="I7" s="107" t="s">
        <v>8</v>
      </c>
      <c r="J7" s="107" t="s">
        <v>9</v>
      </c>
      <c r="K7" s="107" t="s">
        <v>9</v>
      </c>
      <c r="L7" s="107" t="s">
        <v>9</v>
      </c>
      <c r="M7" s="107" t="s">
        <v>9</v>
      </c>
      <c r="N7" s="711" t="s">
        <v>9</v>
      </c>
    </row>
    <row r="8" spans="3:14" ht="14.25">
      <c r="C8" s="4" t="s">
        <v>10</v>
      </c>
      <c r="D8" s="5"/>
      <c r="E8" s="6"/>
      <c r="F8" s="7"/>
      <c r="G8" s="8"/>
      <c r="H8" s="8"/>
      <c r="I8" s="8"/>
      <c r="J8" s="8"/>
      <c r="K8" s="8"/>
      <c r="L8" s="8"/>
      <c r="M8" s="8"/>
      <c r="N8" s="712"/>
    </row>
    <row r="9" spans="3:14" ht="14.25">
      <c r="C9" s="9"/>
      <c r="D9" s="5" t="s">
        <v>11</v>
      </c>
      <c r="E9" s="10"/>
      <c r="F9" s="7"/>
      <c r="G9" s="8">
        <v>4071000</v>
      </c>
      <c r="H9" s="8">
        <v>4215500</v>
      </c>
      <c r="I9" s="8">
        <v>6255000</v>
      </c>
      <c r="J9" s="8">
        <v>15480000</v>
      </c>
      <c r="K9" s="8">
        <v>0</v>
      </c>
      <c r="L9" s="8">
        <v>160000</v>
      </c>
      <c r="M9" s="8">
        <f t="shared" ref="M9:N12" si="0">G9+I9+K9</f>
        <v>10326000</v>
      </c>
      <c r="N9" s="712">
        <f t="shared" si="0"/>
        <v>19855500</v>
      </c>
    </row>
    <row r="10" spans="3:14">
      <c r="C10" s="9"/>
      <c r="D10" s="11"/>
      <c r="E10" s="10"/>
      <c r="F10" s="7" t="s">
        <v>12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8">
        <f t="shared" si="0"/>
        <v>0</v>
      </c>
      <c r="N10" s="712">
        <f t="shared" si="0"/>
        <v>0</v>
      </c>
    </row>
    <row r="11" spans="3:14" ht="28.5">
      <c r="C11" s="9"/>
      <c r="D11" s="11"/>
      <c r="E11" s="10"/>
      <c r="F11" s="40" t="s">
        <v>13</v>
      </c>
      <c r="G11" s="8">
        <v>4071000</v>
      </c>
      <c r="H11" s="8">
        <v>4215500</v>
      </c>
      <c r="I11" s="8">
        <v>6255000</v>
      </c>
      <c r="J11" s="8">
        <v>15480000</v>
      </c>
      <c r="K11" s="8">
        <v>0</v>
      </c>
      <c r="L11" s="8">
        <v>160000</v>
      </c>
      <c r="M11" s="8">
        <f t="shared" si="0"/>
        <v>10326000</v>
      </c>
      <c r="N11" s="712">
        <f t="shared" si="0"/>
        <v>19855500</v>
      </c>
    </row>
    <row r="12" spans="3:14">
      <c r="C12" s="9"/>
      <c r="D12" s="11"/>
      <c r="E12" s="10"/>
      <c r="F12" s="7" t="s">
        <v>14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8">
        <f t="shared" si="0"/>
        <v>0</v>
      </c>
      <c r="N12" s="712">
        <f t="shared" si="0"/>
        <v>0</v>
      </c>
    </row>
    <row r="13" spans="3:14" ht="14.25">
      <c r="C13" s="9"/>
      <c r="D13" s="5" t="s">
        <v>15</v>
      </c>
      <c r="E13" s="6"/>
      <c r="F13" s="7"/>
      <c r="G13" s="12"/>
      <c r="H13" s="12"/>
      <c r="I13" s="12"/>
      <c r="J13" s="12"/>
      <c r="K13" s="12"/>
      <c r="L13" s="12"/>
      <c r="M13" s="12"/>
      <c r="N13" s="715"/>
    </row>
    <row r="14" spans="3:14" ht="14.25">
      <c r="C14" s="9"/>
      <c r="D14" s="5"/>
      <c r="E14" s="10" t="s">
        <v>16</v>
      </c>
      <c r="F14" s="7"/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f t="shared" ref="M14:N23" si="1">G14+I14+K14</f>
        <v>0</v>
      </c>
      <c r="N14" s="712">
        <f t="shared" si="1"/>
        <v>0</v>
      </c>
    </row>
    <row r="15" spans="3:14">
      <c r="C15" s="9"/>
      <c r="D15" s="11"/>
      <c r="E15" s="13" t="s">
        <v>17</v>
      </c>
      <c r="F15" s="7"/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f t="shared" si="1"/>
        <v>0</v>
      </c>
      <c r="N15" s="712">
        <f t="shared" si="1"/>
        <v>0</v>
      </c>
    </row>
    <row r="16" spans="3:14">
      <c r="C16" s="9"/>
      <c r="D16" s="11"/>
      <c r="E16" s="13" t="s">
        <v>18</v>
      </c>
      <c r="F16" s="7"/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f t="shared" si="1"/>
        <v>0</v>
      </c>
      <c r="N16" s="712">
        <f t="shared" si="1"/>
        <v>0</v>
      </c>
    </row>
    <row r="17" spans="3:14">
      <c r="C17" s="9"/>
      <c r="D17" s="11"/>
      <c r="E17" s="7" t="s">
        <v>19</v>
      </c>
      <c r="F17" s="7"/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f t="shared" si="1"/>
        <v>0</v>
      </c>
      <c r="N17" s="712">
        <f t="shared" si="1"/>
        <v>0</v>
      </c>
    </row>
    <row r="18" spans="3:14">
      <c r="C18" s="9"/>
      <c r="D18" s="11"/>
      <c r="E18" s="7" t="s">
        <v>20</v>
      </c>
      <c r="F18" s="7"/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f t="shared" si="1"/>
        <v>0</v>
      </c>
      <c r="N18" s="712">
        <f t="shared" si="1"/>
        <v>0</v>
      </c>
    </row>
    <row r="19" spans="3:14">
      <c r="C19" s="9"/>
      <c r="D19" s="11"/>
      <c r="E19" s="7" t="s">
        <v>21</v>
      </c>
      <c r="F19" s="7"/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f t="shared" si="1"/>
        <v>0</v>
      </c>
      <c r="N19" s="712">
        <f t="shared" si="1"/>
        <v>0</v>
      </c>
    </row>
    <row r="20" spans="3:14">
      <c r="C20" s="9"/>
      <c r="D20" s="11"/>
      <c r="E20" s="7" t="s">
        <v>22</v>
      </c>
      <c r="F20" s="7"/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f t="shared" si="1"/>
        <v>0</v>
      </c>
      <c r="N20" s="712">
        <f t="shared" si="1"/>
        <v>0</v>
      </c>
    </row>
    <row r="21" spans="3:14">
      <c r="C21" s="9"/>
      <c r="D21" s="11"/>
      <c r="E21" s="7" t="s">
        <v>23</v>
      </c>
      <c r="F21" s="7"/>
      <c r="G21" s="8">
        <v>0</v>
      </c>
      <c r="H21" s="8">
        <v>0</v>
      </c>
      <c r="I21" s="8">
        <v>0</v>
      </c>
      <c r="J21" s="8">
        <v>0</v>
      </c>
      <c r="K21" s="8">
        <v>0</v>
      </c>
      <c r="L21" s="8">
        <v>0</v>
      </c>
      <c r="M21" s="8">
        <f t="shared" si="1"/>
        <v>0</v>
      </c>
      <c r="N21" s="712">
        <f t="shared" si="1"/>
        <v>0</v>
      </c>
    </row>
    <row r="22" spans="3:14">
      <c r="C22" s="9"/>
      <c r="D22" s="11"/>
      <c r="E22" s="10"/>
      <c r="F22" s="7" t="s">
        <v>24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f t="shared" si="1"/>
        <v>0</v>
      </c>
      <c r="N22" s="712">
        <f t="shared" si="1"/>
        <v>0</v>
      </c>
    </row>
    <row r="23" spans="3:14">
      <c r="C23" s="9"/>
      <c r="D23" s="11"/>
      <c r="E23" s="10"/>
      <c r="F23" s="7" t="s">
        <v>25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f t="shared" si="1"/>
        <v>0</v>
      </c>
      <c r="N23" s="712">
        <f t="shared" si="1"/>
        <v>0</v>
      </c>
    </row>
    <row r="24" spans="3:14" ht="14.25">
      <c r="C24" s="9"/>
      <c r="D24" s="5" t="s">
        <v>26</v>
      </c>
      <c r="E24" s="10"/>
      <c r="F24" s="7"/>
      <c r="G24" s="12"/>
      <c r="H24" s="12"/>
      <c r="I24" s="12"/>
      <c r="J24" s="12"/>
      <c r="K24" s="12"/>
      <c r="L24" s="12"/>
      <c r="M24" s="12"/>
      <c r="N24" s="715"/>
    </row>
    <row r="25" spans="3:14" ht="14.25">
      <c r="C25" s="9"/>
      <c r="D25" s="5" t="s">
        <v>27</v>
      </c>
      <c r="E25" s="10"/>
      <c r="F25" s="7"/>
      <c r="G25" s="12"/>
      <c r="H25" s="12"/>
      <c r="I25" s="12"/>
      <c r="J25" s="12"/>
      <c r="K25" s="12"/>
      <c r="L25" s="12"/>
      <c r="M25" s="12"/>
      <c r="N25" s="715"/>
    </row>
    <row r="26" spans="3:14" ht="15" thickBot="1">
      <c r="C26" s="4" t="s">
        <v>28</v>
      </c>
      <c r="D26" s="11"/>
      <c r="E26" s="10"/>
      <c r="F26" s="7"/>
      <c r="G26" s="14">
        <f t="shared" ref="G26:I26" si="2">+SUM(G11:G25)</f>
        <v>4071000</v>
      </c>
      <c r="H26" s="14">
        <f t="shared" si="2"/>
        <v>4215500</v>
      </c>
      <c r="I26" s="14">
        <f t="shared" si="2"/>
        <v>6255000</v>
      </c>
      <c r="J26" s="14">
        <f t="shared" ref="J26:K26" si="3">+SUM(J11:J25)</f>
        <v>15480000</v>
      </c>
      <c r="K26" s="14">
        <f t="shared" si="3"/>
        <v>0</v>
      </c>
      <c r="L26" s="14">
        <f t="shared" ref="L26:N26" si="4">+SUM(L11:L25)</f>
        <v>160000</v>
      </c>
      <c r="M26" s="14">
        <f t="shared" si="4"/>
        <v>10326000</v>
      </c>
      <c r="N26" s="716">
        <f t="shared" si="4"/>
        <v>19855500</v>
      </c>
    </row>
    <row r="27" spans="3:14" ht="14.25" thickTop="1">
      <c r="C27" s="15"/>
      <c r="D27" s="11"/>
      <c r="E27" s="10"/>
      <c r="F27" s="7"/>
      <c r="G27" s="12"/>
      <c r="H27" s="12"/>
      <c r="I27" s="12"/>
      <c r="J27" s="12"/>
      <c r="K27" s="12"/>
      <c r="L27" s="12"/>
      <c r="M27" s="12"/>
      <c r="N27" s="715"/>
    </row>
    <row r="28" spans="3:14" ht="14.25">
      <c r="C28" s="16" t="s">
        <v>29</v>
      </c>
      <c r="D28" s="17"/>
      <c r="E28" s="10"/>
      <c r="F28" s="7"/>
      <c r="G28" s="12"/>
      <c r="H28" s="12"/>
      <c r="I28" s="12"/>
      <c r="J28" s="12"/>
      <c r="K28" s="12"/>
      <c r="L28" s="12"/>
      <c r="M28" s="12"/>
      <c r="N28" s="715"/>
    </row>
    <row r="29" spans="3:14" ht="14.25">
      <c r="C29" s="16"/>
      <c r="D29" s="17" t="s">
        <v>30</v>
      </c>
      <c r="E29" s="18"/>
      <c r="F29" s="7"/>
      <c r="G29" s="8"/>
      <c r="H29" s="8"/>
      <c r="I29" s="8"/>
      <c r="J29" s="8"/>
      <c r="K29" s="8"/>
      <c r="L29" s="8"/>
      <c r="M29" s="8"/>
      <c r="N29" s="712"/>
    </row>
    <row r="30" spans="3:14" ht="14.25">
      <c r="C30" s="16"/>
      <c r="D30" s="18"/>
      <c r="E30" s="19" t="s">
        <v>31</v>
      </c>
      <c r="F30" s="20"/>
      <c r="G30" s="8">
        <v>2278345.8041958041</v>
      </c>
      <c r="H30" s="8">
        <v>4407123.2224622034</v>
      </c>
      <c r="I30" s="8">
        <v>2154354.1958041959</v>
      </c>
      <c r="J30" s="8">
        <v>9141802.9006479476</v>
      </c>
      <c r="K30" s="8">
        <v>0</v>
      </c>
      <c r="L30" s="8">
        <v>238222.87688984882</v>
      </c>
      <c r="M30" s="8">
        <f t="shared" ref="M30:N30" si="5">G30+I30+K30</f>
        <v>4432700</v>
      </c>
      <c r="N30" s="712">
        <f t="shared" si="5"/>
        <v>13787149</v>
      </c>
    </row>
    <row r="31" spans="3:14" ht="14.25">
      <c r="C31" s="16"/>
      <c r="D31" s="18"/>
      <c r="E31" s="20"/>
      <c r="F31" s="20" t="s">
        <v>32</v>
      </c>
      <c r="G31" s="12"/>
      <c r="H31" s="12"/>
      <c r="I31" s="12"/>
      <c r="J31" s="12"/>
      <c r="K31" s="12"/>
      <c r="L31" s="12"/>
      <c r="M31" s="12"/>
      <c r="N31" s="715"/>
    </row>
    <row r="32" spans="3:14" ht="14.25">
      <c r="C32" s="16"/>
      <c r="D32" s="18"/>
      <c r="E32" s="19" t="s">
        <v>33</v>
      </c>
      <c r="F32" s="20"/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f t="shared" ref="M32:N32" si="6">G32+I32+K32</f>
        <v>0</v>
      </c>
      <c r="N32" s="712">
        <f t="shared" si="6"/>
        <v>0</v>
      </c>
    </row>
    <row r="33" spans="3:14" ht="14.25">
      <c r="C33" s="16"/>
      <c r="D33" s="18"/>
      <c r="E33" s="20"/>
      <c r="F33" s="20" t="s">
        <v>32</v>
      </c>
      <c r="G33" s="12"/>
      <c r="H33" s="12"/>
      <c r="I33" s="12"/>
      <c r="J33" s="12"/>
      <c r="K33" s="12"/>
      <c r="L33" s="12"/>
      <c r="M33" s="12"/>
      <c r="N33" s="715"/>
    </row>
    <row r="34" spans="3:14" ht="14.25">
      <c r="C34" s="16"/>
      <c r="D34" s="18"/>
      <c r="E34" s="19" t="s">
        <v>34</v>
      </c>
      <c r="F34" s="20"/>
      <c r="G34" s="8">
        <v>3138923.8951048949</v>
      </c>
      <c r="H34" s="8">
        <v>2375301.2267818577</v>
      </c>
      <c r="I34" s="8">
        <v>2968098.1048951051</v>
      </c>
      <c r="J34" s="8">
        <v>4927145.1123110149</v>
      </c>
      <c r="K34" s="8">
        <v>0</v>
      </c>
      <c r="L34" s="8">
        <v>128394.66090712743</v>
      </c>
      <c r="M34" s="8">
        <f t="shared" ref="M34:N34" si="7">G34+I34+K34</f>
        <v>6107022</v>
      </c>
      <c r="N34" s="712">
        <f t="shared" si="7"/>
        <v>7430841</v>
      </c>
    </row>
    <row r="35" spans="3:14" ht="14.25">
      <c r="C35" s="16"/>
      <c r="D35" s="18"/>
      <c r="E35" s="20"/>
      <c r="F35" s="20" t="s">
        <v>32</v>
      </c>
      <c r="G35" s="12"/>
      <c r="H35" s="12"/>
      <c r="I35" s="12"/>
      <c r="J35" s="12"/>
      <c r="K35" s="12"/>
      <c r="L35" s="12"/>
      <c r="M35" s="12"/>
      <c r="N35" s="715"/>
    </row>
    <row r="36" spans="3:14" ht="14.25">
      <c r="C36" s="9"/>
      <c r="D36" s="21"/>
      <c r="E36" s="20"/>
      <c r="F36" s="20"/>
      <c r="G36" s="12"/>
      <c r="H36" s="12"/>
      <c r="I36" s="12"/>
      <c r="J36" s="12"/>
      <c r="K36" s="12"/>
      <c r="L36" s="12"/>
      <c r="M36" s="12"/>
      <c r="N36" s="715"/>
    </row>
    <row r="37" spans="3:14" ht="14.25">
      <c r="C37" s="9"/>
      <c r="D37" s="5" t="s">
        <v>35</v>
      </c>
      <c r="E37" s="7"/>
      <c r="F37" s="7"/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8">
        <f t="shared" ref="M37:N40" si="8">G37+I37+K37</f>
        <v>0</v>
      </c>
      <c r="N37" s="712">
        <f t="shared" si="8"/>
        <v>0</v>
      </c>
    </row>
    <row r="38" spans="3:14" ht="14.25">
      <c r="C38" s="9"/>
      <c r="D38" s="22" t="s">
        <v>36</v>
      </c>
      <c r="E38" s="7"/>
      <c r="F38" s="7"/>
      <c r="G38" s="8">
        <v>0</v>
      </c>
      <c r="H38" s="8">
        <v>0</v>
      </c>
      <c r="I38" s="8">
        <v>0</v>
      </c>
      <c r="J38" s="8">
        <v>0</v>
      </c>
      <c r="K38" s="8">
        <v>0</v>
      </c>
      <c r="L38" s="8">
        <v>0</v>
      </c>
      <c r="M38" s="8">
        <f t="shared" si="8"/>
        <v>0</v>
      </c>
      <c r="N38" s="712">
        <f t="shared" si="8"/>
        <v>0</v>
      </c>
    </row>
    <row r="39" spans="3:14" ht="14.25">
      <c r="C39" s="9"/>
      <c r="D39" s="22" t="s">
        <v>37</v>
      </c>
      <c r="E39" s="21"/>
      <c r="F39" s="7"/>
      <c r="G39" s="8">
        <v>0</v>
      </c>
      <c r="H39" s="8">
        <v>0</v>
      </c>
      <c r="I39" s="8">
        <v>0</v>
      </c>
      <c r="J39" s="8">
        <v>0</v>
      </c>
      <c r="K39" s="8">
        <v>0</v>
      </c>
      <c r="L39" s="8">
        <v>0</v>
      </c>
      <c r="M39" s="8">
        <f t="shared" si="8"/>
        <v>0</v>
      </c>
      <c r="N39" s="712">
        <f t="shared" si="8"/>
        <v>0</v>
      </c>
    </row>
    <row r="40" spans="3:14" ht="15" thickBot="1">
      <c r="C40" s="9"/>
      <c r="D40" s="22" t="s">
        <v>38</v>
      </c>
      <c r="E40" s="21"/>
      <c r="F40" s="7"/>
      <c r="G40" s="8">
        <v>0</v>
      </c>
      <c r="H40" s="8">
        <v>0</v>
      </c>
      <c r="I40" s="8">
        <v>0</v>
      </c>
      <c r="J40" s="8">
        <v>0</v>
      </c>
      <c r="K40" s="8">
        <v>0</v>
      </c>
      <c r="L40" s="8">
        <v>0</v>
      </c>
      <c r="M40" s="8">
        <f t="shared" si="8"/>
        <v>0</v>
      </c>
      <c r="N40" s="712">
        <f t="shared" si="8"/>
        <v>0</v>
      </c>
    </row>
    <row r="41" spans="3:14" ht="24" customHeight="1" thickTop="1" thickBot="1">
      <c r="C41" s="23" t="s">
        <v>39</v>
      </c>
      <c r="D41" s="24"/>
      <c r="E41" s="25"/>
      <c r="F41" s="26"/>
      <c r="G41" s="27">
        <f t="shared" ref="G41:I41" si="9">+SUM(G28:G40)</f>
        <v>5417269.6993006989</v>
      </c>
      <c r="H41" s="27">
        <f t="shared" si="9"/>
        <v>6782424.4492440615</v>
      </c>
      <c r="I41" s="27">
        <f t="shared" si="9"/>
        <v>5122452.3006993011</v>
      </c>
      <c r="J41" s="27">
        <f t="shared" ref="J41:K41" si="10">+SUM(J28:J40)</f>
        <v>14068948.012958962</v>
      </c>
      <c r="K41" s="27">
        <f t="shared" si="10"/>
        <v>0</v>
      </c>
      <c r="L41" s="27">
        <f t="shared" ref="L41:N41" si="11">+SUM(L28:L40)</f>
        <v>366617.53779697628</v>
      </c>
      <c r="M41" s="27">
        <f t="shared" si="11"/>
        <v>10539722</v>
      </c>
      <c r="N41" s="720">
        <f t="shared" si="11"/>
        <v>21217990</v>
      </c>
    </row>
    <row r="42" spans="3:14" ht="17.25" customHeight="1" thickTop="1">
      <c r="C42" s="9"/>
      <c r="D42" s="22" t="s">
        <v>40</v>
      </c>
      <c r="E42" s="18"/>
      <c r="F42" s="7"/>
      <c r="G42" s="28">
        <f t="shared" ref="G42:L42" si="12">+G26-G41</f>
        <v>-1346269.6993006989</v>
      </c>
      <c r="H42" s="28">
        <f t="shared" si="12"/>
        <v>-2566924.4492440615</v>
      </c>
      <c r="I42" s="28">
        <f t="shared" si="12"/>
        <v>1132547.6993006989</v>
      </c>
      <c r="J42" s="28">
        <f t="shared" si="12"/>
        <v>1411051.9870410375</v>
      </c>
      <c r="K42" s="28">
        <f t="shared" si="12"/>
        <v>0</v>
      </c>
      <c r="L42" s="28">
        <f t="shared" si="12"/>
        <v>-206617.53779697628</v>
      </c>
      <c r="M42" s="28">
        <f>G42+I42+K42</f>
        <v>-213722</v>
      </c>
      <c r="N42" s="721">
        <f>H42+J42+L42</f>
        <v>-1362490.0000000002</v>
      </c>
    </row>
    <row r="43" spans="3:14" ht="18" customHeight="1" thickBot="1">
      <c r="C43" s="16" t="s">
        <v>41</v>
      </c>
      <c r="D43" s="29"/>
      <c r="E43" s="7"/>
      <c r="F43" s="30"/>
      <c r="G43" s="31">
        <v>147</v>
      </c>
      <c r="H43" s="31">
        <v>148</v>
      </c>
      <c r="I43" s="31">
        <v>139</v>
      </c>
      <c r="J43" s="31">
        <v>307</v>
      </c>
      <c r="K43" s="31">
        <v>0</v>
      </c>
      <c r="L43" s="31">
        <v>8</v>
      </c>
      <c r="M43" s="31">
        <f>G43+I43+K43</f>
        <v>286</v>
      </c>
      <c r="N43" s="759">
        <f>H43+J43+L43</f>
        <v>463</v>
      </c>
    </row>
    <row r="44" spans="3:14" ht="15.75" thickTop="1" thickBot="1">
      <c r="C44" s="32" t="s">
        <v>42</v>
      </c>
      <c r="D44" s="33"/>
      <c r="E44" s="34"/>
      <c r="F44" s="35"/>
      <c r="G44" s="36">
        <f t="shared" ref="G44:N44" si="13">G41/G43</f>
        <v>36852.174825174821</v>
      </c>
      <c r="H44" s="36">
        <f t="shared" si="13"/>
        <v>45827.192224622035</v>
      </c>
      <c r="I44" s="36">
        <f t="shared" si="13"/>
        <v>36852.174825174829</v>
      </c>
      <c r="J44" s="36">
        <f t="shared" si="13"/>
        <v>45827.192224622027</v>
      </c>
      <c r="K44" s="36">
        <v>0</v>
      </c>
      <c r="L44" s="36">
        <f t="shared" si="13"/>
        <v>45827.192224622035</v>
      </c>
      <c r="M44" s="36">
        <f t="shared" si="13"/>
        <v>36852.174825174829</v>
      </c>
      <c r="N44" s="724">
        <f t="shared" si="13"/>
        <v>45827.192224622027</v>
      </c>
    </row>
    <row r="45" spans="3:14" ht="15" thickTop="1">
      <c r="D45" s="3"/>
      <c r="E45" s="18"/>
    </row>
    <row r="46" spans="3:14" ht="14.25">
      <c r="D46" s="3"/>
      <c r="E46" s="18"/>
    </row>
  </sheetData>
  <mergeCells count="8">
    <mergeCell ref="M6:N6"/>
    <mergeCell ref="C4:F4"/>
    <mergeCell ref="C5:J5"/>
    <mergeCell ref="C6:F7"/>
    <mergeCell ref="G6:H6"/>
    <mergeCell ref="I6:J6"/>
    <mergeCell ref="K6:L6"/>
    <mergeCell ref="J4:M4"/>
  </mergeCells>
  <printOptions horizontalCentered="1" verticalCentered="1"/>
  <pageMargins left="0.15748031496062992" right="0.15748031496062992" top="0.2" bottom="7.874015748031496E-2" header="0.15748031496062992" footer="0.15748031496062992"/>
  <pageSetup paperSize="5" scale="8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O45"/>
  <sheetViews>
    <sheetView showGridLines="0" view="pageBreakPreview" topLeftCell="A30" zoomScaleSheetLayoutView="100" workbookViewId="0">
      <selection activeCell="H50" sqref="H50"/>
    </sheetView>
  </sheetViews>
  <sheetFormatPr defaultRowHeight="13.5"/>
  <cols>
    <col min="1" max="1" width="3.140625" style="1" customWidth="1"/>
    <col min="2" max="2" width="3" style="1" customWidth="1"/>
    <col min="3" max="3" width="3.5703125" style="1" customWidth="1"/>
    <col min="4" max="4" width="2.42578125" style="1" customWidth="1"/>
    <col min="5" max="5" width="31.85546875" style="1" customWidth="1"/>
    <col min="6" max="6" width="13.5703125" style="1" customWidth="1"/>
    <col min="7" max="7" width="13.42578125" style="1" customWidth="1"/>
    <col min="8" max="8" width="12.42578125" style="1" customWidth="1"/>
    <col min="9" max="9" width="12.5703125" style="1" customWidth="1"/>
    <col min="10" max="11" width="12.42578125" style="1" customWidth="1"/>
    <col min="12" max="13" width="17.28515625" style="1" bestFit="1" customWidth="1"/>
    <col min="14" max="14" width="16" style="1" bestFit="1" customWidth="1"/>
    <col min="15" max="15" width="14.28515625" style="1" bestFit="1" customWidth="1"/>
    <col min="16" max="234" width="9.140625" style="1"/>
    <col min="235" max="235" width="3.140625" style="1" customWidth="1"/>
    <col min="236" max="236" width="3" style="1" customWidth="1"/>
    <col min="237" max="237" width="3.5703125" style="1" customWidth="1"/>
    <col min="238" max="238" width="2.42578125" style="1" customWidth="1"/>
    <col min="239" max="239" width="43.85546875" style="1" customWidth="1"/>
    <col min="240" max="240" width="21.28515625" style="1" customWidth="1"/>
    <col min="241" max="241" width="20.42578125" style="1" customWidth="1"/>
    <col min="242" max="242" width="11.28515625" style="1" bestFit="1" customWidth="1"/>
    <col min="243" max="243" width="11.5703125" style="1" bestFit="1" customWidth="1"/>
    <col min="244" max="490" width="9.140625" style="1"/>
    <col min="491" max="491" width="3.140625" style="1" customWidth="1"/>
    <col min="492" max="492" width="3" style="1" customWidth="1"/>
    <col min="493" max="493" width="3.5703125" style="1" customWidth="1"/>
    <col min="494" max="494" width="2.42578125" style="1" customWidth="1"/>
    <col min="495" max="495" width="43.85546875" style="1" customWidth="1"/>
    <col min="496" max="496" width="21.28515625" style="1" customWidth="1"/>
    <col min="497" max="497" width="20.42578125" style="1" customWidth="1"/>
    <col min="498" max="498" width="11.28515625" style="1" bestFit="1" customWidth="1"/>
    <col min="499" max="499" width="11.5703125" style="1" bestFit="1" customWidth="1"/>
    <col min="500" max="746" width="9.140625" style="1"/>
    <col min="747" max="747" width="3.140625" style="1" customWidth="1"/>
    <col min="748" max="748" width="3" style="1" customWidth="1"/>
    <col min="749" max="749" width="3.5703125" style="1" customWidth="1"/>
    <col min="750" max="750" width="2.42578125" style="1" customWidth="1"/>
    <col min="751" max="751" width="43.85546875" style="1" customWidth="1"/>
    <col min="752" max="752" width="21.28515625" style="1" customWidth="1"/>
    <col min="753" max="753" width="20.42578125" style="1" customWidth="1"/>
    <col min="754" max="754" width="11.28515625" style="1" bestFit="1" customWidth="1"/>
    <col min="755" max="755" width="11.5703125" style="1" bestFit="1" customWidth="1"/>
    <col min="756" max="1002" width="9.140625" style="1"/>
    <col min="1003" max="1003" width="3.140625" style="1" customWidth="1"/>
    <col min="1004" max="1004" width="3" style="1" customWidth="1"/>
    <col min="1005" max="1005" width="3.5703125" style="1" customWidth="1"/>
    <col min="1006" max="1006" width="2.42578125" style="1" customWidth="1"/>
    <col min="1007" max="1007" width="43.85546875" style="1" customWidth="1"/>
    <col min="1008" max="1008" width="21.28515625" style="1" customWidth="1"/>
    <col min="1009" max="1009" width="20.42578125" style="1" customWidth="1"/>
    <col min="1010" max="1010" width="11.28515625" style="1" bestFit="1" customWidth="1"/>
    <col min="1011" max="1011" width="11.5703125" style="1" bestFit="1" customWidth="1"/>
    <col min="1012" max="1258" width="9.140625" style="1"/>
    <col min="1259" max="1259" width="3.140625" style="1" customWidth="1"/>
    <col min="1260" max="1260" width="3" style="1" customWidth="1"/>
    <col min="1261" max="1261" width="3.5703125" style="1" customWidth="1"/>
    <col min="1262" max="1262" width="2.42578125" style="1" customWidth="1"/>
    <col min="1263" max="1263" width="43.85546875" style="1" customWidth="1"/>
    <col min="1264" max="1264" width="21.28515625" style="1" customWidth="1"/>
    <col min="1265" max="1265" width="20.42578125" style="1" customWidth="1"/>
    <col min="1266" max="1266" width="11.28515625" style="1" bestFit="1" customWidth="1"/>
    <col min="1267" max="1267" width="11.5703125" style="1" bestFit="1" customWidth="1"/>
    <col min="1268" max="1514" width="9.140625" style="1"/>
    <col min="1515" max="1515" width="3.140625" style="1" customWidth="1"/>
    <col min="1516" max="1516" width="3" style="1" customWidth="1"/>
    <col min="1517" max="1517" width="3.5703125" style="1" customWidth="1"/>
    <col min="1518" max="1518" width="2.42578125" style="1" customWidth="1"/>
    <col min="1519" max="1519" width="43.85546875" style="1" customWidth="1"/>
    <col min="1520" max="1520" width="21.28515625" style="1" customWidth="1"/>
    <col min="1521" max="1521" width="20.42578125" style="1" customWidth="1"/>
    <col min="1522" max="1522" width="11.28515625" style="1" bestFit="1" customWidth="1"/>
    <col min="1523" max="1523" width="11.5703125" style="1" bestFit="1" customWidth="1"/>
    <col min="1524" max="1770" width="9.140625" style="1"/>
    <col min="1771" max="1771" width="3.140625" style="1" customWidth="1"/>
    <col min="1772" max="1772" width="3" style="1" customWidth="1"/>
    <col min="1773" max="1773" width="3.5703125" style="1" customWidth="1"/>
    <col min="1774" max="1774" width="2.42578125" style="1" customWidth="1"/>
    <col min="1775" max="1775" width="43.85546875" style="1" customWidth="1"/>
    <col min="1776" max="1776" width="21.28515625" style="1" customWidth="1"/>
    <col min="1777" max="1777" width="20.42578125" style="1" customWidth="1"/>
    <col min="1778" max="1778" width="11.28515625" style="1" bestFit="1" customWidth="1"/>
    <col min="1779" max="1779" width="11.5703125" style="1" bestFit="1" customWidth="1"/>
    <col min="1780" max="2026" width="9.140625" style="1"/>
    <col min="2027" max="2027" width="3.140625" style="1" customWidth="1"/>
    <col min="2028" max="2028" width="3" style="1" customWidth="1"/>
    <col min="2029" max="2029" width="3.5703125" style="1" customWidth="1"/>
    <col min="2030" max="2030" width="2.42578125" style="1" customWidth="1"/>
    <col min="2031" max="2031" width="43.85546875" style="1" customWidth="1"/>
    <col min="2032" max="2032" width="21.28515625" style="1" customWidth="1"/>
    <col min="2033" max="2033" width="20.42578125" style="1" customWidth="1"/>
    <col min="2034" max="2034" width="11.28515625" style="1" bestFit="1" customWidth="1"/>
    <col min="2035" max="2035" width="11.5703125" style="1" bestFit="1" customWidth="1"/>
    <col min="2036" max="2282" width="9.140625" style="1"/>
    <col min="2283" max="2283" width="3.140625" style="1" customWidth="1"/>
    <col min="2284" max="2284" width="3" style="1" customWidth="1"/>
    <col min="2285" max="2285" width="3.5703125" style="1" customWidth="1"/>
    <col min="2286" max="2286" width="2.42578125" style="1" customWidth="1"/>
    <col min="2287" max="2287" width="43.85546875" style="1" customWidth="1"/>
    <col min="2288" max="2288" width="21.28515625" style="1" customWidth="1"/>
    <col min="2289" max="2289" width="20.42578125" style="1" customWidth="1"/>
    <col min="2290" max="2290" width="11.28515625" style="1" bestFit="1" customWidth="1"/>
    <col min="2291" max="2291" width="11.5703125" style="1" bestFit="1" customWidth="1"/>
    <col min="2292" max="2538" width="9.140625" style="1"/>
    <col min="2539" max="2539" width="3.140625" style="1" customWidth="1"/>
    <col min="2540" max="2540" width="3" style="1" customWidth="1"/>
    <col min="2541" max="2541" width="3.5703125" style="1" customWidth="1"/>
    <col min="2542" max="2542" width="2.42578125" style="1" customWidth="1"/>
    <col min="2543" max="2543" width="43.85546875" style="1" customWidth="1"/>
    <col min="2544" max="2544" width="21.28515625" style="1" customWidth="1"/>
    <col min="2545" max="2545" width="20.42578125" style="1" customWidth="1"/>
    <col min="2546" max="2546" width="11.28515625" style="1" bestFit="1" customWidth="1"/>
    <col min="2547" max="2547" width="11.5703125" style="1" bestFit="1" customWidth="1"/>
    <col min="2548" max="2794" width="9.140625" style="1"/>
    <col min="2795" max="2795" width="3.140625" style="1" customWidth="1"/>
    <col min="2796" max="2796" width="3" style="1" customWidth="1"/>
    <col min="2797" max="2797" width="3.5703125" style="1" customWidth="1"/>
    <col min="2798" max="2798" width="2.42578125" style="1" customWidth="1"/>
    <col min="2799" max="2799" width="43.85546875" style="1" customWidth="1"/>
    <col min="2800" max="2800" width="21.28515625" style="1" customWidth="1"/>
    <col min="2801" max="2801" width="20.42578125" style="1" customWidth="1"/>
    <col min="2802" max="2802" width="11.28515625" style="1" bestFit="1" customWidth="1"/>
    <col min="2803" max="2803" width="11.5703125" style="1" bestFit="1" customWidth="1"/>
    <col min="2804" max="3050" width="9.140625" style="1"/>
    <col min="3051" max="3051" width="3.140625" style="1" customWidth="1"/>
    <col min="3052" max="3052" width="3" style="1" customWidth="1"/>
    <col min="3053" max="3053" width="3.5703125" style="1" customWidth="1"/>
    <col min="3054" max="3054" width="2.42578125" style="1" customWidth="1"/>
    <col min="3055" max="3055" width="43.85546875" style="1" customWidth="1"/>
    <col min="3056" max="3056" width="21.28515625" style="1" customWidth="1"/>
    <col min="3057" max="3057" width="20.42578125" style="1" customWidth="1"/>
    <col min="3058" max="3058" width="11.28515625" style="1" bestFit="1" customWidth="1"/>
    <col min="3059" max="3059" width="11.5703125" style="1" bestFit="1" customWidth="1"/>
    <col min="3060" max="3306" width="9.140625" style="1"/>
    <col min="3307" max="3307" width="3.140625" style="1" customWidth="1"/>
    <col min="3308" max="3308" width="3" style="1" customWidth="1"/>
    <col min="3309" max="3309" width="3.5703125" style="1" customWidth="1"/>
    <col min="3310" max="3310" width="2.42578125" style="1" customWidth="1"/>
    <col min="3311" max="3311" width="43.85546875" style="1" customWidth="1"/>
    <col min="3312" max="3312" width="21.28515625" style="1" customWidth="1"/>
    <col min="3313" max="3313" width="20.42578125" style="1" customWidth="1"/>
    <col min="3314" max="3314" width="11.28515625" style="1" bestFit="1" customWidth="1"/>
    <col min="3315" max="3315" width="11.5703125" style="1" bestFit="1" customWidth="1"/>
    <col min="3316" max="3562" width="9.140625" style="1"/>
    <col min="3563" max="3563" width="3.140625" style="1" customWidth="1"/>
    <col min="3564" max="3564" width="3" style="1" customWidth="1"/>
    <col min="3565" max="3565" width="3.5703125" style="1" customWidth="1"/>
    <col min="3566" max="3566" width="2.42578125" style="1" customWidth="1"/>
    <col min="3567" max="3567" width="43.85546875" style="1" customWidth="1"/>
    <col min="3568" max="3568" width="21.28515625" style="1" customWidth="1"/>
    <col min="3569" max="3569" width="20.42578125" style="1" customWidth="1"/>
    <col min="3570" max="3570" width="11.28515625" style="1" bestFit="1" customWidth="1"/>
    <col min="3571" max="3571" width="11.5703125" style="1" bestFit="1" customWidth="1"/>
    <col min="3572" max="3818" width="9.140625" style="1"/>
    <col min="3819" max="3819" width="3.140625" style="1" customWidth="1"/>
    <col min="3820" max="3820" width="3" style="1" customWidth="1"/>
    <col min="3821" max="3821" width="3.5703125" style="1" customWidth="1"/>
    <col min="3822" max="3822" width="2.42578125" style="1" customWidth="1"/>
    <col min="3823" max="3823" width="43.85546875" style="1" customWidth="1"/>
    <col min="3824" max="3824" width="21.28515625" style="1" customWidth="1"/>
    <col min="3825" max="3825" width="20.42578125" style="1" customWidth="1"/>
    <col min="3826" max="3826" width="11.28515625" style="1" bestFit="1" customWidth="1"/>
    <col min="3827" max="3827" width="11.5703125" style="1" bestFit="1" customWidth="1"/>
    <col min="3828" max="4074" width="9.140625" style="1"/>
    <col min="4075" max="4075" width="3.140625" style="1" customWidth="1"/>
    <col min="4076" max="4076" width="3" style="1" customWidth="1"/>
    <col min="4077" max="4077" width="3.5703125" style="1" customWidth="1"/>
    <col min="4078" max="4078" width="2.42578125" style="1" customWidth="1"/>
    <col min="4079" max="4079" width="43.85546875" style="1" customWidth="1"/>
    <col min="4080" max="4080" width="21.28515625" style="1" customWidth="1"/>
    <col min="4081" max="4081" width="20.42578125" style="1" customWidth="1"/>
    <col min="4082" max="4082" width="11.28515625" style="1" bestFit="1" customWidth="1"/>
    <col min="4083" max="4083" width="11.5703125" style="1" bestFit="1" customWidth="1"/>
    <col min="4084" max="4330" width="9.140625" style="1"/>
    <col min="4331" max="4331" width="3.140625" style="1" customWidth="1"/>
    <col min="4332" max="4332" width="3" style="1" customWidth="1"/>
    <col min="4333" max="4333" width="3.5703125" style="1" customWidth="1"/>
    <col min="4334" max="4334" width="2.42578125" style="1" customWidth="1"/>
    <col min="4335" max="4335" width="43.85546875" style="1" customWidth="1"/>
    <col min="4336" max="4336" width="21.28515625" style="1" customWidth="1"/>
    <col min="4337" max="4337" width="20.42578125" style="1" customWidth="1"/>
    <col min="4338" max="4338" width="11.28515625" style="1" bestFit="1" customWidth="1"/>
    <col min="4339" max="4339" width="11.5703125" style="1" bestFit="1" customWidth="1"/>
    <col min="4340" max="4586" width="9.140625" style="1"/>
    <col min="4587" max="4587" width="3.140625" style="1" customWidth="1"/>
    <col min="4588" max="4588" width="3" style="1" customWidth="1"/>
    <col min="4589" max="4589" width="3.5703125" style="1" customWidth="1"/>
    <col min="4590" max="4590" width="2.42578125" style="1" customWidth="1"/>
    <col min="4591" max="4591" width="43.85546875" style="1" customWidth="1"/>
    <col min="4592" max="4592" width="21.28515625" style="1" customWidth="1"/>
    <col min="4593" max="4593" width="20.42578125" style="1" customWidth="1"/>
    <col min="4594" max="4594" width="11.28515625" style="1" bestFit="1" customWidth="1"/>
    <col min="4595" max="4595" width="11.5703125" style="1" bestFit="1" customWidth="1"/>
    <col min="4596" max="4842" width="9.140625" style="1"/>
    <col min="4843" max="4843" width="3.140625" style="1" customWidth="1"/>
    <col min="4844" max="4844" width="3" style="1" customWidth="1"/>
    <col min="4845" max="4845" width="3.5703125" style="1" customWidth="1"/>
    <col min="4846" max="4846" width="2.42578125" style="1" customWidth="1"/>
    <col min="4847" max="4847" width="43.85546875" style="1" customWidth="1"/>
    <col min="4848" max="4848" width="21.28515625" style="1" customWidth="1"/>
    <col min="4849" max="4849" width="20.42578125" style="1" customWidth="1"/>
    <col min="4850" max="4850" width="11.28515625" style="1" bestFit="1" customWidth="1"/>
    <col min="4851" max="4851" width="11.5703125" style="1" bestFit="1" customWidth="1"/>
    <col min="4852" max="5098" width="9.140625" style="1"/>
    <col min="5099" max="5099" width="3.140625" style="1" customWidth="1"/>
    <col min="5100" max="5100" width="3" style="1" customWidth="1"/>
    <col min="5101" max="5101" width="3.5703125" style="1" customWidth="1"/>
    <col min="5102" max="5102" width="2.42578125" style="1" customWidth="1"/>
    <col min="5103" max="5103" width="43.85546875" style="1" customWidth="1"/>
    <col min="5104" max="5104" width="21.28515625" style="1" customWidth="1"/>
    <col min="5105" max="5105" width="20.42578125" style="1" customWidth="1"/>
    <col min="5106" max="5106" width="11.28515625" style="1" bestFit="1" customWidth="1"/>
    <col min="5107" max="5107" width="11.5703125" style="1" bestFit="1" customWidth="1"/>
    <col min="5108" max="5354" width="9.140625" style="1"/>
    <col min="5355" max="5355" width="3.140625" style="1" customWidth="1"/>
    <col min="5356" max="5356" width="3" style="1" customWidth="1"/>
    <col min="5357" max="5357" width="3.5703125" style="1" customWidth="1"/>
    <col min="5358" max="5358" width="2.42578125" style="1" customWidth="1"/>
    <col min="5359" max="5359" width="43.85546875" style="1" customWidth="1"/>
    <col min="5360" max="5360" width="21.28515625" style="1" customWidth="1"/>
    <col min="5361" max="5361" width="20.42578125" style="1" customWidth="1"/>
    <col min="5362" max="5362" width="11.28515625" style="1" bestFit="1" customWidth="1"/>
    <col min="5363" max="5363" width="11.5703125" style="1" bestFit="1" customWidth="1"/>
    <col min="5364" max="5610" width="9.140625" style="1"/>
    <col min="5611" max="5611" width="3.140625" style="1" customWidth="1"/>
    <col min="5612" max="5612" width="3" style="1" customWidth="1"/>
    <col min="5613" max="5613" width="3.5703125" style="1" customWidth="1"/>
    <col min="5614" max="5614" width="2.42578125" style="1" customWidth="1"/>
    <col min="5615" max="5615" width="43.85546875" style="1" customWidth="1"/>
    <col min="5616" max="5616" width="21.28515625" style="1" customWidth="1"/>
    <col min="5617" max="5617" width="20.42578125" style="1" customWidth="1"/>
    <col min="5618" max="5618" width="11.28515625" style="1" bestFit="1" customWidth="1"/>
    <col min="5619" max="5619" width="11.5703125" style="1" bestFit="1" customWidth="1"/>
    <col min="5620" max="5866" width="9.140625" style="1"/>
    <col min="5867" max="5867" width="3.140625" style="1" customWidth="1"/>
    <col min="5868" max="5868" width="3" style="1" customWidth="1"/>
    <col min="5869" max="5869" width="3.5703125" style="1" customWidth="1"/>
    <col min="5870" max="5870" width="2.42578125" style="1" customWidth="1"/>
    <col min="5871" max="5871" width="43.85546875" style="1" customWidth="1"/>
    <col min="5872" max="5872" width="21.28515625" style="1" customWidth="1"/>
    <col min="5873" max="5873" width="20.42578125" style="1" customWidth="1"/>
    <col min="5874" max="5874" width="11.28515625" style="1" bestFit="1" customWidth="1"/>
    <col min="5875" max="5875" width="11.5703125" style="1" bestFit="1" customWidth="1"/>
    <col min="5876" max="6122" width="9.140625" style="1"/>
    <col min="6123" max="6123" width="3.140625" style="1" customWidth="1"/>
    <col min="6124" max="6124" width="3" style="1" customWidth="1"/>
    <col min="6125" max="6125" width="3.5703125" style="1" customWidth="1"/>
    <col min="6126" max="6126" width="2.42578125" style="1" customWidth="1"/>
    <col min="6127" max="6127" width="43.85546875" style="1" customWidth="1"/>
    <col min="6128" max="6128" width="21.28515625" style="1" customWidth="1"/>
    <col min="6129" max="6129" width="20.42578125" style="1" customWidth="1"/>
    <col min="6130" max="6130" width="11.28515625" style="1" bestFit="1" customWidth="1"/>
    <col min="6131" max="6131" width="11.5703125" style="1" bestFit="1" customWidth="1"/>
    <col min="6132" max="6378" width="9.140625" style="1"/>
    <col min="6379" max="6379" width="3.140625" style="1" customWidth="1"/>
    <col min="6380" max="6380" width="3" style="1" customWidth="1"/>
    <col min="6381" max="6381" width="3.5703125" style="1" customWidth="1"/>
    <col min="6382" max="6382" width="2.42578125" style="1" customWidth="1"/>
    <col min="6383" max="6383" width="43.85546875" style="1" customWidth="1"/>
    <col min="6384" max="6384" width="21.28515625" style="1" customWidth="1"/>
    <col min="6385" max="6385" width="20.42578125" style="1" customWidth="1"/>
    <col min="6386" max="6386" width="11.28515625" style="1" bestFit="1" customWidth="1"/>
    <col min="6387" max="6387" width="11.5703125" style="1" bestFit="1" customWidth="1"/>
    <col min="6388" max="6634" width="9.140625" style="1"/>
    <col min="6635" max="6635" width="3.140625" style="1" customWidth="1"/>
    <col min="6636" max="6636" width="3" style="1" customWidth="1"/>
    <col min="6637" max="6637" width="3.5703125" style="1" customWidth="1"/>
    <col min="6638" max="6638" width="2.42578125" style="1" customWidth="1"/>
    <col min="6639" max="6639" width="43.85546875" style="1" customWidth="1"/>
    <col min="6640" max="6640" width="21.28515625" style="1" customWidth="1"/>
    <col min="6641" max="6641" width="20.42578125" style="1" customWidth="1"/>
    <col min="6642" max="6642" width="11.28515625" style="1" bestFit="1" customWidth="1"/>
    <col min="6643" max="6643" width="11.5703125" style="1" bestFit="1" customWidth="1"/>
    <col min="6644" max="6890" width="9.140625" style="1"/>
    <col min="6891" max="6891" width="3.140625" style="1" customWidth="1"/>
    <col min="6892" max="6892" width="3" style="1" customWidth="1"/>
    <col min="6893" max="6893" width="3.5703125" style="1" customWidth="1"/>
    <col min="6894" max="6894" width="2.42578125" style="1" customWidth="1"/>
    <col min="6895" max="6895" width="43.85546875" style="1" customWidth="1"/>
    <col min="6896" max="6896" width="21.28515625" style="1" customWidth="1"/>
    <col min="6897" max="6897" width="20.42578125" style="1" customWidth="1"/>
    <col min="6898" max="6898" width="11.28515625" style="1" bestFit="1" customWidth="1"/>
    <col min="6899" max="6899" width="11.5703125" style="1" bestFit="1" customWidth="1"/>
    <col min="6900" max="7146" width="9.140625" style="1"/>
    <col min="7147" max="7147" width="3.140625" style="1" customWidth="1"/>
    <col min="7148" max="7148" width="3" style="1" customWidth="1"/>
    <col min="7149" max="7149" width="3.5703125" style="1" customWidth="1"/>
    <col min="7150" max="7150" width="2.42578125" style="1" customWidth="1"/>
    <col min="7151" max="7151" width="43.85546875" style="1" customWidth="1"/>
    <col min="7152" max="7152" width="21.28515625" style="1" customWidth="1"/>
    <col min="7153" max="7153" width="20.42578125" style="1" customWidth="1"/>
    <col min="7154" max="7154" width="11.28515625" style="1" bestFit="1" customWidth="1"/>
    <col min="7155" max="7155" width="11.5703125" style="1" bestFit="1" customWidth="1"/>
    <col min="7156" max="7402" width="9.140625" style="1"/>
    <col min="7403" max="7403" width="3.140625" style="1" customWidth="1"/>
    <col min="7404" max="7404" width="3" style="1" customWidth="1"/>
    <col min="7405" max="7405" width="3.5703125" style="1" customWidth="1"/>
    <col min="7406" max="7406" width="2.42578125" style="1" customWidth="1"/>
    <col min="7407" max="7407" width="43.85546875" style="1" customWidth="1"/>
    <col min="7408" max="7408" width="21.28515625" style="1" customWidth="1"/>
    <col min="7409" max="7409" width="20.42578125" style="1" customWidth="1"/>
    <col min="7410" max="7410" width="11.28515625" style="1" bestFit="1" customWidth="1"/>
    <col min="7411" max="7411" width="11.5703125" style="1" bestFit="1" customWidth="1"/>
    <col min="7412" max="7658" width="9.140625" style="1"/>
    <col min="7659" max="7659" width="3.140625" style="1" customWidth="1"/>
    <col min="7660" max="7660" width="3" style="1" customWidth="1"/>
    <col min="7661" max="7661" width="3.5703125" style="1" customWidth="1"/>
    <col min="7662" max="7662" width="2.42578125" style="1" customWidth="1"/>
    <col min="7663" max="7663" width="43.85546875" style="1" customWidth="1"/>
    <col min="7664" max="7664" width="21.28515625" style="1" customWidth="1"/>
    <col min="7665" max="7665" width="20.42578125" style="1" customWidth="1"/>
    <col min="7666" max="7666" width="11.28515625" style="1" bestFit="1" customWidth="1"/>
    <col min="7667" max="7667" width="11.5703125" style="1" bestFit="1" customWidth="1"/>
    <col min="7668" max="7914" width="9.140625" style="1"/>
    <col min="7915" max="7915" width="3.140625" style="1" customWidth="1"/>
    <col min="7916" max="7916" width="3" style="1" customWidth="1"/>
    <col min="7917" max="7917" width="3.5703125" style="1" customWidth="1"/>
    <col min="7918" max="7918" width="2.42578125" style="1" customWidth="1"/>
    <col min="7919" max="7919" width="43.85546875" style="1" customWidth="1"/>
    <col min="7920" max="7920" width="21.28515625" style="1" customWidth="1"/>
    <col min="7921" max="7921" width="20.42578125" style="1" customWidth="1"/>
    <col min="7922" max="7922" width="11.28515625" style="1" bestFit="1" customWidth="1"/>
    <col min="7923" max="7923" width="11.5703125" style="1" bestFit="1" customWidth="1"/>
    <col min="7924" max="8170" width="9.140625" style="1"/>
    <col min="8171" max="8171" width="3.140625" style="1" customWidth="1"/>
    <col min="8172" max="8172" width="3" style="1" customWidth="1"/>
    <col min="8173" max="8173" width="3.5703125" style="1" customWidth="1"/>
    <col min="8174" max="8174" width="2.42578125" style="1" customWidth="1"/>
    <col min="8175" max="8175" width="43.85546875" style="1" customWidth="1"/>
    <col min="8176" max="8176" width="21.28515625" style="1" customWidth="1"/>
    <col min="8177" max="8177" width="20.42578125" style="1" customWidth="1"/>
    <col min="8178" max="8178" width="11.28515625" style="1" bestFit="1" customWidth="1"/>
    <col min="8179" max="8179" width="11.5703125" style="1" bestFit="1" customWidth="1"/>
    <col min="8180" max="8426" width="9.140625" style="1"/>
    <col min="8427" max="8427" width="3.140625" style="1" customWidth="1"/>
    <col min="8428" max="8428" width="3" style="1" customWidth="1"/>
    <col min="8429" max="8429" width="3.5703125" style="1" customWidth="1"/>
    <col min="8430" max="8430" width="2.42578125" style="1" customWidth="1"/>
    <col min="8431" max="8431" width="43.85546875" style="1" customWidth="1"/>
    <col min="8432" max="8432" width="21.28515625" style="1" customWidth="1"/>
    <col min="8433" max="8433" width="20.42578125" style="1" customWidth="1"/>
    <col min="8434" max="8434" width="11.28515625" style="1" bestFit="1" customWidth="1"/>
    <col min="8435" max="8435" width="11.5703125" style="1" bestFit="1" customWidth="1"/>
    <col min="8436" max="8682" width="9.140625" style="1"/>
    <col min="8683" max="8683" width="3.140625" style="1" customWidth="1"/>
    <col min="8684" max="8684" width="3" style="1" customWidth="1"/>
    <col min="8685" max="8685" width="3.5703125" style="1" customWidth="1"/>
    <col min="8686" max="8686" width="2.42578125" style="1" customWidth="1"/>
    <col min="8687" max="8687" width="43.85546875" style="1" customWidth="1"/>
    <col min="8688" max="8688" width="21.28515625" style="1" customWidth="1"/>
    <col min="8689" max="8689" width="20.42578125" style="1" customWidth="1"/>
    <col min="8690" max="8690" width="11.28515625" style="1" bestFit="1" customWidth="1"/>
    <col min="8691" max="8691" width="11.5703125" style="1" bestFit="1" customWidth="1"/>
    <col min="8692" max="8938" width="9.140625" style="1"/>
    <col min="8939" max="8939" width="3.140625" style="1" customWidth="1"/>
    <col min="8940" max="8940" width="3" style="1" customWidth="1"/>
    <col min="8941" max="8941" width="3.5703125" style="1" customWidth="1"/>
    <col min="8942" max="8942" width="2.42578125" style="1" customWidth="1"/>
    <col min="8943" max="8943" width="43.85546875" style="1" customWidth="1"/>
    <col min="8944" max="8944" width="21.28515625" style="1" customWidth="1"/>
    <col min="8945" max="8945" width="20.42578125" style="1" customWidth="1"/>
    <col min="8946" max="8946" width="11.28515625" style="1" bestFit="1" customWidth="1"/>
    <col min="8947" max="8947" width="11.5703125" style="1" bestFit="1" customWidth="1"/>
    <col min="8948" max="9194" width="9.140625" style="1"/>
    <col min="9195" max="9195" width="3.140625" style="1" customWidth="1"/>
    <col min="9196" max="9196" width="3" style="1" customWidth="1"/>
    <col min="9197" max="9197" width="3.5703125" style="1" customWidth="1"/>
    <col min="9198" max="9198" width="2.42578125" style="1" customWidth="1"/>
    <col min="9199" max="9199" width="43.85546875" style="1" customWidth="1"/>
    <col min="9200" max="9200" width="21.28515625" style="1" customWidth="1"/>
    <col min="9201" max="9201" width="20.42578125" style="1" customWidth="1"/>
    <col min="9202" max="9202" width="11.28515625" style="1" bestFit="1" customWidth="1"/>
    <col min="9203" max="9203" width="11.5703125" style="1" bestFit="1" customWidth="1"/>
    <col min="9204" max="9450" width="9.140625" style="1"/>
    <col min="9451" max="9451" width="3.140625" style="1" customWidth="1"/>
    <col min="9452" max="9452" width="3" style="1" customWidth="1"/>
    <col min="9453" max="9453" width="3.5703125" style="1" customWidth="1"/>
    <col min="9454" max="9454" width="2.42578125" style="1" customWidth="1"/>
    <col min="9455" max="9455" width="43.85546875" style="1" customWidth="1"/>
    <col min="9456" max="9456" width="21.28515625" style="1" customWidth="1"/>
    <col min="9457" max="9457" width="20.42578125" style="1" customWidth="1"/>
    <col min="9458" max="9458" width="11.28515625" style="1" bestFit="1" customWidth="1"/>
    <col min="9459" max="9459" width="11.5703125" style="1" bestFit="1" customWidth="1"/>
    <col min="9460" max="9706" width="9.140625" style="1"/>
    <col min="9707" max="9707" width="3.140625" style="1" customWidth="1"/>
    <col min="9708" max="9708" width="3" style="1" customWidth="1"/>
    <col min="9709" max="9709" width="3.5703125" style="1" customWidth="1"/>
    <col min="9710" max="9710" width="2.42578125" style="1" customWidth="1"/>
    <col min="9711" max="9711" width="43.85546875" style="1" customWidth="1"/>
    <col min="9712" max="9712" width="21.28515625" style="1" customWidth="1"/>
    <col min="9713" max="9713" width="20.42578125" style="1" customWidth="1"/>
    <col min="9714" max="9714" width="11.28515625" style="1" bestFit="1" customWidth="1"/>
    <col min="9715" max="9715" width="11.5703125" style="1" bestFit="1" customWidth="1"/>
    <col min="9716" max="9962" width="9.140625" style="1"/>
    <col min="9963" max="9963" width="3.140625" style="1" customWidth="1"/>
    <col min="9964" max="9964" width="3" style="1" customWidth="1"/>
    <col min="9965" max="9965" width="3.5703125" style="1" customWidth="1"/>
    <col min="9966" max="9966" width="2.42578125" style="1" customWidth="1"/>
    <col min="9967" max="9967" width="43.85546875" style="1" customWidth="1"/>
    <col min="9968" max="9968" width="21.28515625" style="1" customWidth="1"/>
    <col min="9969" max="9969" width="20.42578125" style="1" customWidth="1"/>
    <col min="9970" max="9970" width="11.28515625" style="1" bestFit="1" customWidth="1"/>
    <col min="9971" max="9971" width="11.5703125" style="1" bestFit="1" customWidth="1"/>
    <col min="9972" max="10218" width="9.140625" style="1"/>
    <col min="10219" max="10219" width="3.140625" style="1" customWidth="1"/>
    <col min="10220" max="10220" width="3" style="1" customWidth="1"/>
    <col min="10221" max="10221" width="3.5703125" style="1" customWidth="1"/>
    <col min="10222" max="10222" width="2.42578125" style="1" customWidth="1"/>
    <col min="10223" max="10223" width="43.85546875" style="1" customWidth="1"/>
    <col min="10224" max="10224" width="21.28515625" style="1" customWidth="1"/>
    <col min="10225" max="10225" width="20.42578125" style="1" customWidth="1"/>
    <col min="10226" max="10226" width="11.28515625" style="1" bestFit="1" customWidth="1"/>
    <col min="10227" max="10227" width="11.5703125" style="1" bestFit="1" customWidth="1"/>
    <col min="10228" max="10474" width="9.140625" style="1"/>
    <col min="10475" max="10475" width="3.140625" style="1" customWidth="1"/>
    <col min="10476" max="10476" width="3" style="1" customWidth="1"/>
    <col min="10477" max="10477" width="3.5703125" style="1" customWidth="1"/>
    <col min="10478" max="10478" width="2.42578125" style="1" customWidth="1"/>
    <col min="10479" max="10479" width="43.85546875" style="1" customWidth="1"/>
    <col min="10480" max="10480" width="21.28515625" style="1" customWidth="1"/>
    <col min="10481" max="10481" width="20.42578125" style="1" customWidth="1"/>
    <col min="10482" max="10482" width="11.28515625" style="1" bestFit="1" customWidth="1"/>
    <col min="10483" max="10483" width="11.5703125" style="1" bestFit="1" customWidth="1"/>
    <col min="10484" max="10730" width="9.140625" style="1"/>
    <col min="10731" max="10731" width="3.140625" style="1" customWidth="1"/>
    <col min="10732" max="10732" width="3" style="1" customWidth="1"/>
    <col min="10733" max="10733" width="3.5703125" style="1" customWidth="1"/>
    <col min="10734" max="10734" width="2.42578125" style="1" customWidth="1"/>
    <col min="10735" max="10735" width="43.85546875" style="1" customWidth="1"/>
    <col min="10736" max="10736" width="21.28515625" style="1" customWidth="1"/>
    <col min="10737" max="10737" width="20.42578125" style="1" customWidth="1"/>
    <col min="10738" max="10738" width="11.28515625" style="1" bestFit="1" customWidth="1"/>
    <col min="10739" max="10739" width="11.5703125" style="1" bestFit="1" customWidth="1"/>
    <col min="10740" max="10986" width="9.140625" style="1"/>
    <col min="10987" max="10987" width="3.140625" style="1" customWidth="1"/>
    <col min="10988" max="10988" width="3" style="1" customWidth="1"/>
    <col min="10989" max="10989" width="3.5703125" style="1" customWidth="1"/>
    <col min="10990" max="10990" width="2.42578125" style="1" customWidth="1"/>
    <col min="10991" max="10991" width="43.85546875" style="1" customWidth="1"/>
    <col min="10992" max="10992" width="21.28515625" style="1" customWidth="1"/>
    <col min="10993" max="10993" width="20.42578125" style="1" customWidth="1"/>
    <col min="10994" max="10994" width="11.28515625" style="1" bestFit="1" customWidth="1"/>
    <col min="10995" max="10995" width="11.5703125" style="1" bestFit="1" customWidth="1"/>
    <col min="10996" max="11242" width="9.140625" style="1"/>
    <col min="11243" max="11243" width="3.140625" style="1" customWidth="1"/>
    <col min="11244" max="11244" width="3" style="1" customWidth="1"/>
    <col min="11245" max="11245" width="3.5703125" style="1" customWidth="1"/>
    <col min="11246" max="11246" width="2.42578125" style="1" customWidth="1"/>
    <col min="11247" max="11247" width="43.85546875" style="1" customWidth="1"/>
    <col min="11248" max="11248" width="21.28515625" style="1" customWidth="1"/>
    <col min="11249" max="11249" width="20.42578125" style="1" customWidth="1"/>
    <col min="11250" max="11250" width="11.28515625" style="1" bestFit="1" customWidth="1"/>
    <col min="11251" max="11251" width="11.5703125" style="1" bestFit="1" customWidth="1"/>
    <col min="11252" max="11498" width="9.140625" style="1"/>
    <col min="11499" max="11499" width="3.140625" style="1" customWidth="1"/>
    <col min="11500" max="11500" width="3" style="1" customWidth="1"/>
    <col min="11501" max="11501" width="3.5703125" style="1" customWidth="1"/>
    <col min="11502" max="11502" width="2.42578125" style="1" customWidth="1"/>
    <col min="11503" max="11503" width="43.85546875" style="1" customWidth="1"/>
    <col min="11504" max="11504" width="21.28515625" style="1" customWidth="1"/>
    <col min="11505" max="11505" width="20.42578125" style="1" customWidth="1"/>
    <col min="11506" max="11506" width="11.28515625" style="1" bestFit="1" customWidth="1"/>
    <col min="11507" max="11507" width="11.5703125" style="1" bestFit="1" customWidth="1"/>
    <col min="11508" max="11754" width="9.140625" style="1"/>
    <col min="11755" max="11755" width="3.140625" style="1" customWidth="1"/>
    <col min="11756" max="11756" width="3" style="1" customWidth="1"/>
    <col min="11757" max="11757" width="3.5703125" style="1" customWidth="1"/>
    <col min="11758" max="11758" width="2.42578125" style="1" customWidth="1"/>
    <col min="11759" max="11759" width="43.85546875" style="1" customWidth="1"/>
    <col min="11760" max="11760" width="21.28515625" style="1" customWidth="1"/>
    <col min="11761" max="11761" width="20.42578125" style="1" customWidth="1"/>
    <col min="11762" max="11762" width="11.28515625" style="1" bestFit="1" customWidth="1"/>
    <col min="11763" max="11763" width="11.5703125" style="1" bestFit="1" customWidth="1"/>
    <col min="11764" max="12010" width="9.140625" style="1"/>
    <col min="12011" max="12011" width="3.140625" style="1" customWidth="1"/>
    <col min="12012" max="12012" width="3" style="1" customWidth="1"/>
    <col min="12013" max="12013" width="3.5703125" style="1" customWidth="1"/>
    <col min="12014" max="12014" width="2.42578125" style="1" customWidth="1"/>
    <col min="12015" max="12015" width="43.85546875" style="1" customWidth="1"/>
    <col min="12016" max="12016" width="21.28515625" style="1" customWidth="1"/>
    <col min="12017" max="12017" width="20.42578125" style="1" customWidth="1"/>
    <col min="12018" max="12018" width="11.28515625" style="1" bestFit="1" customWidth="1"/>
    <col min="12019" max="12019" width="11.5703125" style="1" bestFit="1" customWidth="1"/>
    <col min="12020" max="12266" width="9.140625" style="1"/>
    <col min="12267" max="12267" width="3.140625" style="1" customWidth="1"/>
    <col min="12268" max="12268" width="3" style="1" customWidth="1"/>
    <col min="12269" max="12269" width="3.5703125" style="1" customWidth="1"/>
    <col min="12270" max="12270" width="2.42578125" style="1" customWidth="1"/>
    <col min="12271" max="12271" width="43.85546875" style="1" customWidth="1"/>
    <col min="12272" max="12272" width="21.28515625" style="1" customWidth="1"/>
    <col min="12273" max="12273" width="20.42578125" style="1" customWidth="1"/>
    <col min="12274" max="12274" width="11.28515625" style="1" bestFit="1" customWidth="1"/>
    <col min="12275" max="12275" width="11.5703125" style="1" bestFit="1" customWidth="1"/>
    <col min="12276" max="12522" width="9.140625" style="1"/>
    <col min="12523" max="12523" width="3.140625" style="1" customWidth="1"/>
    <col min="12524" max="12524" width="3" style="1" customWidth="1"/>
    <col min="12525" max="12525" width="3.5703125" style="1" customWidth="1"/>
    <col min="12526" max="12526" width="2.42578125" style="1" customWidth="1"/>
    <col min="12527" max="12527" width="43.85546875" style="1" customWidth="1"/>
    <col min="12528" max="12528" width="21.28515625" style="1" customWidth="1"/>
    <col min="12529" max="12529" width="20.42578125" style="1" customWidth="1"/>
    <col min="12530" max="12530" width="11.28515625" style="1" bestFit="1" customWidth="1"/>
    <col min="12531" max="12531" width="11.5703125" style="1" bestFit="1" customWidth="1"/>
    <col min="12532" max="12778" width="9.140625" style="1"/>
    <col min="12779" max="12779" width="3.140625" style="1" customWidth="1"/>
    <col min="12780" max="12780" width="3" style="1" customWidth="1"/>
    <col min="12781" max="12781" width="3.5703125" style="1" customWidth="1"/>
    <col min="12782" max="12782" width="2.42578125" style="1" customWidth="1"/>
    <col min="12783" max="12783" width="43.85546875" style="1" customWidth="1"/>
    <col min="12784" max="12784" width="21.28515625" style="1" customWidth="1"/>
    <col min="12785" max="12785" width="20.42578125" style="1" customWidth="1"/>
    <col min="12786" max="12786" width="11.28515625" style="1" bestFit="1" customWidth="1"/>
    <col min="12787" max="12787" width="11.5703125" style="1" bestFit="1" customWidth="1"/>
    <col min="12788" max="13034" width="9.140625" style="1"/>
    <col min="13035" max="13035" width="3.140625" style="1" customWidth="1"/>
    <col min="13036" max="13036" width="3" style="1" customWidth="1"/>
    <col min="13037" max="13037" width="3.5703125" style="1" customWidth="1"/>
    <col min="13038" max="13038" width="2.42578125" style="1" customWidth="1"/>
    <col min="13039" max="13039" width="43.85546875" style="1" customWidth="1"/>
    <col min="13040" max="13040" width="21.28515625" style="1" customWidth="1"/>
    <col min="13041" max="13041" width="20.42578125" style="1" customWidth="1"/>
    <col min="13042" max="13042" width="11.28515625" style="1" bestFit="1" customWidth="1"/>
    <col min="13043" max="13043" width="11.5703125" style="1" bestFit="1" customWidth="1"/>
    <col min="13044" max="13290" width="9.140625" style="1"/>
    <col min="13291" max="13291" width="3.140625" style="1" customWidth="1"/>
    <col min="13292" max="13292" width="3" style="1" customWidth="1"/>
    <col min="13293" max="13293" width="3.5703125" style="1" customWidth="1"/>
    <col min="13294" max="13294" width="2.42578125" style="1" customWidth="1"/>
    <col min="13295" max="13295" width="43.85546875" style="1" customWidth="1"/>
    <col min="13296" max="13296" width="21.28515625" style="1" customWidth="1"/>
    <col min="13297" max="13297" width="20.42578125" style="1" customWidth="1"/>
    <col min="13298" max="13298" width="11.28515625" style="1" bestFit="1" customWidth="1"/>
    <col min="13299" max="13299" width="11.5703125" style="1" bestFit="1" customWidth="1"/>
    <col min="13300" max="13546" width="9.140625" style="1"/>
    <col min="13547" max="13547" width="3.140625" style="1" customWidth="1"/>
    <col min="13548" max="13548" width="3" style="1" customWidth="1"/>
    <col min="13549" max="13549" width="3.5703125" style="1" customWidth="1"/>
    <col min="13550" max="13550" width="2.42578125" style="1" customWidth="1"/>
    <col min="13551" max="13551" width="43.85546875" style="1" customWidth="1"/>
    <col min="13552" max="13552" width="21.28515625" style="1" customWidth="1"/>
    <col min="13553" max="13553" width="20.42578125" style="1" customWidth="1"/>
    <col min="13554" max="13554" width="11.28515625" style="1" bestFit="1" customWidth="1"/>
    <col min="13555" max="13555" width="11.5703125" style="1" bestFit="1" customWidth="1"/>
    <col min="13556" max="13802" width="9.140625" style="1"/>
    <col min="13803" max="13803" width="3.140625" style="1" customWidth="1"/>
    <col min="13804" max="13804" width="3" style="1" customWidth="1"/>
    <col min="13805" max="13805" width="3.5703125" style="1" customWidth="1"/>
    <col min="13806" max="13806" width="2.42578125" style="1" customWidth="1"/>
    <col min="13807" max="13807" width="43.85546875" style="1" customWidth="1"/>
    <col min="13808" max="13808" width="21.28515625" style="1" customWidth="1"/>
    <col min="13809" max="13809" width="20.42578125" style="1" customWidth="1"/>
    <col min="13810" max="13810" width="11.28515625" style="1" bestFit="1" customWidth="1"/>
    <col min="13811" max="13811" width="11.5703125" style="1" bestFit="1" customWidth="1"/>
    <col min="13812" max="14058" width="9.140625" style="1"/>
    <col min="14059" max="14059" width="3.140625" style="1" customWidth="1"/>
    <col min="14060" max="14060" width="3" style="1" customWidth="1"/>
    <col min="14061" max="14061" width="3.5703125" style="1" customWidth="1"/>
    <col min="14062" max="14062" width="2.42578125" style="1" customWidth="1"/>
    <col min="14063" max="14063" width="43.85546875" style="1" customWidth="1"/>
    <col min="14064" max="14064" width="21.28515625" style="1" customWidth="1"/>
    <col min="14065" max="14065" width="20.42578125" style="1" customWidth="1"/>
    <col min="14066" max="14066" width="11.28515625" style="1" bestFit="1" customWidth="1"/>
    <col min="14067" max="14067" width="11.5703125" style="1" bestFit="1" customWidth="1"/>
    <col min="14068" max="14314" width="9.140625" style="1"/>
    <col min="14315" max="14315" width="3.140625" style="1" customWidth="1"/>
    <col min="14316" max="14316" width="3" style="1" customWidth="1"/>
    <col min="14317" max="14317" width="3.5703125" style="1" customWidth="1"/>
    <col min="14318" max="14318" width="2.42578125" style="1" customWidth="1"/>
    <col min="14319" max="14319" width="43.85546875" style="1" customWidth="1"/>
    <col min="14320" max="14320" width="21.28515625" style="1" customWidth="1"/>
    <col min="14321" max="14321" width="20.42578125" style="1" customWidth="1"/>
    <col min="14322" max="14322" width="11.28515625" style="1" bestFit="1" customWidth="1"/>
    <col min="14323" max="14323" width="11.5703125" style="1" bestFit="1" customWidth="1"/>
    <col min="14324" max="14570" width="9.140625" style="1"/>
    <col min="14571" max="14571" width="3.140625" style="1" customWidth="1"/>
    <col min="14572" max="14572" width="3" style="1" customWidth="1"/>
    <col min="14573" max="14573" width="3.5703125" style="1" customWidth="1"/>
    <col min="14574" max="14574" width="2.42578125" style="1" customWidth="1"/>
    <col min="14575" max="14575" width="43.85546875" style="1" customWidth="1"/>
    <col min="14576" max="14576" width="21.28515625" style="1" customWidth="1"/>
    <col min="14577" max="14577" width="20.42578125" style="1" customWidth="1"/>
    <col min="14578" max="14578" width="11.28515625" style="1" bestFit="1" customWidth="1"/>
    <col min="14579" max="14579" width="11.5703125" style="1" bestFit="1" customWidth="1"/>
    <col min="14580" max="14826" width="9.140625" style="1"/>
    <col min="14827" max="14827" width="3.140625" style="1" customWidth="1"/>
    <col min="14828" max="14828" width="3" style="1" customWidth="1"/>
    <col min="14829" max="14829" width="3.5703125" style="1" customWidth="1"/>
    <col min="14830" max="14830" width="2.42578125" style="1" customWidth="1"/>
    <col min="14831" max="14831" width="43.85546875" style="1" customWidth="1"/>
    <col min="14832" max="14832" width="21.28515625" style="1" customWidth="1"/>
    <col min="14833" max="14833" width="20.42578125" style="1" customWidth="1"/>
    <col min="14834" max="14834" width="11.28515625" style="1" bestFit="1" customWidth="1"/>
    <col min="14835" max="14835" width="11.5703125" style="1" bestFit="1" customWidth="1"/>
    <col min="14836" max="15082" width="9.140625" style="1"/>
    <col min="15083" max="15083" width="3.140625" style="1" customWidth="1"/>
    <col min="15084" max="15084" width="3" style="1" customWidth="1"/>
    <col min="15085" max="15085" width="3.5703125" style="1" customWidth="1"/>
    <col min="15086" max="15086" width="2.42578125" style="1" customWidth="1"/>
    <col min="15087" max="15087" width="43.85546875" style="1" customWidth="1"/>
    <col min="15088" max="15088" width="21.28515625" style="1" customWidth="1"/>
    <col min="15089" max="15089" width="20.42578125" style="1" customWidth="1"/>
    <col min="15090" max="15090" width="11.28515625" style="1" bestFit="1" customWidth="1"/>
    <col min="15091" max="15091" width="11.5703125" style="1" bestFit="1" customWidth="1"/>
    <col min="15092" max="15338" width="9.140625" style="1"/>
    <col min="15339" max="15339" width="3.140625" style="1" customWidth="1"/>
    <col min="15340" max="15340" width="3" style="1" customWidth="1"/>
    <col min="15341" max="15341" width="3.5703125" style="1" customWidth="1"/>
    <col min="15342" max="15342" width="2.42578125" style="1" customWidth="1"/>
    <col min="15343" max="15343" width="43.85546875" style="1" customWidth="1"/>
    <col min="15344" max="15344" width="21.28515625" style="1" customWidth="1"/>
    <col min="15345" max="15345" width="20.42578125" style="1" customWidth="1"/>
    <col min="15346" max="15346" width="11.28515625" style="1" bestFit="1" customWidth="1"/>
    <col min="15347" max="15347" width="11.5703125" style="1" bestFit="1" customWidth="1"/>
    <col min="15348" max="15594" width="9.140625" style="1"/>
    <col min="15595" max="15595" width="3.140625" style="1" customWidth="1"/>
    <col min="15596" max="15596" width="3" style="1" customWidth="1"/>
    <col min="15597" max="15597" width="3.5703125" style="1" customWidth="1"/>
    <col min="15598" max="15598" width="2.42578125" style="1" customWidth="1"/>
    <col min="15599" max="15599" width="43.85546875" style="1" customWidth="1"/>
    <col min="15600" max="15600" width="21.28515625" style="1" customWidth="1"/>
    <col min="15601" max="15601" width="20.42578125" style="1" customWidth="1"/>
    <col min="15602" max="15602" width="11.28515625" style="1" bestFit="1" customWidth="1"/>
    <col min="15603" max="15603" width="11.5703125" style="1" bestFit="1" customWidth="1"/>
    <col min="15604" max="15850" width="9.140625" style="1"/>
    <col min="15851" max="15851" width="3.140625" style="1" customWidth="1"/>
    <col min="15852" max="15852" width="3" style="1" customWidth="1"/>
    <col min="15853" max="15853" width="3.5703125" style="1" customWidth="1"/>
    <col min="15854" max="15854" width="2.42578125" style="1" customWidth="1"/>
    <col min="15855" max="15855" width="43.85546875" style="1" customWidth="1"/>
    <col min="15856" max="15856" width="21.28515625" style="1" customWidth="1"/>
    <col min="15857" max="15857" width="20.42578125" style="1" customWidth="1"/>
    <col min="15858" max="15858" width="11.28515625" style="1" bestFit="1" customWidth="1"/>
    <col min="15859" max="15859" width="11.5703125" style="1" bestFit="1" customWidth="1"/>
    <col min="15860" max="16106" width="9.140625" style="1"/>
    <col min="16107" max="16107" width="3.140625" style="1" customWidth="1"/>
    <col min="16108" max="16108" width="3" style="1" customWidth="1"/>
    <col min="16109" max="16109" width="3.5703125" style="1" customWidth="1"/>
    <col min="16110" max="16110" width="2.42578125" style="1" customWidth="1"/>
    <col min="16111" max="16111" width="43.85546875" style="1" customWidth="1"/>
    <col min="16112" max="16112" width="21.28515625" style="1" customWidth="1"/>
    <col min="16113" max="16113" width="20.42578125" style="1" customWidth="1"/>
    <col min="16114" max="16114" width="11.28515625" style="1" bestFit="1" customWidth="1"/>
    <col min="16115" max="16115" width="11.5703125" style="1" bestFit="1" customWidth="1"/>
    <col min="16116" max="16384" width="9.140625" style="1"/>
  </cols>
  <sheetData>
    <row r="1" spans="2:11" ht="14.25" thickBot="1"/>
    <row r="2" spans="2:11" ht="15" thickTop="1">
      <c r="B2" s="37" t="s">
        <v>43</v>
      </c>
      <c r="C2" s="2"/>
      <c r="D2" s="2"/>
      <c r="E2" s="2"/>
      <c r="F2" s="38" t="s">
        <v>44</v>
      </c>
      <c r="G2" s="2"/>
      <c r="H2" s="39"/>
      <c r="I2" s="39"/>
      <c r="J2" s="39"/>
      <c r="K2" s="710"/>
    </row>
    <row r="3" spans="2:11" ht="14.25">
      <c r="B3" s="904" t="s">
        <v>45</v>
      </c>
      <c r="C3" s="905"/>
      <c r="D3" s="905"/>
      <c r="E3" s="905"/>
      <c r="F3" s="905"/>
      <c r="G3" s="905"/>
      <c r="H3" s="7"/>
      <c r="I3" s="7"/>
      <c r="J3" s="7"/>
      <c r="K3" s="13"/>
    </row>
    <row r="4" spans="2:11" ht="14.25">
      <c r="B4" s="914" t="s">
        <v>46</v>
      </c>
      <c r="C4" s="915"/>
      <c r="D4" s="915"/>
      <c r="E4" s="915"/>
      <c r="F4" s="915"/>
      <c r="G4" s="915"/>
      <c r="H4" s="7"/>
      <c r="I4" s="7"/>
      <c r="J4" s="7"/>
      <c r="K4" s="13"/>
    </row>
    <row r="5" spans="2:11" ht="45.75" customHeight="1">
      <c r="B5" s="916" t="s">
        <v>3</v>
      </c>
      <c r="C5" s="917"/>
      <c r="D5" s="917"/>
      <c r="E5" s="917"/>
      <c r="F5" s="902" t="s">
        <v>47</v>
      </c>
      <c r="G5" s="902"/>
      <c r="H5" s="912" t="s">
        <v>48</v>
      </c>
      <c r="I5" s="913"/>
      <c r="J5" s="902" t="s">
        <v>49</v>
      </c>
      <c r="K5" s="903"/>
    </row>
    <row r="6" spans="2:11" ht="72" customHeight="1">
      <c r="B6" s="916"/>
      <c r="C6" s="917"/>
      <c r="D6" s="917"/>
      <c r="E6" s="917"/>
      <c r="F6" s="107" t="s">
        <v>8</v>
      </c>
      <c r="G6" s="107" t="s">
        <v>9</v>
      </c>
      <c r="H6" s="107" t="s">
        <v>8</v>
      </c>
      <c r="I6" s="107" t="s">
        <v>9</v>
      </c>
      <c r="J6" s="107" t="s">
        <v>8</v>
      </c>
      <c r="K6" s="711" t="s">
        <v>9</v>
      </c>
    </row>
    <row r="7" spans="2:11" ht="14.25">
      <c r="B7" s="4" t="s">
        <v>10</v>
      </c>
      <c r="C7" s="5"/>
      <c r="D7" s="6"/>
      <c r="E7" s="7"/>
      <c r="F7" s="8"/>
      <c r="G7" s="8"/>
      <c r="H7" s="8"/>
      <c r="I7" s="8"/>
      <c r="J7" s="8"/>
      <c r="K7" s="712"/>
    </row>
    <row r="8" spans="2:11" ht="14.25">
      <c r="B8" s="9"/>
      <c r="C8" s="5" t="s">
        <v>11</v>
      </c>
      <c r="D8" s="10"/>
      <c r="E8" s="7"/>
      <c r="F8" s="8">
        <v>1132356825</v>
      </c>
      <c r="G8" s="8">
        <v>1335340600</v>
      </c>
      <c r="H8" s="8">
        <v>10326000</v>
      </c>
      <c r="I8" s="8">
        <v>19855500</v>
      </c>
      <c r="J8" s="8">
        <f t="shared" ref="J8:K11" si="0">F8-H8</f>
        <v>1122030825</v>
      </c>
      <c r="K8" s="712">
        <f t="shared" si="0"/>
        <v>1315485100</v>
      </c>
    </row>
    <row r="9" spans="2:11">
      <c r="B9" s="9"/>
      <c r="C9" s="11"/>
      <c r="D9" s="10"/>
      <c r="E9" s="7" t="s">
        <v>12</v>
      </c>
      <c r="F9" s="8">
        <v>0</v>
      </c>
      <c r="G9" s="8">
        <v>0</v>
      </c>
      <c r="H9" s="8">
        <v>0</v>
      </c>
      <c r="I9" s="8">
        <v>0</v>
      </c>
      <c r="J9" s="8">
        <f t="shared" si="0"/>
        <v>0</v>
      </c>
      <c r="K9" s="712">
        <f t="shared" si="0"/>
        <v>0</v>
      </c>
    </row>
    <row r="10" spans="2:11" ht="28.5">
      <c r="B10" s="9"/>
      <c r="C10" s="11"/>
      <c r="D10" s="10"/>
      <c r="E10" s="40" t="s">
        <v>13</v>
      </c>
      <c r="F10" s="8">
        <v>1132356825</v>
      </c>
      <c r="G10" s="8">
        <v>1335340600</v>
      </c>
      <c r="H10" s="8">
        <v>10326000</v>
      </c>
      <c r="I10" s="8">
        <v>19855500</v>
      </c>
      <c r="J10" s="8">
        <f t="shared" si="0"/>
        <v>1122030825</v>
      </c>
      <c r="K10" s="712">
        <f t="shared" si="0"/>
        <v>1315485100</v>
      </c>
    </row>
    <row r="11" spans="2:11">
      <c r="B11" s="9"/>
      <c r="C11" s="11"/>
      <c r="D11" s="10"/>
      <c r="E11" s="7" t="s">
        <v>14</v>
      </c>
      <c r="F11" s="8">
        <v>0</v>
      </c>
      <c r="G11" s="8">
        <v>0</v>
      </c>
      <c r="H11" s="8">
        <v>0</v>
      </c>
      <c r="I11" s="8">
        <v>0</v>
      </c>
      <c r="J11" s="8">
        <f t="shared" si="0"/>
        <v>0</v>
      </c>
      <c r="K11" s="712">
        <f t="shared" si="0"/>
        <v>0</v>
      </c>
    </row>
    <row r="12" spans="2:11" ht="14.25">
      <c r="B12" s="9"/>
      <c r="C12" s="5" t="s">
        <v>15</v>
      </c>
      <c r="D12" s="6"/>
      <c r="E12" s="7"/>
      <c r="F12" s="12"/>
      <c r="G12" s="12"/>
      <c r="H12" s="12"/>
      <c r="I12" s="12"/>
      <c r="J12" s="12"/>
      <c r="K12" s="715"/>
    </row>
    <row r="13" spans="2:11" ht="14.25">
      <c r="B13" s="9"/>
      <c r="C13" s="5"/>
      <c r="D13" s="10" t="s">
        <v>16</v>
      </c>
      <c r="E13" s="7"/>
      <c r="F13" s="8">
        <v>226691779.82000002</v>
      </c>
      <c r="G13" s="8">
        <v>264590932.12999997</v>
      </c>
      <c r="H13" s="8">
        <v>0</v>
      </c>
      <c r="I13" s="8">
        <v>0</v>
      </c>
      <c r="J13" s="8">
        <f t="shared" ref="J13:K19" si="1">F13-H13</f>
        <v>226691779.82000002</v>
      </c>
      <c r="K13" s="712">
        <f t="shared" si="1"/>
        <v>264590932.12999997</v>
      </c>
    </row>
    <row r="14" spans="2:11">
      <c r="B14" s="9"/>
      <c r="C14" s="11"/>
      <c r="D14" s="13" t="s">
        <v>17</v>
      </c>
      <c r="E14" s="7"/>
      <c r="F14" s="8">
        <v>0</v>
      </c>
      <c r="G14" s="8">
        <v>0</v>
      </c>
      <c r="H14" s="8">
        <v>0</v>
      </c>
      <c r="I14" s="8">
        <v>0</v>
      </c>
      <c r="J14" s="8">
        <f t="shared" si="1"/>
        <v>0</v>
      </c>
      <c r="K14" s="712">
        <f t="shared" si="1"/>
        <v>0</v>
      </c>
    </row>
    <row r="15" spans="2:11">
      <c r="B15" s="9"/>
      <c r="C15" s="11"/>
      <c r="D15" s="13" t="s">
        <v>18</v>
      </c>
      <c r="E15" s="7"/>
      <c r="F15" s="8">
        <v>0</v>
      </c>
      <c r="G15" s="8">
        <v>0</v>
      </c>
      <c r="H15" s="8">
        <v>0</v>
      </c>
      <c r="I15" s="8">
        <v>0</v>
      </c>
      <c r="J15" s="8">
        <f t="shared" si="1"/>
        <v>0</v>
      </c>
      <c r="K15" s="712">
        <f t="shared" si="1"/>
        <v>0</v>
      </c>
    </row>
    <row r="16" spans="2:11">
      <c r="B16" s="9"/>
      <c r="C16" s="11"/>
      <c r="D16" s="7" t="s">
        <v>19</v>
      </c>
      <c r="E16" s="7"/>
      <c r="F16" s="8">
        <v>29693262</v>
      </c>
      <c r="G16" s="8">
        <v>32480235</v>
      </c>
      <c r="H16" s="8">
        <v>0</v>
      </c>
      <c r="I16" s="8">
        <v>0</v>
      </c>
      <c r="J16" s="8">
        <f t="shared" si="1"/>
        <v>29693262</v>
      </c>
      <c r="K16" s="712">
        <f t="shared" si="1"/>
        <v>32480235</v>
      </c>
    </row>
    <row r="17" spans="2:15">
      <c r="B17" s="9"/>
      <c r="C17" s="11"/>
      <c r="D17" s="7" t="s">
        <v>20</v>
      </c>
      <c r="E17" s="7"/>
      <c r="F17" s="8">
        <v>32609</v>
      </c>
      <c r="G17" s="8">
        <v>845281</v>
      </c>
      <c r="H17" s="8">
        <v>0</v>
      </c>
      <c r="I17" s="8">
        <v>0</v>
      </c>
      <c r="J17" s="8">
        <f t="shared" si="1"/>
        <v>32609</v>
      </c>
      <c r="K17" s="712">
        <f t="shared" si="1"/>
        <v>845281</v>
      </c>
    </row>
    <row r="18" spans="2:15">
      <c r="B18" s="9"/>
      <c r="C18" s="11"/>
      <c r="D18" s="7" t="s">
        <v>21</v>
      </c>
      <c r="E18" s="7"/>
      <c r="F18" s="8">
        <v>0</v>
      </c>
      <c r="G18" s="8">
        <v>0</v>
      </c>
      <c r="H18" s="8">
        <v>0</v>
      </c>
      <c r="I18" s="8">
        <v>0</v>
      </c>
      <c r="J18" s="8">
        <f t="shared" si="1"/>
        <v>0</v>
      </c>
      <c r="K18" s="712">
        <f t="shared" si="1"/>
        <v>0</v>
      </c>
    </row>
    <row r="19" spans="2:15">
      <c r="B19" s="9"/>
      <c r="C19" s="11"/>
      <c r="D19" s="7" t="s">
        <v>22</v>
      </c>
      <c r="E19" s="7"/>
      <c r="F19" s="8">
        <v>31138051.869999997</v>
      </c>
      <c r="G19" s="8">
        <v>1891964.06</v>
      </c>
      <c r="H19" s="8">
        <v>0</v>
      </c>
      <c r="I19" s="8">
        <v>0</v>
      </c>
      <c r="J19" s="8">
        <f t="shared" si="1"/>
        <v>31138051.869999997</v>
      </c>
      <c r="K19" s="712">
        <f t="shared" si="1"/>
        <v>1891964.06</v>
      </c>
    </row>
    <row r="20" spans="2:15">
      <c r="B20" s="9"/>
      <c r="C20" s="11"/>
      <c r="D20" s="7" t="s">
        <v>23</v>
      </c>
      <c r="E20" s="7"/>
      <c r="F20" s="12"/>
      <c r="G20" s="12"/>
      <c r="H20" s="12"/>
      <c r="I20" s="12"/>
      <c r="J20" s="12"/>
      <c r="K20" s="715"/>
    </row>
    <row r="21" spans="2:15">
      <c r="B21" s="9"/>
      <c r="C21" s="11"/>
      <c r="D21" s="10"/>
      <c r="E21" s="7" t="s">
        <v>24</v>
      </c>
      <c r="F21" s="8">
        <v>11828454.92</v>
      </c>
      <c r="G21" s="8">
        <v>14880580.069999998</v>
      </c>
      <c r="H21" s="8">
        <v>0</v>
      </c>
      <c r="I21" s="8">
        <v>0</v>
      </c>
      <c r="J21" s="8">
        <f>F21-H21</f>
        <v>11828454.92</v>
      </c>
      <c r="K21" s="712">
        <f>G21-I21</f>
        <v>14880580.069999998</v>
      </c>
    </row>
    <row r="22" spans="2:15">
      <c r="B22" s="9"/>
      <c r="C22" s="11"/>
      <c r="D22" s="10"/>
      <c r="E22" s="7" t="s">
        <v>25</v>
      </c>
      <c r="F22" s="8">
        <v>135589556.03</v>
      </c>
      <c r="G22" s="8">
        <v>145587732.24000001</v>
      </c>
      <c r="H22" s="8">
        <v>0</v>
      </c>
      <c r="I22" s="8">
        <v>0</v>
      </c>
      <c r="J22" s="8">
        <f>F22-H22</f>
        <v>135589556.03</v>
      </c>
      <c r="K22" s="712">
        <f>G22-I22</f>
        <v>145587732.24000001</v>
      </c>
    </row>
    <row r="23" spans="2:15" ht="14.25">
      <c r="B23" s="9"/>
      <c r="C23" s="5" t="s">
        <v>26</v>
      </c>
      <c r="D23" s="10"/>
      <c r="E23" s="7"/>
      <c r="F23" s="12"/>
      <c r="G23" s="12"/>
      <c r="H23" s="12"/>
      <c r="I23" s="12"/>
      <c r="J23" s="12"/>
      <c r="K23" s="715"/>
    </row>
    <row r="24" spans="2:15" ht="14.25">
      <c r="B24" s="9"/>
      <c r="C24" s="5" t="s">
        <v>27</v>
      </c>
      <c r="D24" s="10"/>
      <c r="E24" s="7"/>
      <c r="F24" s="12"/>
      <c r="G24" s="12"/>
      <c r="H24" s="12"/>
      <c r="I24" s="12"/>
      <c r="J24" s="12"/>
      <c r="K24" s="715"/>
    </row>
    <row r="25" spans="2:15" ht="15" thickBot="1">
      <c r="B25" s="4" t="s">
        <v>28</v>
      </c>
      <c r="C25" s="11"/>
      <c r="D25" s="10"/>
      <c r="E25" s="7"/>
      <c r="F25" s="14">
        <f t="shared" ref="F25:K25" si="2">+SUM(F10:F24)</f>
        <v>1567330538.6399999</v>
      </c>
      <c r="G25" s="14">
        <f t="shared" si="2"/>
        <v>1795617324.4999998</v>
      </c>
      <c r="H25" s="14">
        <f t="shared" si="2"/>
        <v>10326000</v>
      </c>
      <c r="I25" s="14">
        <f t="shared" si="2"/>
        <v>19855500</v>
      </c>
      <c r="J25" s="14">
        <f t="shared" si="2"/>
        <v>1557004538.6399999</v>
      </c>
      <c r="K25" s="716">
        <f t="shared" si="2"/>
        <v>1775761824.4999998</v>
      </c>
    </row>
    <row r="26" spans="2:15" ht="14.25" thickTop="1">
      <c r="B26" s="15"/>
      <c r="C26" s="11"/>
      <c r="D26" s="10"/>
      <c r="E26" s="7"/>
      <c r="F26" s="12"/>
      <c r="G26" s="12"/>
      <c r="H26" s="12"/>
      <c r="I26" s="12"/>
      <c r="J26" s="12"/>
      <c r="K26" s="715"/>
    </row>
    <row r="27" spans="2:15" ht="14.25">
      <c r="B27" s="16" t="s">
        <v>29</v>
      </c>
      <c r="C27" s="17"/>
      <c r="D27" s="10"/>
      <c r="E27" s="7"/>
      <c r="F27" s="12"/>
      <c r="G27" s="12"/>
      <c r="H27" s="12"/>
      <c r="I27" s="12"/>
      <c r="J27" s="12"/>
      <c r="K27" s="715"/>
    </row>
    <row r="28" spans="2:15" ht="14.25">
      <c r="B28" s="16"/>
      <c r="C28" s="17" t="s">
        <v>30</v>
      </c>
      <c r="D28" s="18"/>
      <c r="E28" s="7"/>
      <c r="F28" s="41"/>
      <c r="G28" s="41"/>
      <c r="H28" s="8"/>
      <c r="I28" s="8"/>
      <c r="J28" s="8"/>
      <c r="K28" s="712"/>
    </row>
    <row r="29" spans="2:15" ht="14.25">
      <c r="B29" s="16"/>
      <c r="C29" s="18"/>
      <c r="D29" s="19" t="s">
        <v>31</v>
      </c>
      <c r="E29" s="20"/>
      <c r="F29" s="8">
        <v>241498762</v>
      </c>
      <c r="G29" s="8">
        <v>213010978</v>
      </c>
      <c r="H29" s="8">
        <v>4432700</v>
      </c>
      <c r="I29" s="8">
        <v>13787149</v>
      </c>
      <c r="J29" s="8">
        <f>F29-H29</f>
        <v>237066062</v>
      </c>
      <c r="K29" s="712">
        <f>G29-I29</f>
        <v>199223829</v>
      </c>
      <c r="L29" s="42"/>
      <c r="M29" s="42"/>
      <c r="N29" s="42"/>
      <c r="O29" s="42"/>
    </row>
    <row r="30" spans="2:15" ht="14.25">
      <c r="B30" s="16"/>
      <c r="C30" s="18"/>
      <c r="D30" s="20"/>
      <c r="E30" s="20" t="s">
        <v>32</v>
      </c>
      <c r="F30" s="12"/>
      <c r="G30" s="12"/>
      <c r="H30" s="12"/>
      <c r="I30" s="12"/>
      <c r="J30" s="12"/>
      <c r="K30" s="715"/>
    </row>
    <row r="31" spans="2:15" ht="14.25">
      <c r="B31" s="16"/>
      <c r="C31" s="18"/>
      <c r="D31" s="19" t="s">
        <v>33</v>
      </c>
      <c r="E31" s="20"/>
      <c r="F31" s="8">
        <v>78210975</v>
      </c>
      <c r="G31" s="8">
        <v>90924931</v>
      </c>
      <c r="H31" s="8">
        <v>0</v>
      </c>
      <c r="I31" s="8">
        <v>0</v>
      </c>
      <c r="J31" s="8">
        <f>F31-H31</f>
        <v>78210975</v>
      </c>
      <c r="K31" s="712">
        <f>G31-I31</f>
        <v>90924931</v>
      </c>
      <c r="L31" s="42"/>
      <c r="M31" s="42"/>
      <c r="N31" s="42"/>
      <c r="O31" s="42"/>
    </row>
    <row r="32" spans="2:15" ht="14.25">
      <c r="B32" s="16"/>
      <c r="C32" s="18"/>
      <c r="D32" s="20"/>
      <c r="E32" s="20" t="s">
        <v>32</v>
      </c>
      <c r="F32" s="12"/>
      <c r="G32" s="12"/>
      <c r="H32" s="12"/>
      <c r="I32" s="12"/>
      <c r="J32" s="12"/>
      <c r="K32" s="715"/>
    </row>
    <row r="33" spans="2:15" ht="14.25">
      <c r="B33" s="16"/>
      <c r="C33" s="18"/>
      <c r="D33" s="19" t="s">
        <v>34</v>
      </c>
      <c r="E33" s="20"/>
      <c r="F33" s="8">
        <v>121199093</v>
      </c>
      <c r="G33" s="8">
        <v>147603759</v>
      </c>
      <c r="H33" s="8">
        <v>6107022</v>
      </c>
      <c r="I33" s="8">
        <v>7430841</v>
      </c>
      <c r="J33" s="8">
        <f>F33-H33</f>
        <v>115092071</v>
      </c>
      <c r="K33" s="712">
        <f>G33-I33</f>
        <v>140172918</v>
      </c>
      <c r="L33" s="42"/>
      <c r="M33" s="42"/>
      <c r="N33" s="42"/>
      <c r="O33" s="42"/>
    </row>
    <row r="34" spans="2:15" ht="14.25">
      <c r="B34" s="16"/>
      <c r="C34" s="18"/>
      <c r="D34" s="20"/>
      <c r="E34" s="20" t="s">
        <v>32</v>
      </c>
      <c r="F34" s="12"/>
      <c r="G34" s="12"/>
      <c r="H34" s="12"/>
      <c r="I34" s="12"/>
      <c r="J34" s="12"/>
      <c r="K34" s="715"/>
      <c r="L34" s="42"/>
      <c r="M34" s="42"/>
      <c r="N34" s="42"/>
      <c r="O34" s="42"/>
    </row>
    <row r="35" spans="2:15" ht="14.25">
      <c r="B35" s="9"/>
      <c r="C35" s="21"/>
      <c r="D35" s="20"/>
      <c r="E35" s="20"/>
      <c r="F35" s="12"/>
      <c r="G35" s="12"/>
      <c r="H35" s="12"/>
      <c r="I35" s="12"/>
      <c r="J35" s="12"/>
      <c r="K35" s="715"/>
    </row>
    <row r="36" spans="2:15" ht="14.25">
      <c r="B36" s="9"/>
      <c r="C36" s="5" t="s">
        <v>35</v>
      </c>
      <c r="D36" s="7"/>
      <c r="E36" s="7"/>
      <c r="F36" s="8">
        <v>889002534.41000009</v>
      </c>
      <c r="G36" s="8">
        <v>910587330.50000012</v>
      </c>
      <c r="H36" s="8">
        <v>0</v>
      </c>
      <c r="I36" s="8">
        <v>0</v>
      </c>
      <c r="J36" s="8">
        <f t="shared" ref="J36:K39" si="3">F36-H36</f>
        <v>889002534.41000009</v>
      </c>
      <c r="K36" s="712">
        <f t="shared" si="3"/>
        <v>910587330.50000012</v>
      </c>
    </row>
    <row r="37" spans="2:15" ht="14.25">
      <c r="B37" s="9"/>
      <c r="C37" s="22" t="s">
        <v>36</v>
      </c>
      <c r="D37" s="7"/>
      <c r="E37" s="7"/>
      <c r="F37" s="8">
        <v>30890897</v>
      </c>
      <c r="G37" s="8">
        <v>32521821</v>
      </c>
      <c r="H37" s="8">
        <v>0</v>
      </c>
      <c r="I37" s="8">
        <v>0</v>
      </c>
      <c r="J37" s="8">
        <f t="shared" si="3"/>
        <v>30890897</v>
      </c>
      <c r="K37" s="712">
        <f t="shared" si="3"/>
        <v>32521821</v>
      </c>
      <c r="M37" s="43"/>
      <c r="N37" s="43"/>
    </row>
    <row r="38" spans="2:15" ht="14.25">
      <c r="B38" s="9"/>
      <c r="C38" s="22" t="s">
        <v>37</v>
      </c>
      <c r="D38" s="21"/>
      <c r="E38" s="7"/>
      <c r="F38" s="8">
        <v>100069386.00000001</v>
      </c>
      <c r="G38" s="8">
        <v>101897388.00000001</v>
      </c>
      <c r="H38" s="8">
        <v>0</v>
      </c>
      <c r="I38" s="8">
        <v>0</v>
      </c>
      <c r="J38" s="8">
        <f t="shared" si="3"/>
        <v>100069386.00000001</v>
      </c>
      <c r="K38" s="712">
        <f t="shared" si="3"/>
        <v>101897388.00000001</v>
      </c>
    </row>
    <row r="39" spans="2:15" ht="15" thickBot="1">
      <c r="B39" s="9"/>
      <c r="C39" s="22" t="s">
        <v>38</v>
      </c>
      <c r="D39" s="21"/>
      <c r="E39" s="7"/>
      <c r="F39" s="8">
        <v>0</v>
      </c>
      <c r="G39" s="8">
        <v>0</v>
      </c>
      <c r="H39" s="8">
        <v>0</v>
      </c>
      <c r="I39" s="8">
        <v>0</v>
      </c>
      <c r="J39" s="8">
        <f t="shared" si="3"/>
        <v>0</v>
      </c>
      <c r="K39" s="712">
        <f t="shared" si="3"/>
        <v>0</v>
      </c>
    </row>
    <row r="40" spans="2:15" ht="15.75" thickTop="1" thickBot="1">
      <c r="B40" s="23" t="s">
        <v>39</v>
      </c>
      <c r="C40" s="24"/>
      <c r="D40" s="25"/>
      <c r="E40" s="26"/>
      <c r="F40" s="44">
        <f t="shared" ref="F40:K40" si="4">+SUM(F27:F39)</f>
        <v>1460871647.4100001</v>
      </c>
      <c r="G40" s="27">
        <f t="shared" si="4"/>
        <v>1496546207.5</v>
      </c>
      <c r="H40" s="27">
        <f t="shared" si="4"/>
        <v>10539722</v>
      </c>
      <c r="I40" s="27">
        <f t="shared" si="4"/>
        <v>21217990</v>
      </c>
      <c r="J40" s="27">
        <f t="shared" si="4"/>
        <v>1450331925.4100001</v>
      </c>
      <c r="K40" s="720">
        <f t="shared" si="4"/>
        <v>1475328217.5</v>
      </c>
    </row>
    <row r="41" spans="2:15" ht="15" thickTop="1">
      <c r="B41" s="9"/>
      <c r="C41" s="22" t="s">
        <v>40</v>
      </c>
      <c r="D41" s="18"/>
      <c r="E41" s="7"/>
      <c r="F41" s="45">
        <f>F25-F40</f>
        <v>106458891.22999978</v>
      </c>
      <c r="G41" s="45">
        <f t="shared" ref="G41:K41" si="5">G25-G40</f>
        <v>299071116.99999976</v>
      </c>
      <c r="H41" s="45">
        <f t="shared" si="5"/>
        <v>-213722</v>
      </c>
      <c r="I41" s="45">
        <f t="shared" si="5"/>
        <v>-1362490</v>
      </c>
      <c r="J41" s="45">
        <f t="shared" si="5"/>
        <v>106672613.22999978</v>
      </c>
      <c r="K41" s="754">
        <f t="shared" si="5"/>
        <v>300433606.99999976</v>
      </c>
    </row>
    <row r="42" spans="2:15" ht="15" thickBot="1">
      <c r="B42" s="16" t="s">
        <v>41</v>
      </c>
      <c r="C42" s="29"/>
      <c r="D42" s="7"/>
      <c r="E42" s="30"/>
      <c r="F42" s="45">
        <v>2249</v>
      </c>
      <c r="G42" s="45">
        <v>2500</v>
      </c>
      <c r="H42" s="45">
        <v>286</v>
      </c>
      <c r="I42" s="45">
        <v>463</v>
      </c>
      <c r="J42" s="45">
        <f>F42-H42</f>
        <v>1963</v>
      </c>
      <c r="K42" s="754">
        <f>G42-I42</f>
        <v>2037</v>
      </c>
    </row>
    <row r="43" spans="2:15" ht="15.75" thickTop="1" thickBot="1">
      <c r="B43" s="32" t="s">
        <v>42</v>
      </c>
      <c r="C43" s="33"/>
      <c r="D43" s="34"/>
      <c r="E43" s="35"/>
      <c r="F43" s="46">
        <f>F40/F42</f>
        <v>649564.98328590486</v>
      </c>
      <c r="G43" s="36">
        <f>G40/G42</f>
        <v>598618.48300000001</v>
      </c>
      <c r="H43" s="36">
        <f t="shared" ref="H43:K43" si="6">H40/H42</f>
        <v>36852.174825174829</v>
      </c>
      <c r="I43" s="36">
        <f t="shared" si="6"/>
        <v>45827.192224622027</v>
      </c>
      <c r="J43" s="36">
        <f t="shared" si="6"/>
        <v>738834.39908813045</v>
      </c>
      <c r="K43" s="724">
        <f t="shared" si="6"/>
        <v>724265.20250368188</v>
      </c>
    </row>
    <row r="44" spans="2:15" ht="15" thickTop="1">
      <c r="C44" s="3"/>
      <c r="D44" s="18"/>
    </row>
    <row r="45" spans="2:15" ht="14.25">
      <c r="C45" s="3"/>
      <c r="D45" s="18"/>
      <c r="H45" s="43"/>
      <c r="J45" s="43"/>
      <c r="K45" s="43"/>
    </row>
  </sheetData>
  <mergeCells count="6">
    <mergeCell ref="J5:K5"/>
    <mergeCell ref="B3:G3"/>
    <mergeCell ref="B4:G4"/>
    <mergeCell ref="B5:E6"/>
    <mergeCell ref="F5:G5"/>
    <mergeCell ref="H5:I5"/>
  </mergeCells>
  <printOptions horizontalCentered="1"/>
  <pageMargins left="0.15748031496062992" right="0.15748031496062992" top="0.19685039370078741" bottom="7.874015748031496E-2" header="0.15748031496062992" footer="0.15748031496062992"/>
  <pageSetup paperSize="5" scale="8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70C0"/>
  </sheetPr>
  <dimension ref="B3:Y256"/>
  <sheetViews>
    <sheetView showGridLines="0" view="pageBreakPreview" topLeftCell="B217" zoomScale="60" workbookViewId="0">
      <selection activeCell="E238" sqref="E238"/>
    </sheetView>
  </sheetViews>
  <sheetFormatPr defaultRowHeight="12.75"/>
  <cols>
    <col min="1" max="1" width="3.7109375" style="111" customWidth="1"/>
    <col min="2" max="2" width="6.140625" style="111" customWidth="1"/>
    <col min="3" max="3" width="5.7109375" style="311" bestFit="1" customWidth="1"/>
    <col min="4" max="4" width="12.28515625" style="111" customWidth="1"/>
    <col min="5" max="5" width="20" style="111" customWidth="1"/>
    <col min="6" max="6" width="8.5703125" style="111" customWidth="1"/>
    <col min="7" max="7" width="19.7109375" style="111" customWidth="1"/>
    <col min="8" max="8" width="8.42578125" style="111" customWidth="1"/>
    <col min="9" max="9" width="11.7109375" style="306" customWidth="1"/>
    <col min="10" max="10" width="14.7109375" style="306" customWidth="1"/>
    <col min="11" max="11" width="8" style="111" customWidth="1"/>
    <col min="12" max="12" width="19.7109375" style="111" customWidth="1"/>
    <col min="13" max="13" width="8.42578125" style="111" customWidth="1"/>
    <col min="14" max="14" width="9" style="306" customWidth="1"/>
    <col min="15" max="15" width="14.7109375" style="306" bestFit="1" customWidth="1"/>
    <col min="16" max="16" width="9.140625" style="111"/>
    <col min="17" max="17" width="19.7109375" style="111" bestFit="1" customWidth="1"/>
    <col min="18" max="18" width="10.42578125" style="111" customWidth="1"/>
    <col min="19" max="19" width="8.140625" style="306" customWidth="1"/>
    <col min="20" max="20" width="12.140625" style="306" customWidth="1"/>
    <col min="21" max="21" width="9.140625" style="111"/>
    <col min="22" max="22" width="19.7109375" style="111" bestFit="1" customWidth="1"/>
    <col min="23" max="23" width="9.85546875" style="111" customWidth="1"/>
    <col min="24" max="24" width="12.42578125" style="306" bestFit="1" customWidth="1"/>
    <col min="25" max="25" width="13.5703125" style="306" bestFit="1" customWidth="1"/>
    <col min="26" max="16384" width="9.140625" style="111"/>
  </cols>
  <sheetData>
    <row r="3" spans="3:25" ht="15.75">
      <c r="C3" s="305" t="s">
        <v>712</v>
      </c>
      <c r="D3" s="305"/>
      <c r="E3" s="305"/>
      <c r="F3" s="305"/>
      <c r="J3" s="307"/>
    </row>
    <row r="4" spans="3:25">
      <c r="C4" s="308"/>
      <c r="F4" s="250" t="s">
        <v>847</v>
      </c>
      <c r="N4" s="309"/>
    </row>
    <row r="5" spans="3:25" ht="15.75">
      <c r="C5" s="115" t="s">
        <v>528</v>
      </c>
      <c r="E5" s="115"/>
      <c r="F5" s="115"/>
      <c r="G5" s="112"/>
      <c r="H5" s="948"/>
      <c r="I5" s="948"/>
      <c r="K5" s="112"/>
      <c r="L5" s="948" t="s">
        <v>529</v>
      </c>
      <c r="M5" s="948"/>
      <c r="N5" s="948"/>
    </row>
    <row r="6" spans="3:25" ht="15.75">
      <c r="C6" s="308"/>
      <c r="G6" s="112"/>
      <c r="K6" s="112"/>
      <c r="N6" s="309"/>
    </row>
    <row r="7" spans="3:25" ht="45" customHeight="1">
      <c r="C7" s="949" t="s">
        <v>530</v>
      </c>
      <c r="D7" s="949"/>
      <c r="E7" s="949"/>
      <c r="F7" s="949"/>
      <c r="G7" s="949"/>
      <c r="H7" s="949"/>
      <c r="I7" s="949"/>
      <c r="J7" s="949"/>
      <c r="K7" s="949"/>
      <c r="L7" s="949"/>
      <c r="M7" s="949"/>
      <c r="N7" s="949"/>
      <c r="O7" s="310"/>
    </row>
    <row r="8" spans="3:25" ht="13.5" thickBot="1">
      <c r="I8" s="950" t="s">
        <v>531</v>
      </c>
      <c r="J8" s="950"/>
      <c r="V8" s="951" t="s">
        <v>162</v>
      </c>
      <c r="W8" s="951"/>
      <c r="X8" s="951"/>
    </row>
    <row r="9" spans="3:25" ht="15.75" customHeight="1" thickTop="1">
      <c r="C9" s="952" t="s">
        <v>293</v>
      </c>
      <c r="D9" s="954" t="s">
        <v>532</v>
      </c>
      <c r="E9" s="954" t="s">
        <v>274</v>
      </c>
      <c r="F9" s="954" t="s">
        <v>533</v>
      </c>
      <c r="G9" s="956" t="s">
        <v>534</v>
      </c>
      <c r="H9" s="946"/>
      <c r="I9" s="946"/>
      <c r="J9" s="947"/>
      <c r="K9" s="945" t="s">
        <v>477</v>
      </c>
      <c r="L9" s="946" t="s">
        <v>534</v>
      </c>
      <c r="M9" s="946"/>
      <c r="N9" s="946"/>
      <c r="O9" s="946"/>
      <c r="P9" s="945" t="s">
        <v>477</v>
      </c>
      <c r="Q9" s="946" t="s">
        <v>534</v>
      </c>
      <c r="R9" s="946"/>
      <c r="S9" s="946"/>
      <c r="T9" s="947"/>
      <c r="U9" s="945" t="s">
        <v>477</v>
      </c>
      <c r="V9" s="946" t="s">
        <v>534</v>
      </c>
      <c r="W9" s="946"/>
      <c r="X9" s="946"/>
      <c r="Y9" s="947"/>
    </row>
    <row r="10" spans="3:25" ht="25.5" customHeight="1">
      <c r="C10" s="953"/>
      <c r="D10" s="941"/>
      <c r="E10" s="941"/>
      <c r="F10" s="941"/>
      <c r="G10" s="937" t="s">
        <v>481</v>
      </c>
      <c r="H10" s="938" t="s">
        <v>535</v>
      </c>
      <c r="I10" s="939"/>
      <c r="J10" s="940"/>
      <c r="K10" s="937"/>
      <c r="L10" s="312" t="s">
        <v>481</v>
      </c>
      <c r="M10" s="941" t="s">
        <v>536</v>
      </c>
      <c r="N10" s="941"/>
      <c r="O10" s="938"/>
      <c r="P10" s="937"/>
      <c r="Q10" s="312" t="s">
        <v>481</v>
      </c>
      <c r="R10" s="941" t="s">
        <v>537</v>
      </c>
      <c r="S10" s="941"/>
      <c r="T10" s="942"/>
      <c r="U10" s="937"/>
      <c r="V10" s="312" t="s">
        <v>481</v>
      </c>
      <c r="W10" s="941" t="s">
        <v>538</v>
      </c>
      <c r="X10" s="941"/>
      <c r="Y10" s="942"/>
    </row>
    <row r="11" spans="3:25" ht="15" customHeight="1" thickBot="1">
      <c r="C11" s="953"/>
      <c r="D11" s="955"/>
      <c r="E11" s="941"/>
      <c r="F11" s="313" t="s">
        <v>480</v>
      </c>
      <c r="G11" s="937"/>
      <c r="H11" s="943" t="s">
        <v>539</v>
      </c>
      <c r="I11" s="935" t="s">
        <v>540</v>
      </c>
      <c r="J11" s="925" t="s">
        <v>541</v>
      </c>
      <c r="K11" s="314" t="s">
        <v>480</v>
      </c>
      <c r="L11" s="826"/>
      <c r="M11" s="933" t="s">
        <v>539</v>
      </c>
      <c r="N11" s="935" t="s">
        <v>540</v>
      </c>
      <c r="O11" s="925" t="s">
        <v>541</v>
      </c>
      <c r="P11" s="315" t="s">
        <v>480</v>
      </c>
      <c r="Q11" s="825"/>
      <c r="R11" s="933" t="s">
        <v>539</v>
      </c>
      <c r="S11" s="935" t="s">
        <v>540</v>
      </c>
      <c r="T11" s="925" t="s">
        <v>541</v>
      </c>
      <c r="U11" s="315" t="s">
        <v>480</v>
      </c>
      <c r="V11" s="825"/>
      <c r="W11" s="933" t="s">
        <v>539</v>
      </c>
      <c r="X11" s="935" t="s">
        <v>540</v>
      </c>
      <c r="Y11" s="925" t="s">
        <v>541</v>
      </c>
    </row>
    <row r="12" spans="3:25" ht="45" customHeight="1" thickTop="1">
      <c r="C12" s="927" t="s">
        <v>542</v>
      </c>
      <c r="D12" s="928"/>
      <c r="E12" s="929"/>
      <c r="F12" s="316"/>
      <c r="G12" s="317"/>
      <c r="H12" s="944"/>
      <c r="I12" s="936"/>
      <c r="J12" s="926"/>
      <c r="K12" s="318"/>
      <c r="L12" s="826"/>
      <c r="M12" s="934"/>
      <c r="N12" s="936"/>
      <c r="O12" s="926"/>
      <c r="P12" s="319"/>
      <c r="Q12" s="320"/>
      <c r="R12" s="934"/>
      <c r="S12" s="936"/>
      <c r="T12" s="926"/>
      <c r="U12" s="319"/>
      <c r="V12" s="320"/>
      <c r="W12" s="934"/>
      <c r="X12" s="936"/>
      <c r="Y12" s="926"/>
    </row>
    <row r="13" spans="3:25" ht="18" customHeight="1" thickBot="1">
      <c r="C13" s="930"/>
      <c r="D13" s="931"/>
      <c r="E13" s="932"/>
      <c r="F13" s="321"/>
      <c r="G13" s="322"/>
      <c r="H13" s="321"/>
      <c r="I13" s="323">
        <v>1</v>
      </c>
      <c r="J13" s="324" t="s">
        <v>543</v>
      </c>
      <c r="K13" s="325"/>
      <c r="L13" s="325"/>
      <c r="M13" s="325"/>
      <c r="N13" s="326"/>
      <c r="O13" s="326"/>
      <c r="P13" s="327"/>
      <c r="Q13" s="325"/>
      <c r="R13" s="325"/>
      <c r="S13" s="326"/>
      <c r="T13" s="328"/>
      <c r="U13" s="327"/>
      <c r="V13" s="325"/>
      <c r="W13" s="325"/>
      <c r="X13" s="326"/>
      <c r="Y13" s="328"/>
    </row>
    <row r="14" spans="3:25" ht="13.5" thickTop="1">
      <c r="C14" s="329">
        <v>1</v>
      </c>
      <c r="D14" s="330" t="s">
        <v>4</v>
      </c>
      <c r="E14" s="330" t="s">
        <v>494</v>
      </c>
      <c r="F14" s="330">
        <v>30</v>
      </c>
      <c r="G14" s="329" t="s">
        <v>302</v>
      </c>
      <c r="H14" s="331">
        <v>30</v>
      </c>
      <c r="I14" s="332">
        <f>J14/H14</f>
        <v>24750</v>
      </c>
      <c r="J14" s="333">
        <v>742500</v>
      </c>
      <c r="K14" s="330">
        <v>30</v>
      </c>
      <c r="L14" s="329" t="s">
        <v>302</v>
      </c>
      <c r="M14" s="331">
        <v>30</v>
      </c>
      <c r="N14" s="332">
        <v>22500</v>
      </c>
      <c r="O14" s="333">
        <f>M14*N14</f>
        <v>675000</v>
      </c>
      <c r="P14" s="330">
        <v>30</v>
      </c>
      <c r="Q14" s="329" t="s">
        <v>302</v>
      </c>
      <c r="R14" s="331">
        <v>28</v>
      </c>
      <c r="S14" s="332">
        <v>16000</v>
      </c>
      <c r="T14" s="334">
        <f>S14*R14</f>
        <v>448000</v>
      </c>
      <c r="U14" s="330">
        <v>30</v>
      </c>
      <c r="V14" s="329" t="s">
        <v>302</v>
      </c>
      <c r="W14" s="331">
        <v>29</v>
      </c>
      <c r="X14" s="332">
        <f>Y14/W14</f>
        <v>16948.275862068964</v>
      </c>
      <c r="Y14" s="333">
        <v>491500</v>
      </c>
    </row>
    <row r="15" spans="3:25">
      <c r="C15" s="329"/>
      <c r="D15" s="330"/>
      <c r="E15" s="330"/>
      <c r="F15" s="330">
        <v>20</v>
      </c>
      <c r="G15" s="329" t="s">
        <v>303</v>
      </c>
      <c r="H15" s="331">
        <v>20</v>
      </c>
      <c r="I15" s="332">
        <v>45000</v>
      </c>
      <c r="J15" s="333">
        <f>H15*I15</f>
        <v>900000</v>
      </c>
      <c r="K15" s="330">
        <v>20</v>
      </c>
      <c r="L15" s="329" t="s">
        <v>303</v>
      </c>
      <c r="M15" s="331">
        <v>20</v>
      </c>
      <c r="N15" s="332">
        <v>22500</v>
      </c>
      <c r="O15" s="333">
        <f>M15*N15</f>
        <v>450000</v>
      </c>
      <c r="P15" s="330">
        <v>20</v>
      </c>
      <c r="Q15" s="329" t="s">
        <v>303</v>
      </c>
      <c r="R15" s="331">
        <v>20</v>
      </c>
      <c r="S15" s="332">
        <v>50000</v>
      </c>
      <c r="T15" s="334">
        <f>S15*R15</f>
        <v>1000000</v>
      </c>
      <c r="U15" s="330">
        <v>20</v>
      </c>
      <c r="V15" s="329" t="s">
        <v>303</v>
      </c>
      <c r="W15" s="331">
        <v>20</v>
      </c>
      <c r="X15" s="332">
        <v>43500</v>
      </c>
      <c r="Y15" s="333">
        <f>W15*X15</f>
        <v>870000</v>
      </c>
    </row>
    <row r="16" spans="3:25" ht="13.5" thickBot="1">
      <c r="C16" s="329"/>
      <c r="D16" s="330"/>
      <c r="E16" s="335" t="s">
        <v>486</v>
      </c>
      <c r="F16" s="336">
        <f>SUM(F14:F15)</f>
        <v>50</v>
      </c>
      <c r="G16" s="337" t="s">
        <v>87</v>
      </c>
      <c r="H16" s="336">
        <f>SUM(H14:H15)</f>
        <v>50</v>
      </c>
      <c r="I16" s="338"/>
      <c r="J16" s="339">
        <f>SUM(J14:J15)</f>
        <v>1642500</v>
      </c>
      <c r="K16" s="336">
        <f>SUM(K14:K15)</f>
        <v>50</v>
      </c>
      <c r="L16" s="337" t="s">
        <v>87</v>
      </c>
      <c r="M16" s="340">
        <f>SUM(M14:M15)</f>
        <v>50</v>
      </c>
      <c r="N16" s="341"/>
      <c r="O16" s="341">
        <f>SUM(O14:O15)</f>
        <v>1125000</v>
      </c>
      <c r="P16" s="336">
        <f>SUM(P14:P15)</f>
        <v>50</v>
      </c>
      <c r="Q16" s="337" t="s">
        <v>87</v>
      </c>
      <c r="R16" s="342">
        <f>SUM(R14:R15)</f>
        <v>48</v>
      </c>
      <c r="S16" s="338"/>
      <c r="T16" s="339">
        <f>SUM(T14:T15)</f>
        <v>1448000</v>
      </c>
      <c r="U16" s="336">
        <f>SUM(U14:U15)</f>
        <v>50</v>
      </c>
      <c r="V16" s="337" t="s">
        <v>87</v>
      </c>
      <c r="W16" s="340">
        <f>SUM(W14:W15)</f>
        <v>49</v>
      </c>
      <c r="X16" s="341"/>
      <c r="Y16" s="341">
        <f>SUM(Y14:Y15)</f>
        <v>1361500</v>
      </c>
    </row>
    <row r="17" spans="2:25" ht="13.5" thickTop="1">
      <c r="C17" s="329"/>
      <c r="D17" s="343"/>
      <c r="E17" s="343" t="s">
        <v>487</v>
      </c>
      <c r="F17" s="330">
        <v>30</v>
      </c>
      <c r="G17" s="329" t="s">
        <v>302</v>
      </c>
      <c r="H17" s="331">
        <v>30</v>
      </c>
      <c r="I17" s="332">
        <v>22500</v>
      </c>
      <c r="J17" s="333">
        <f>H17*I17</f>
        <v>675000</v>
      </c>
      <c r="K17" s="330">
        <v>30</v>
      </c>
      <c r="L17" s="329" t="s">
        <v>302</v>
      </c>
      <c r="M17" s="331">
        <v>28</v>
      </c>
      <c r="N17" s="332">
        <v>16000</v>
      </c>
      <c r="O17" s="334">
        <f>N17*M17</f>
        <v>448000</v>
      </c>
      <c r="P17" s="330">
        <v>30</v>
      </c>
      <c r="Q17" s="329" t="s">
        <v>302</v>
      </c>
      <c r="R17" s="331">
        <v>29</v>
      </c>
      <c r="S17" s="332">
        <f>T17/R17</f>
        <v>17172.413793103449</v>
      </c>
      <c r="T17" s="334">
        <v>498000</v>
      </c>
      <c r="U17" s="330">
        <v>30</v>
      </c>
      <c r="V17" s="329" t="s">
        <v>302</v>
      </c>
      <c r="W17" s="331">
        <v>28</v>
      </c>
      <c r="X17" s="332">
        <v>16000</v>
      </c>
      <c r="Y17" s="333">
        <f>W17*X17</f>
        <v>448000</v>
      </c>
    </row>
    <row r="18" spans="2:25">
      <c r="C18" s="329"/>
      <c r="D18" s="343"/>
      <c r="E18" s="343"/>
      <c r="F18" s="330">
        <v>20</v>
      </c>
      <c r="G18" s="329" t="s">
        <v>303</v>
      </c>
      <c r="H18" s="331">
        <v>20</v>
      </c>
      <c r="I18" s="332">
        <v>22500</v>
      </c>
      <c r="J18" s="333">
        <f>H18*I18</f>
        <v>450000</v>
      </c>
      <c r="K18" s="330">
        <v>20</v>
      </c>
      <c r="L18" s="329" t="s">
        <v>303</v>
      </c>
      <c r="M18" s="331">
        <v>20</v>
      </c>
      <c r="N18" s="332">
        <v>50000</v>
      </c>
      <c r="O18" s="334">
        <f>N18*M18</f>
        <v>1000000</v>
      </c>
      <c r="P18" s="330">
        <v>20</v>
      </c>
      <c r="Q18" s="329" t="s">
        <v>303</v>
      </c>
      <c r="R18" s="331">
        <v>20</v>
      </c>
      <c r="S18" s="332">
        <v>50000</v>
      </c>
      <c r="T18" s="334">
        <f>S18*R18</f>
        <v>1000000</v>
      </c>
      <c r="U18" s="330">
        <v>20</v>
      </c>
      <c r="V18" s="329" t="s">
        <v>303</v>
      </c>
      <c r="W18" s="331">
        <v>20</v>
      </c>
      <c r="X18" s="332">
        <v>16000</v>
      </c>
      <c r="Y18" s="333">
        <f>W18*X18</f>
        <v>320000</v>
      </c>
    </row>
    <row r="19" spans="2:25" ht="13.5" thickBot="1">
      <c r="C19" s="329"/>
      <c r="D19" s="343"/>
      <c r="E19" s="335" t="s">
        <v>486</v>
      </c>
      <c r="F19" s="336">
        <f>SUM(F17:F18)</f>
        <v>50</v>
      </c>
      <c r="G19" s="337" t="s">
        <v>87</v>
      </c>
      <c r="H19" s="340">
        <f>SUM(H17:H18)</f>
        <v>50</v>
      </c>
      <c r="I19" s="341"/>
      <c r="J19" s="341">
        <f>SUM(J17:J18)</f>
        <v>1125000</v>
      </c>
      <c r="K19" s="336">
        <f>SUM(K17:K18)</f>
        <v>50</v>
      </c>
      <c r="L19" s="337" t="s">
        <v>87</v>
      </c>
      <c r="M19" s="342">
        <f>SUM(M17:M18)</f>
        <v>48</v>
      </c>
      <c r="N19" s="338"/>
      <c r="O19" s="339">
        <f>SUM(O17:O18)</f>
        <v>1448000</v>
      </c>
      <c r="P19" s="336">
        <f>SUM(P17:P18)</f>
        <v>50</v>
      </c>
      <c r="Q19" s="337" t="s">
        <v>87</v>
      </c>
      <c r="R19" s="342">
        <f>SUM(R17:R18)</f>
        <v>49</v>
      </c>
      <c r="S19" s="344"/>
      <c r="T19" s="341">
        <f>SUM(T17:T18)</f>
        <v>1498000</v>
      </c>
      <c r="U19" s="336">
        <f>SUM(U17:U18)</f>
        <v>50</v>
      </c>
      <c r="V19" s="337" t="s">
        <v>87</v>
      </c>
      <c r="W19" s="340">
        <f>SUM(W17:W18)</f>
        <v>48</v>
      </c>
      <c r="X19" s="338"/>
      <c r="Y19" s="341">
        <f>SUM(Y17:Y18)</f>
        <v>768000</v>
      </c>
    </row>
    <row r="20" spans="2:25" ht="13.5" thickTop="1">
      <c r="C20" s="329"/>
      <c r="D20" s="345"/>
      <c r="E20" s="343" t="s">
        <v>489</v>
      </c>
      <c r="F20" s="330">
        <v>30</v>
      </c>
      <c r="G20" s="329" t="s">
        <v>302</v>
      </c>
      <c r="H20" s="331">
        <v>28</v>
      </c>
      <c r="I20" s="332">
        <v>16000</v>
      </c>
      <c r="J20" s="334">
        <f>I20*H20</f>
        <v>448000</v>
      </c>
      <c r="K20" s="330">
        <v>30</v>
      </c>
      <c r="L20" s="329" t="s">
        <v>302</v>
      </c>
      <c r="M20" s="331">
        <v>29</v>
      </c>
      <c r="N20" s="332">
        <f>O20/M20</f>
        <v>17172.413793103449</v>
      </c>
      <c r="O20" s="334">
        <v>498000</v>
      </c>
      <c r="P20" s="330">
        <v>30</v>
      </c>
      <c r="Q20" s="329" t="s">
        <v>302</v>
      </c>
      <c r="R20" s="331">
        <v>28</v>
      </c>
      <c r="S20" s="332">
        <v>16000</v>
      </c>
      <c r="T20" s="334">
        <f>R20*S20</f>
        <v>448000</v>
      </c>
      <c r="U20" s="330">
        <v>30</v>
      </c>
      <c r="V20" s="329" t="s">
        <v>302</v>
      </c>
      <c r="W20" s="331">
        <v>30</v>
      </c>
      <c r="X20" s="332">
        <v>16000</v>
      </c>
      <c r="Y20" s="333">
        <f>W20*X20</f>
        <v>480000</v>
      </c>
    </row>
    <row r="21" spans="2:25">
      <c r="C21" s="329"/>
      <c r="D21" s="345"/>
      <c r="E21" s="343"/>
      <c r="F21" s="330">
        <v>20</v>
      </c>
      <c r="G21" s="329" t="s">
        <v>303</v>
      </c>
      <c r="H21" s="331">
        <v>20</v>
      </c>
      <c r="I21" s="332">
        <v>50000</v>
      </c>
      <c r="J21" s="334">
        <f>I21*H21</f>
        <v>1000000</v>
      </c>
      <c r="K21" s="330">
        <v>20</v>
      </c>
      <c r="L21" s="329" t="s">
        <v>303</v>
      </c>
      <c r="M21" s="331">
        <v>20</v>
      </c>
      <c r="N21" s="332">
        <v>50000</v>
      </c>
      <c r="O21" s="334">
        <f>N21*M21</f>
        <v>1000000</v>
      </c>
      <c r="P21" s="330">
        <v>20</v>
      </c>
      <c r="Q21" s="329" t="s">
        <v>303</v>
      </c>
      <c r="R21" s="331">
        <v>20</v>
      </c>
      <c r="S21" s="332">
        <v>16000</v>
      </c>
      <c r="T21" s="334">
        <f>R21*S21</f>
        <v>320000</v>
      </c>
      <c r="U21" s="330">
        <v>20</v>
      </c>
      <c r="V21" s="329" t="s">
        <v>303</v>
      </c>
      <c r="W21" s="331">
        <v>20</v>
      </c>
      <c r="X21" s="332">
        <v>16000</v>
      </c>
      <c r="Y21" s="333">
        <f>W21*X21</f>
        <v>320000</v>
      </c>
    </row>
    <row r="22" spans="2:25" ht="13.5" thickBot="1">
      <c r="C22" s="329"/>
      <c r="D22" s="345"/>
      <c r="E22" s="335" t="s">
        <v>486</v>
      </c>
      <c r="F22" s="336">
        <f>SUM(F20:F21)</f>
        <v>50</v>
      </c>
      <c r="G22" s="337" t="s">
        <v>87</v>
      </c>
      <c r="H22" s="342">
        <f>SUM(H20:H21)</f>
        <v>48</v>
      </c>
      <c r="I22" s="338"/>
      <c r="J22" s="339">
        <f>SUM(J20:J21)</f>
        <v>1448000</v>
      </c>
      <c r="K22" s="336">
        <f>SUM(K20:K21)</f>
        <v>50</v>
      </c>
      <c r="L22" s="337" t="s">
        <v>87</v>
      </c>
      <c r="M22" s="342">
        <f>SUM(M20:M21)</f>
        <v>49</v>
      </c>
      <c r="N22" s="344"/>
      <c r="O22" s="341">
        <f>SUM(O20:O21)</f>
        <v>1498000</v>
      </c>
      <c r="P22" s="336">
        <f>SUM(P20:P21)</f>
        <v>50</v>
      </c>
      <c r="Q22" s="337" t="s">
        <v>87</v>
      </c>
      <c r="R22" s="342">
        <f>SUM(R20:R21)</f>
        <v>48</v>
      </c>
      <c r="S22" s="344"/>
      <c r="T22" s="341">
        <f>SUM(T20:T21)</f>
        <v>768000</v>
      </c>
      <c r="U22" s="336">
        <f>SUM(U20:U21)</f>
        <v>50</v>
      </c>
      <c r="V22" s="337" t="s">
        <v>87</v>
      </c>
      <c r="W22" s="340">
        <f>SUM(W20:W21)</f>
        <v>50</v>
      </c>
      <c r="X22" s="338"/>
      <c r="Y22" s="341">
        <f>SUM(Y20:Y21)</f>
        <v>800000</v>
      </c>
    </row>
    <row r="23" spans="2:25" s="351" customFormat="1" ht="15.75" customHeight="1" thickTop="1" thickBot="1">
      <c r="B23" s="346"/>
      <c r="C23" s="919" t="s">
        <v>544</v>
      </c>
      <c r="D23" s="920"/>
      <c r="E23" s="347"/>
      <c r="F23" s="348">
        <f>F22+F19+F16</f>
        <v>150</v>
      </c>
      <c r="G23" s="349"/>
      <c r="H23" s="348">
        <f>H22+H19+H16</f>
        <v>148</v>
      </c>
      <c r="I23" s="350"/>
      <c r="J23" s="348">
        <f>J22+J19+J16</f>
        <v>4215500</v>
      </c>
      <c r="K23" s="348">
        <f>K22+K19+K16</f>
        <v>150</v>
      </c>
      <c r="L23" s="349"/>
      <c r="M23" s="348">
        <f>M22+M19+M16</f>
        <v>147</v>
      </c>
      <c r="N23" s="350"/>
      <c r="O23" s="348">
        <f>O22+O19+O16</f>
        <v>4071000</v>
      </c>
      <c r="P23" s="348">
        <f>P22+P19+P16</f>
        <v>150</v>
      </c>
      <c r="Q23" s="349"/>
      <c r="R23" s="348">
        <f>R22+R19+R16</f>
        <v>145</v>
      </c>
      <c r="S23" s="350"/>
      <c r="T23" s="348">
        <f>T22+T19+T16</f>
        <v>3714000</v>
      </c>
      <c r="U23" s="348">
        <f>U22+U19+U16</f>
        <v>150</v>
      </c>
      <c r="V23" s="349"/>
      <c r="W23" s="348">
        <f>W22+W19+W16</f>
        <v>147</v>
      </c>
      <c r="X23" s="350"/>
      <c r="Y23" s="828">
        <f>Y22+Y19+Y16</f>
        <v>2929500</v>
      </c>
    </row>
    <row r="24" spans="2:25" ht="14.25" thickTop="1" thickBot="1">
      <c r="C24" s="352">
        <v>2</v>
      </c>
      <c r="D24" s="924" t="s">
        <v>545</v>
      </c>
      <c r="E24" s="924"/>
      <c r="F24" s="353"/>
      <c r="G24" s="354"/>
      <c r="H24" s="355"/>
      <c r="I24" s="356"/>
      <c r="J24" s="357"/>
      <c r="K24" s="354"/>
      <c r="L24" s="358"/>
      <c r="M24" s="356"/>
      <c r="N24" s="356"/>
      <c r="O24" s="359"/>
      <c r="P24" s="353"/>
      <c r="Q24" s="354"/>
      <c r="R24" s="355"/>
      <c r="S24" s="356"/>
      <c r="T24" s="356"/>
      <c r="U24" s="354"/>
      <c r="V24" s="358"/>
      <c r="W24" s="356"/>
      <c r="X24" s="356"/>
      <c r="Y24" s="360"/>
    </row>
    <row r="25" spans="2:25" ht="14.25" thickTop="1" thickBot="1">
      <c r="C25" s="329"/>
      <c r="D25" s="918" t="s">
        <v>493</v>
      </c>
      <c r="E25" s="918"/>
      <c r="F25" s="293"/>
      <c r="G25" s="361"/>
      <c r="H25" s="330"/>
      <c r="I25" s="362"/>
      <c r="J25" s="334"/>
      <c r="K25" s="361"/>
      <c r="L25" s="363"/>
      <c r="M25" s="362"/>
      <c r="N25" s="362"/>
      <c r="O25" s="364"/>
      <c r="P25" s="293"/>
      <c r="Q25" s="361"/>
      <c r="R25" s="330"/>
      <c r="S25" s="362"/>
      <c r="T25" s="362"/>
      <c r="U25" s="361"/>
      <c r="V25" s="363"/>
      <c r="W25" s="362"/>
      <c r="X25" s="362"/>
      <c r="Y25" s="333"/>
    </row>
    <row r="26" spans="2:25" ht="13.5" thickTop="1">
      <c r="C26" s="329"/>
      <c r="D26" s="345"/>
      <c r="E26" s="330" t="s">
        <v>494</v>
      </c>
      <c r="F26" s="365">
        <v>12</v>
      </c>
      <c r="G26" s="366" t="s">
        <v>495</v>
      </c>
      <c r="H26" s="365">
        <v>11</v>
      </c>
      <c r="I26" s="332">
        <v>45000</v>
      </c>
      <c r="J26" s="333">
        <f t="shared" ref="J26:J27" si="0">H26*I26</f>
        <v>495000</v>
      </c>
      <c r="K26" s="365">
        <v>12</v>
      </c>
      <c r="L26" s="366" t="s">
        <v>495</v>
      </c>
      <c r="M26" s="365">
        <v>12</v>
      </c>
      <c r="N26" s="367">
        <v>45000</v>
      </c>
      <c r="O26" s="333">
        <f>M26*N26</f>
        <v>540000</v>
      </c>
      <c r="P26" s="365">
        <v>0</v>
      </c>
      <c r="Q26" s="366" t="s">
        <v>495</v>
      </c>
      <c r="R26" s="365">
        <v>0</v>
      </c>
      <c r="S26" s="332">
        <v>0</v>
      </c>
      <c r="T26" s="334">
        <v>0</v>
      </c>
      <c r="U26" s="365">
        <v>0</v>
      </c>
      <c r="V26" s="366" t="s">
        <v>495</v>
      </c>
      <c r="W26" s="365">
        <v>0</v>
      </c>
      <c r="X26" s="367">
        <v>0</v>
      </c>
      <c r="Y26" s="333">
        <v>0</v>
      </c>
    </row>
    <row r="27" spans="2:25">
      <c r="C27" s="329"/>
      <c r="D27" s="345"/>
      <c r="E27" s="330"/>
      <c r="F27" s="365">
        <v>8</v>
      </c>
      <c r="G27" s="366" t="s">
        <v>496</v>
      </c>
      <c r="H27" s="365">
        <v>8</v>
      </c>
      <c r="I27" s="332">
        <v>45000</v>
      </c>
      <c r="J27" s="333">
        <f t="shared" si="0"/>
        <v>360000</v>
      </c>
      <c r="K27" s="365">
        <v>8</v>
      </c>
      <c r="L27" s="366" t="s">
        <v>496</v>
      </c>
      <c r="M27" s="365">
        <v>8</v>
      </c>
      <c r="N27" s="367">
        <v>45000</v>
      </c>
      <c r="O27" s="333">
        <f>M27*N27</f>
        <v>360000</v>
      </c>
      <c r="P27" s="365">
        <v>0</v>
      </c>
      <c r="Q27" s="366" t="s">
        <v>496</v>
      </c>
      <c r="R27" s="365">
        <v>0</v>
      </c>
      <c r="S27" s="332">
        <v>0</v>
      </c>
      <c r="T27" s="334">
        <v>0</v>
      </c>
      <c r="U27" s="365">
        <v>0</v>
      </c>
      <c r="V27" s="366" t="s">
        <v>496</v>
      </c>
      <c r="W27" s="365">
        <v>0</v>
      </c>
      <c r="X27" s="367">
        <v>0</v>
      </c>
      <c r="Y27" s="333">
        <v>0</v>
      </c>
    </row>
    <row r="28" spans="2:25">
      <c r="C28" s="329"/>
      <c r="D28" s="345"/>
      <c r="E28" s="343" t="s">
        <v>487</v>
      </c>
      <c r="F28" s="365">
        <v>12</v>
      </c>
      <c r="G28" s="366" t="s">
        <v>495</v>
      </c>
      <c r="H28" s="365">
        <v>12</v>
      </c>
      <c r="I28" s="367">
        <v>45000</v>
      </c>
      <c r="J28" s="333">
        <f>H28*I28</f>
        <v>540000</v>
      </c>
      <c r="K28" s="365">
        <v>0</v>
      </c>
      <c r="L28" s="366" t="s">
        <v>495</v>
      </c>
      <c r="M28" s="365">
        <v>0</v>
      </c>
      <c r="N28" s="367">
        <v>0</v>
      </c>
      <c r="O28" s="333">
        <v>0</v>
      </c>
      <c r="P28" s="365">
        <v>0</v>
      </c>
      <c r="Q28" s="366" t="s">
        <v>495</v>
      </c>
      <c r="R28" s="365">
        <v>0</v>
      </c>
      <c r="S28" s="332">
        <v>0</v>
      </c>
      <c r="T28" s="333">
        <v>0</v>
      </c>
      <c r="U28" s="365">
        <v>0</v>
      </c>
      <c r="V28" s="366" t="s">
        <v>495</v>
      </c>
      <c r="W28" s="365">
        <v>0</v>
      </c>
      <c r="X28" s="367">
        <v>0</v>
      </c>
      <c r="Y28" s="333">
        <v>0</v>
      </c>
    </row>
    <row r="29" spans="2:25">
      <c r="C29" s="329"/>
      <c r="D29" s="345"/>
      <c r="E29" s="343"/>
      <c r="F29" s="365">
        <v>8</v>
      </c>
      <c r="G29" s="366" t="s">
        <v>496</v>
      </c>
      <c r="H29" s="365">
        <v>8</v>
      </c>
      <c r="I29" s="367">
        <v>45000</v>
      </c>
      <c r="J29" s="333">
        <f>H29*I29</f>
        <v>360000</v>
      </c>
      <c r="K29" s="365">
        <v>0</v>
      </c>
      <c r="L29" s="366" t="s">
        <v>496</v>
      </c>
      <c r="M29" s="365">
        <v>0</v>
      </c>
      <c r="N29" s="367">
        <v>0</v>
      </c>
      <c r="O29" s="333">
        <v>0</v>
      </c>
      <c r="P29" s="365">
        <v>0</v>
      </c>
      <c r="Q29" s="366" t="s">
        <v>496</v>
      </c>
      <c r="R29" s="365">
        <v>0</v>
      </c>
      <c r="S29" s="332">
        <v>0</v>
      </c>
      <c r="T29" s="333">
        <v>0</v>
      </c>
      <c r="U29" s="365">
        <v>0</v>
      </c>
      <c r="V29" s="366" t="s">
        <v>496</v>
      </c>
      <c r="W29" s="365">
        <v>0</v>
      </c>
      <c r="X29" s="367">
        <v>0</v>
      </c>
      <c r="Y29" s="333">
        <v>0</v>
      </c>
    </row>
    <row r="30" spans="2:25">
      <c r="C30" s="329"/>
      <c r="D30" s="345"/>
      <c r="E30" s="343" t="s">
        <v>489</v>
      </c>
      <c r="F30" s="365">
        <v>0</v>
      </c>
      <c r="G30" s="366" t="s">
        <v>495</v>
      </c>
      <c r="H30" s="365">
        <v>0</v>
      </c>
      <c r="I30" s="332">
        <v>0</v>
      </c>
      <c r="J30" s="333">
        <v>0</v>
      </c>
      <c r="K30" s="365">
        <v>0</v>
      </c>
      <c r="L30" s="366" t="s">
        <v>495</v>
      </c>
      <c r="M30" s="365">
        <v>0</v>
      </c>
      <c r="N30" s="367">
        <v>0</v>
      </c>
      <c r="O30" s="333">
        <v>0</v>
      </c>
      <c r="P30" s="365">
        <v>0</v>
      </c>
      <c r="Q30" s="366" t="s">
        <v>495</v>
      </c>
      <c r="R30" s="365">
        <v>0</v>
      </c>
      <c r="S30" s="332">
        <v>0</v>
      </c>
      <c r="T30" s="333">
        <v>0</v>
      </c>
      <c r="U30" s="365">
        <v>0</v>
      </c>
      <c r="V30" s="366" t="s">
        <v>495</v>
      </c>
      <c r="W30" s="365">
        <v>0</v>
      </c>
      <c r="X30" s="367">
        <v>0</v>
      </c>
      <c r="Y30" s="333">
        <v>0</v>
      </c>
    </row>
    <row r="31" spans="2:25">
      <c r="C31" s="329"/>
      <c r="D31" s="345"/>
      <c r="E31" s="343"/>
      <c r="F31" s="365">
        <v>0</v>
      </c>
      <c r="G31" s="366" t="s">
        <v>496</v>
      </c>
      <c r="H31" s="365">
        <v>0</v>
      </c>
      <c r="I31" s="332">
        <v>0</v>
      </c>
      <c r="J31" s="333">
        <v>0</v>
      </c>
      <c r="K31" s="365">
        <v>0</v>
      </c>
      <c r="L31" s="366" t="s">
        <v>496</v>
      </c>
      <c r="M31" s="365">
        <v>0</v>
      </c>
      <c r="N31" s="367">
        <v>0</v>
      </c>
      <c r="O31" s="333">
        <v>0</v>
      </c>
      <c r="P31" s="365">
        <v>0</v>
      </c>
      <c r="Q31" s="366" t="s">
        <v>496</v>
      </c>
      <c r="R31" s="365">
        <v>0</v>
      </c>
      <c r="S31" s="332">
        <v>0</v>
      </c>
      <c r="T31" s="333">
        <v>0</v>
      </c>
      <c r="U31" s="365">
        <v>0</v>
      </c>
      <c r="V31" s="366" t="s">
        <v>496</v>
      </c>
      <c r="W31" s="365">
        <v>0</v>
      </c>
      <c r="X31" s="367">
        <v>0</v>
      </c>
      <c r="Y31" s="333">
        <v>0</v>
      </c>
    </row>
    <row r="32" spans="2:25" ht="13.5" thickBot="1">
      <c r="C32" s="329"/>
      <c r="D32" s="335"/>
      <c r="E32" s="335" t="s">
        <v>486</v>
      </c>
      <c r="F32" s="368">
        <f>SUM(F26:F31)</f>
        <v>40</v>
      </c>
      <c r="G32" s="369" t="s">
        <v>87</v>
      </c>
      <c r="H32" s="368">
        <f>SUM(H26:H31)</f>
        <v>39</v>
      </c>
      <c r="I32" s="344"/>
      <c r="J32" s="370">
        <f>SUM(J26:J31)</f>
        <v>1755000</v>
      </c>
      <c r="K32" s="368">
        <f>SUM(K26:K31)</f>
        <v>20</v>
      </c>
      <c r="L32" s="369" t="s">
        <v>87</v>
      </c>
      <c r="M32" s="368">
        <f>SUM(M26:M31)</f>
        <v>20</v>
      </c>
      <c r="N32" s="370"/>
      <c r="O32" s="370">
        <f>SUM(O26:O31)</f>
        <v>900000</v>
      </c>
      <c r="P32" s="368">
        <f>SUM(P26:P31)</f>
        <v>0</v>
      </c>
      <c r="Q32" s="369" t="s">
        <v>87</v>
      </c>
      <c r="R32" s="368">
        <f>SUM(R26:R31)</f>
        <v>0</v>
      </c>
      <c r="S32" s="344"/>
      <c r="T32" s="370">
        <f>SUM(T26:T31)</f>
        <v>0</v>
      </c>
      <c r="U32" s="368">
        <f>SUM(U26:U31)</f>
        <v>0</v>
      </c>
      <c r="V32" s="369" t="s">
        <v>87</v>
      </c>
      <c r="W32" s="368">
        <f>SUM(W26:W31)</f>
        <v>0</v>
      </c>
      <c r="X32" s="370"/>
      <c r="Y32" s="371">
        <f>SUM(Y26:Y31)</f>
        <v>0</v>
      </c>
    </row>
    <row r="33" spans="3:25" ht="14.25" thickTop="1" thickBot="1">
      <c r="C33" s="329"/>
      <c r="D33" s="918" t="s">
        <v>497</v>
      </c>
      <c r="E33" s="918"/>
      <c r="F33" s="293"/>
      <c r="G33" s="361"/>
      <c r="H33" s="330"/>
      <c r="I33" s="362"/>
      <c r="J33" s="334"/>
      <c r="K33" s="361"/>
      <c r="L33" s="363"/>
      <c r="M33" s="362"/>
      <c r="N33" s="362"/>
      <c r="O33" s="364"/>
      <c r="P33" s="293"/>
      <c r="Q33" s="361"/>
      <c r="R33" s="330"/>
      <c r="S33" s="362"/>
      <c r="T33" s="362"/>
      <c r="U33" s="361"/>
      <c r="V33" s="363"/>
      <c r="W33" s="362"/>
      <c r="X33" s="362"/>
      <c r="Y33" s="333"/>
    </row>
    <row r="34" spans="3:25" ht="13.5" thickTop="1">
      <c r="C34" s="329"/>
      <c r="D34" s="345"/>
      <c r="E34" s="330" t="s">
        <v>494</v>
      </c>
      <c r="F34" s="365">
        <v>12</v>
      </c>
      <c r="G34" s="366" t="s">
        <v>495</v>
      </c>
      <c r="H34" s="365">
        <v>12</v>
      </c>
      <c r="I34" s="367">
        <v>45000</v>
      </c>
      <c r="J34" s="333">
        <f t="shared" ref="J34:J35" si="1">H34*I34</f>
        <v>540000</v>
      </c>
      <c r="K34" s="365">
        <v>12</v>
      </c>
      <c r="L34" s="366" t="s">
        <v>495</v>
      </c>
      <c r="M34" s="365">
        <v>10</v>
      </c>
      <c r="N34" s="367">
        <v>45000</v>
      </c>
      <c r="O34" s="333">
        <f>M34*N34</f>
        <v>450000</v>
      </c>
      <c r="P34" s="365">
        <v>0</v>
      </c>
      <c r="Q34" s="366" t="s">
        <v>495</v>
      </c>
      <c r="R34" s="365">
        <v>0</v>
      </c>
      <c r="S34" s="332">
        <v>0</v>
      </c>
      <c r="T34" s="334">
        <v>0</v>
      </c>
      <c r="U34" s="365">
        <v>0</v>
      </c>
      <c r="V34" s="366" t="s">
        <v>495</v>
      </c>
      <c r="W34" s="365">
        <v>0</v>
      </c>
      <c r="X34" s="367">
        <v>0</v>
      </c>
      <c r="Y34" s="333">
        <v>0</v>
      </c>
    </row>
    <row r="35" spans="3:25">
      <c r="C35" s="329"/>
      <c r="D35" s="345"/>
      <c r="E35" s="330"/>
      <c r="F35" s="365">
        <v>8</v>
      </c>
      <c r="G35" s="366" t="s">
        <v>496</v>
      </c>
      <c r="H35" s="365">
        <v>7</v>
      </c>
      <c r="I35" s="367">
        <v>45000</v>
      </c>
      <c r="J35" s="333">
        <f t="shared" si="1"/>
        <v>315000</v>
      </c>
      <c r="K35" s="365">
        <v>8</v>
      </c>
      <c r="L35" s="366" t="s">
        <v>496</v>
      </c>
      <c r="M35" s="365">
        <v>4</v>
      </c>
      <c r="N35" s="367">
        <v>45000</v>
      </c>
      <c r="O35" s="333">
        <f>M35*N35</f>
        <v>180000</v>
      </c>
      <c r="P35" s="365">
        <v>0</v>
      </c>
      <c r="Q35" s="366" t="s">
        <v>496</v>
      </c>
      <c r="R35" s="365">
        <v>0</v>
      </c>
      <c r="S35" s="332">
        <v>0</v>
      </c>
      <c r="T35" s="334">
        <v>0</v>
      </c>
      <c r="U35" s="365">
        <v>0</v>
      </c>
      <c r="V35" s="366" t="s">
        <v>496</v>
      </c>
      <c r="W35" s="365">
        <v>0</v>
      </c>
      <c r="X35" s="367">
        <v>0</v>
      </c>
      <c r="Y35" s="333">
        <v>0</v>
      </c>
    </row>
    <row r="36" spans="3:25">
      <c r="C36" s="329"/>
      <c r="D36" s="345"/>
      <c r="E36" s="343" t="s">
        <v>487</v>
      </c>
      <c r="F36" s="365">
        <v>12</v>
      </c>
      <c r="G36" s="366" t="s">
        <v>495</v>
      </c>
      <c r="H36" s="365">
        <v>10</v>
      </c>
      <c r="I36" s="367">
        <v>45000</v>
      </c>
      <c r="J36" s="333">
        <f>H36*I36</f>
        <v>450000</v>
      </c>
      <c r="K36" s="365">
        <v>0</v>
      </c>
      <c r="L36" s="366" t="s">
        <v>495</v>
      </c>
      <c r="M36" s="365">
        <v>0</v>
      </c>
      <c r="N36" s="367">
        <v>0</v>
      </c>
      <c r="O36" s="333">
        <v>0</v>
      </c>
      <c r="P36" s="365">
        <v>0</v>
      </c>
      <c r="Q36" s="366" t="s">
        <v>495</v>
      </c>
      <c r="R36" s="365">
        <v>0</v>
      </c>
      <c r="S36" s="332">
        <v>0</v>
      </c>
      <c r="T36" s="333">
        <v>0</v>
      </c>
      <c r="U36" s="365">
        <v>0</v>
      </c>
      <c r="V36" s="366" t="s">
        <v>495</v>
      </c>
      <c r="W36" s="365">
        <v>0</v>
      </c>
      <c r="X36" s="367">
        <v>0</v>
      </c>
      <c r="Y36" s="333">
        <v>0</v>
      </c>
    </row>
    <row r="37" spans="3:25">
      <c r="C37" s="329"/>
      <c r="D37" s="345"/>
      <c r="E37" s="343"/>
      <c r="F37" s="365">
        <v>8</v>
      </c>
      <c r="G37" s="366" t="s">
        <v>496</v>
      </c>
      <c r="H37" s="365">
        <v>4</v>
      </c>
      <c r="I37" s="367">
        <v>45000</v>
      </c>
      <c r="J37" s="333">
        <f>H37*I37</f>
        <v>180000</v>
      </c>
      <c r="K37" s="365">
        <v>0</v>
      </c>
      <c r="L37" s="366" t="s">
        <v>496</v>
      </c>
      <c r="M37" s="365">
        <v>0</v>
      </c>
      <c r="N37" s="367">
        <v>0</v>
      </c>
      <c r="O37" s="333">
        <v>0</v>
      </c>
      <c r="P37" s="365">
        <v>0</v>
      </c>
      <c r="Q37" s="366" t="s">
        <v>496</v>
      </c>
      <c r="R37" s="365">
        <v>0</v>
      </c>
      <c r="S37" s="332">
        <v>0</v>
      </c>
      <c r="T37" s="333">
        <v>0</v>
      </c>
      <c r="U37" s="365">
        <v>0</v>
      </c>
      <c r="V37" s="366" t="s">
        <v>496</v>
      </c>
      <c r="W37" s="365">
        <v>0</v>
      </c>
      <c r="X37" s="367">
        <v>0</v>
      </c>
      <c r="Y37" s="333">
        <v>0</v>
      </c>
    </row>
    <row r="38" spans="3:25">
      <c r="C38" s="329"/>
      <c r="D38" s="345"/>
      <c r="E38" s="343" t="s">
        <v>489</v>
      </c>
      <c r="F38" s="365">
        <v>0</v>
      </c>
      <c r="G38" s="366" t="s">
        <v>495</v>
      </c>
      <c r="H38" s="365">
        <v>0</v>
      </c>
      <c r="I38" s="332">
        <v>0</v>
      </c>
      <c r="J38" s="333">
        <v>0</v>
      </c>
      <c r="K38" s="365">
        <v>0</v>
      </c>
      <c r="L38" s="366" t="s">
        <v>495</v>
      </c>
      <c r="M38" s="365">
        <v>0</v>
      </c>
      <c r="N38" s="367">
        <v>0</v>
      </c>
      <c r="O38" s="333">
        <v>0</v>
      </c>
      <c r="P38" s="365">
        <v>0</v>
      </c>
      <c r="Q38" s="366" t="s">
        <v>495</v>
      </c>
      <c r="R38" s="365">
        <v>0</v>
      </c>
      <c r="S38" s="332">
        <v>0</v>
      </c>
      <c r="T38" s="333">
        <v>0</v>
      </c>
      <c r="U38" s="365">
        <v>0</v>
      </c>
      <c r="V38" s="366" t="s">
        <v>495</v>
      </c>
      <c r="W38" s="365">
        <v>0</v>
      </c>
      <c r="X38" s="367">
        <v>0</v>
      </c>
      <c r="Y38" s="333">
        <v>0</v>
      </c>
    </row>
    <row r="39" spans="3:25">
      <c r="C39" s="329"/>
      <c r="D39" s="345"/>
      <c r="E39" s="343"/>
      <c r="F39" s="365">
        <v>0</v>
      </c>
      <c r="G39" s="366" t="s">
        <v>496</v>
      </c>
      <c r="H39" s="365">
        <v>0</v>
      </c>
      <c r="I39" s="332">
        <v>0</v>
      </c>
      <c r="J39" s="333">
        <v>0</v>
      </c>
      <c r="K39" s="365">
        <v>0</v>
      </c>
      <c r="L39" s="366" t="s">
        <v>496</v>
      </c>
      <c r="M39" s="365">
        <v>0</v>
      </c>
      <c r="N39" s="367">
        <v>0</v>
      </c>
      <c r="O39" s="333">
        <v>0</v>
      </c>
      <c r="P39" s="365">
        <v>0</v>
      </c>
      <c r="Q39" s="366" t="s">
        <v>496</v>
      </c>
      <c r="R39" s="365">
        <v>0</v>
      </c>
      <c r="S39" s="332">
        <v>0</v>
      </c>
      <c r="T39" s="333">
        <v>0</v>
      </c>
      <c r="U39" s="365">
        <v>0</v>
      </c>
      <c r="V39" s="366" t="s">
        <v>496</v>
      </c>
      <c r="W39" s="365">
        <v>0</v>
      </c>
      <c r="X39" s="367">
        <v>0</v>
      </c>
      <c r="Y39" s="333">
        <v>0</v>
      </c>
    </row>
    <row r="40" spans="3:25" ht="13.5" thickBot="1">
      <c r="C40" s="329"/>
      <c r="D40" s="335"/>
      <c r="E40" s="335" t="s">
        <v>486</v>
      </c>
      <c r="F40" s="368">
        <f>SUM(F34:F39)</f>
        <v>40</v>
      </c>
      <c r="G40" s="369" t="s">
        <v>87</v>
      </c>
      <c r="H40" s="368">
        <f>SUM(H34:H39)</f>
        <v>33</v>
      </c>
      <c r="I40" s="344"/>
      <c r="J40" s="370">
        <f>SUM(J34:J39)</f>
        <v>1485000</v>
      </c>
      <c r="K40" s="368">
        <f>SUM(K34:K39)</f>
        <v>20</v>
      </c>
      <c r="L40" s="369" t="s">
        <v>87</v>
      </c>
      <c r="M40" s="368">
        <f>SUM(M34:M39)</f>
        <v>14</v>
      </c>
      <c r="N40" s="370"/>
      <c r="O40" s="370">
        <f>SUM(O34:O39)</f>
        <v>630000</v>
      </c>
      <c r="P40" s="368">
        <f>SUM(P34:P39)</f>
        <v>0</v>
      </c>
      <c r="Q40" s="369" t="s">
        <v>87</v>
      </c>
      <c r="R40" s="368">
        <f>SUM(R34:R39)</f>
        <v>0</v>
      </c>
      <c r="S40" s="344"/>
      <c r="T40" s="370">
        <f>SUM(T34:T39)</f>
        <v>0</v>
      </c>
      <c r="U40" s="368">
        <f>SUM(U34:U39)</f>
        <v>0</v>
      </c>
      <c r="V40" s="369" t="s">
        <v>87</v>
      </c>
      <c r="W40" s="368">
        <f>SUM(W34:W39)</f>
        <v>0</v>
      </c>
      <c r="X40" s="370"/>
      <c r="Y40" s="371">
        <f>SUM(Y34:Y39)</f>
        <v>0</v>
      </c>
    </row>
    <row r="41" spans="3:25" ht="14.25" thickTop="1" thickBot="1">
      <c r="C41" s="329"/>
      <c r="D41" s="918" t="s">
        <v>498</v>
      </c>
      <c r="E41" s="918"/>
      <c r="F41" s="293"/>
      <c r="G41" s="361"/>
      <c r="H41" s="330"/>
      <c r="I41" s="362"/>
      <c r="J41" s="334"/>
      <c r="K41" s="361"/>
      <c r="L41" s="363"/>
      <c r="M41" s="362"/>
      <c r="N41" s="362"/>
      <c r="O41" s="364"/>
      <c r="P41" s="293"/>
      <c r="Q41" s="361"/>
      <c r="R41" s="330"/>
      <c r="S41" s="362"/>
      <c r="T41" s="362"/>
      <c r="U41" s="361"/>
      <c r="V41" s="363"/>
      <c r="W41" s="362"/>
      <c r="X41" s="362"/>
      <c r="Y41" s="333"/>
    </row>
    <row r="42" spans="3:25" ht="13.5" thickTop="1">
      <c r="C42" s="329"/>
      <c r="D42" s="345"/>
      <c r="E42" s="330" t="s">
        <v>494</v>
      </c>
      <c r="F42" s="365">
        <v>12</v>
      </c>
      <c r="G42" s="366" t="s">
        <v>495</v>
      </c>
      <c r="H42" s="365">
        <v>12</v>
      </c>
      <c r="I42" s="367">
        <v>45000</v>
      </c>
      <c r="J42" s="333">
        <f t="shared" ref="J42:J43" si="2">H42*I42</f>
        <v>540000</v>
      </c>
      <c r="K42" s="365">
        <v>12</v>
      </c>
      <c r="L42" s="366" t="s">
        <v>495</v>
      </c>
      <c r="M42" s="365">
        <v>11</v>
      </c>
      <c r="N42" s="367">
        <v>45000</v>
      </c>
      <c r="O42" s="333">
        <f>M42*N42</f>
        <v>495000</v>
      </c>
      <c r="P42" s="365">
        <v>0</v>
      </c>
      <c r="Q42" s="366" t="s">
        <v>495</v>
      </c>
      <c r="R42" s="365">
        <v>0</v>
      </c>
      <c r="S42" s="332">
        <v>0</v>
      </c>
      <c r="T42" s="334">
        <v>0</v>
      </c>
      <c r="U42" s="365">
        <v>0</v>
      </c>
      <c r="V42" s="366" t="s">
        <v>495</v>
      </c>
      <c r="W42" s="365">
        <v>0</v>
      </c>
      <c r="X42" s="367">
        <v>0</v>
      </c>
      <c r="Y42" s="333">
        <v>0</v>
      </c>
    </row>
    <row r="43" spans="3:25">
      <c r="C43" s="329"/>
      <c r="D43" s="345"/>
      <c r="E43" s="330"/>
      <c r="F43" s="365">
        <v>8</v>
      </c>
      <c r="G43" s="366" t="s">
        <v>496</v>
      </c>
      <c r="H43" s="365">
        <v>8</v>
      </c>
      <c r="I43" s="367">
        <v>45000</v>
      </c>
      <c r="J43" s="333">
        <f t="shared" si="2"/>
        <v>360000</v>
      </c>
      <c r="K43" s="365">
        <v>8</v>
      </c>
      <c r="L43" s="366" t="s">
        <v>496</v>
      </c>
      <c r="M43" s="365">
        <v>8</v>
      </c>
      <c r="N43" s="367">
        <v>45000</v>
      </c>
      <c r="O43" s="333">
        <f>M43*N43</f>
        <v>360000</v>
      </c>
      <c r="P43" s="365">
        <v>0</v>
      </c>
      <c r="Q43" s="366" t="s">
        <v>496</v>
      </c>
      <c r="R43" s="365">
        <v>0</v>
      </c>
      <c r="S43" s="332">
        <v>0</v>
      </c>
      <c r="T43" s="334">
        <v>0</v>
      </c>
      <c r="U43" s="365">
        <v>0</v>
      </c>
      <c r="V43" s="366" t="s">
        <v>496</v>
      </c>
      <c r="W43" s="365">
        <v>0</v>
      </c>
      <c r="X43" s="367">
        <v>0</v>
      </c>
      <c r="Y43" s="333">
        <v>0</v>
      </c>
    </row>
    <row r="44" spans="3:25">
      <c r="C44" s="329"/>
      <c r="D44" s="345"/>
      <c r="E44" s="343" t="s">
        <v>487</v>
      </c>
      <c r="F44" s="365">
        <v>12</v>
      </c>
      <c r="G44" s="366" t="s">
        <v>495</v>
      </c>
      <c r="H44" s="365">
        <v>11</v>
      </c>
      <c r="I44" s="367">
        <v>45000</v>
      </c>
      <c r="J44" s="333">
        <f>H44*I44</f>
        <v>495000</v>
      </c>
      <c r="K44" s="365">
        <v>0</v>
      </c>
      <c r="L44" s="366" t="s">
        <v>495</v>
      </c>
      <c r="M44" s="365">
        <v>0</v>
      </c>
      <c r="N44" s="367">
        <v>0</v>
      </c>
      <c r="O44" s="333">
        <v>0</v>
      </c>
      <c r="P44" s="365">
        <v>0</v>
      </c>
      <c r="Q44" s="366" t="s">
        <v>495</v>
      </c>
      <c r="R44" s="365">
        <v>0</v>
      </c>
      <c r="S44" s="332">
        <v>0</v>
      </c>
      <c r="T44" s="333">
        <v>0</v>
      </c>
      <c r="U44" s="365">
        <v>0</v>
      </c>
      <c r="V44" s="366" t="s">
        <v>495</v>
      </c>
      <c r="W44" s="365">
        <v>0</v>
      </c>
      <c r="X44" s="367">
        <v>0</v>
      </c>
      <c r="Y44" s="333">
        <v>0</v>
      </c>
    </row>
    <row r="45" spans="3:25">
      <c r="C45" s="329"/>
      <c r="D45" s="345"/>
      <c r="E45" s="343"/>
      <c r="F45" s="365">
        <v>8</v>
      </c>
      <c r="G45" s="366" t="s">
        <v>496</v>
      </c>
      <c r="H45" s="365">
        <v>8</v>
      </c>
      <c r="I45" s="367">
        <v>45000</v>
      </c>
      <c r="J45" s="333">
        <f>H45*I45</f>
        <v>360000</v>
      </c>
      <c r="K45" s="365">
        <v>0</v>
      </c>
      <c r="L45" s="366" t="s">
        <v>496</v>
      </c>
      <c r="M45" s="365">
        <v>0</v>
      </c>
      <c r="N45" s="367">
        <v>0</v>
      </c>
      <c r="O45" s="333">
        <v>0</v>
      </c>
      <c r="P45" s="365">
        <v>0</v>
      </c>
      <c r="Q45" s="366" t="s">
        <v>496</v>
      </c>
      <c r="R45" s="365">
        <v>0</v>
      </c>
      <c r="S45" s="332">
        <v>0</v>
      </c>
      <c r="T45" s="333">
        <v>0</v>
      </c>
      <c r="U45" s="365">
        <v>0</v>
      </c>
      <c r="V45" s="366" t="s">
        <v>496</v>
      </c>
      <c r="W45" s="365">
        <v>0</v>
      </c>
      <c r="X45" s="367">
        <v>0</v>
      </c>
      <c r="Y45" s="333">
        <v>0</v>
      </c>
    </row>
    <row r="46" spans="3:25">
      <c r="C46" s="329"/>
      <c r="D46" s="345"/>
      <c r="E46" s="343" t="s">
        <v>489</v>
      </c>
      <c r="F46" s="365">
        <v>0</v>
      </c>
      <c r="G46" s="366" t="s">
        <v>495</v>
      </c>
      <c r="H46" s="365">
        <v>0</v>
      </c>
      <c r="I46" s="332">
        <v>0</v>
      </c>
      <c r="J46" s="333">
        <v>0</v>
      </c>
      <c r="K46" s="365">
        <v>0</v>
      </c>
      <c r="L46" s="366" t="s">
        <v>495</v>
      </c>
      <c r="M46" s="365">
        <v>0</v>
      </c>
      <c r="N46" s="367">
        <v>0</v>
      </c>
      <c r="O46" s="333">
        <v>0</v>
      </c>
      <c r="P46" s="365">
        <v>0</v>
      </c>
      <c r="Q46" s="366" t="s">
        <v>495</v>
      </c>
      <c r="R46" s="365">
        <v>0</v>
      </c>
      <c r="S46" s="332">
        <v>0</v>
      </c>
      <c r="T46" s="333">
        <v>0</v>
      </c>
      <c r="U46" s="365">
        <v>0</v>
      </c>
      <c r="V46" s="366" t="s">
        <v>495</v>
      </c>
      <c r="W46" s="365">
        <v>0</v>
      </c>
      <c r="X46" s="367">
        <v>0</v>
      </c>
      <c r="Y46" s="333">
        <v>0</v>
      </c>
    </row>
    <row r="47" spans="3:25">
      <c r="C47" s="329"/>
      <c r="D47" s="345"/>
      <c r="E47" s="343"/>
      <c r="F47" s="365">
        <v>0</v>
      </c>
      <c r="G47" s="366" t="s">
        <v>496</v>
      </c>
      <c r="H47" s="365">
        <v>0</v>
      </c>
      <c r="I47" s="332">
        <v>0</v>
      </c>
      <c r="J47" s="333">
        <v>0</v>
      </c>
      <c r="K47" s="365">
        <v>0</v>
      </c>
      <c r="L47" s="366" t="s">
        <v>496</v>
      </c>
      <c r="M47" s="365">
        <v>0</v>
      </c>
      <c r="N47" s="367">
        <v>0</v>
      </c>
      <c r="O47" s="333">
        <v>0</v>
      </c>
      <c r="P47" s="365">
        <v>0</v>
      </c>
      <c r="Q47" s="366" t="s">
        <v>496</v>
      </c>
      <c r="R47" s="365">
        <v>0</v>
      </c>
      <c r="S47" s="332">
        <v>0</v>
      </c>
      <c r="T47" s="333">
        <v>0</v>
      </c>
      <c r="U47" s="365">
        <v>0</v>
      </c>
      <c r="V47" s="366" t="s">
        <v>496</v>
      </c>
      <c r="W47" s="365">
        <v>0</v>
      </c>
      <c r="X47" s="367">
        <v>0</v>
      </c>
      <c r="Y47" s="333">
        <v>0</v>
      </c>
    </row>
    <row r="48" spans="3:25" ht="13.5" thickBot="1">
      <c r="C48" s="329"/>
      <c r="D48" s="335"/>
      <c r="E48" s="335" t="s">
        <v>486</v>
      </c>
      <c r="F48" s="368">
        <f>SUM(F42:F47)</f>
        <v>40</v>
      </c>
      <c r="G48" s="369" t="s">
        <v>87</v>
      </c>
      <c r="H48" s="368">
        <f>SUM(H42:H47)</f>
        <v>39</v>
      </c>
      <c r="I48" s="344"/>
      <c r="J48" s="370">
        <f>SUM(J42:J47)</f>
        <v>1755000</v>
      </c>
      <c r="K48" s="368">
        <f>SUM(K42:K47)</f>
        <v>20</v>
      </c>
      <c r="L48" s="369" t="s">
        <v>87</v>
      </c>
      <c r="M48" s="368">
        <f>SUM(M42:M47)</f>
        <v>19</v>
      </c>
      <c r="N48" s="370"/>
      <c r="O48" s="370">
        <f>SUM(O42:O47)</f>
        <v>855000</v>
      </c>
      <c r="P48" s="368">
        <f>SUM(P42:P47)</f>
        <v>0</v>
      </c>
      <c r="Q48" s="369" t="s">
        <v>87</v>
      </c>
      <c r="R48" s="368">
        <f>SUM(R42:R47)</f>
        <v>0</v>
      </c>
      <c r="S48" s="344"/>
      <c r="T48" s="370">
        <f>SUM(T42:T47)</f>
        <v>0</v>
      </c>
      <c r="U48" s="368">
        <f>SUM(U42:U47)</f>
        <v>0</v>
      </c>
      <c r="V48" s="369" t="s">
        <v>87</v>
      </c>
      <c r="W48" s="368">
        <f>SUM(W42:W47)</f>
        <v>0</v>
      </c>
      <c r="X48" s="370"/>
      <c r="Y48" s="371">
        <f>SUM(Y42:Y47)</f>
        <v>0</v>
      </c>
    </row>
    <row r="49" spans="3:25" ht="14.25" thickTop="1" thickBot="1">
      <c r="C49" s="329"/>
      <c r="D49" s="918" t="s">
        <v>499</v>
      </c>
      <c r="E49" s="918"/>
      <c r="F49" s="293"/>
      <c r="G49" s="361"/>
      <c r="H49" s="330"/>
      <c r="I49" s="362"/>
      <c r="J49" s="334"/>
      <c r="K49" s="361"/>
      <c r="L49" s="363"/>
      <c r="M49" s="362"/>
      <c r="N49" s="362"/>
      <c r="O49" s="364"/>
      <c r="P49" s="293"/>
      <c r="Q49" s="361"/>
      <c r="R49" s="330"/>
      <c r="S49" s="362"/>
      <c r="T49" s="362"/>
      <c r="U49" s="361"/>
      <c r="V49" s="363"/>
      <c r="W49" s="362"/>
      <c r="X49" s="362"/>
      <c r="Y49" s="333"/>
    </row>
    <row r="50" spans="3:25" ht="13.5" thickTop="1">
      <c r="C50" s="329"/>
      <c r="D50" s="345"/>
      <c r="E50" s="330" t="s">
        <v>494</v>
      </c>
      <c r="F50" s="365">
        <v>12</v>
      </c>
      <c r="G50" s="366" t="s">
        <v>495</v>
      </c>
      <c r="H50" s="365">
        <v>9</v>
      </c>
      <c r="I50" s="367">
        <v>45000</v>
      </c>
      <c r="J50" s="333">
        <f t="shared" ref="J50:J51" si="3">H50*I50</f>
        <v>405000</v>
      </c>
      <c r="K50" s="365">
        <v>12</v>
      </c>
      <c r="L50" s="366" t="s">
        <v>495</v>
      </c>
      <c r="M50" s="365">
        <v>9</v>
      </c>
      <c r="N50" s="367">
        <v>45000</v>
      </c>
      <c r="O50" s="333">
        <f>M50*N50</f>
        <v>405000</v>
      </c>
      <c r="P50" s="365">
        <v>0</v>
      </c>
      <c r="Q50" s="366" t="s">
        <v>495</v>
      </c>
      <c r="R50" s="365">
        <v>0</v>
      </c>
      <c r="S50" s="332">
        <v>0</v>
      </c>
      <c r="T50" s="334">
        <v>0</v>
      </c>
      <c r="U50" s="365">
        <v>0</v>
      </c>
      <c r="V50" s="366" t="s">
        <v>495</v>
      </c>
      <c r="W50" s="365">
        <v>0</v>
      </c>
      <c r="X50" s="367">
        <v>0</v>
      </c>
      <c r="Y50" s="333">
        <v>0</v>
      </c>
    </row>
    <row r="51" spans="3:25">
      <c r="C51" s="329"/>
      <c r="D51" s="345"/>
      <c r="E51" s="330"/>
      <c r="F51" s="365">
        <v>8</v>
      </c>
      <c r="G51" s="366" t="s">
        <v>496</v>
      </c>
      <c r="H51" s="365">
        <v>7</v>
      </c>
      <c r="I51" s="367">
        <v>45000</v>
      </c>
      <c r="J51" s="333">
        <f t="shared" si="3"/>
        <v>315000</v>
      </c>
      <c r="K51" s="365">
        <v>8</v>
      </c>
      <c r="L51" s="366" t="s">
        <v>496</v>
      </c>
      <c r="M51" s="365">
        <v>2</v>
      </c>
      <c r="N51" s="367">
        <v>45000</v>
      </c>
      <c r="O51" s="333">
        <f>M51*N51</f>
        <v>90000</v>
      </c>
      <c r="P51" s="365">
        <v>0</v>
      </c>
      <c r="Q51" s="366" t="s">
        <v>496</v>
      </c>
      <c r="R51" s="365">
        <v>0</v>
      </c>
      <c r="S51" s="332">
        <v>0</v>
      </c>
      <c r="T51" s="334">
        <v>0</v>
      </c>
      <c r="U51" s="365">
        <v>0</v>
      </c>
      <c r="V51" s="366" t="s">
        <v>496</v>
      </c>
      <c r="W51" s="365">
        <v>0</v>
      </c>
      <c r="X51" s="367">
        <v>0</v>
      </c>
      <c r="Y51" s="333">
        <v>0</v>
      </c>
    </row>
    <row r="52" spans="3:25">
      <c r="C52" s="329"/>
      <c r="D52" s="345"/>
      <c r="E52" s="343" t="s">
        <v>487</v>
      </c>
      <c r="F52" s="365">
        <v>12</v>
      </c>
      <c r="G52" s="366" t="s">
        <v>495</v>
      </c>
      <c r="H52" s="365">
        <v>9</v>
      </c>
      <c r="I52" s="367">
        <v>45000</v>
      </c>
      <c r="J52" s="333">
        <f>H52*I52</f>
        <v>405000</v>
      </c>
      <c r="K52" s="365">
        <v>0</v>
      </c>
      <c r="L52" s="366" t="s">
        <v>495</v>
      </c>
      <c r="M52" s="365">
        <v>0</v>
      </c>
      <c r="N52" s="367">
        <v>0</v>
      </c>
      <c r="O52" s="333">
        <v>0</v>
      </c>
      <c r="P52" s="365">
        <v>0</v>
      </c>
      <c r="Q52" s="366" t="s">
        <v>495</v>
      </c>
      <c r="R52" s="365">
        <v>0</v>
      </c>
      <c r="S52" s="332">
        <v>0</v>
      </c>
      <c r="T52" s="333">
        <v>0</v>
      </c>
      <c r="U52" s="365">
        <v>0</v>
      </c>
      <c r="V52" s="366" t="s">
        <v>495</v>
      </c>
      <c r="W52" s="365">
        <v>0</v>
      </c>
      <c r="X52" s="367">
        <v>0</v>
      </c>
      <c r="Y52" s="333">
        <v>0</v>
      </c>
    </row>
    <row r="53" spans="3:25">
      <c r="C53" s="329"/>
      <c r="D53" s="345"/>
      <c r="E53" s="343"/>
      <c r="F53" s="365">
        <v>8</v>
      </c>
      <c r="G53" s="366" t="s">
        <v>496</v>
      </c>
      <c r="H53" s="365">
        <v>2</v>
      </c>
      <c r="I53" s="367">
        <v>45000</v>
      </c>
      <c r="J53" s="333">
        <f>H53*I53</f>
        <v>90000</v>
      </c>
      <c r="K53" s="365">
        <v>0</v>
      </c>
      <c r="L53" s="366" t="s">
        <v>496</v>
      </c>
      <c r="M53" s="365">
        <v>0</v>
      </c>
      <c r="N53" s="367">
        <v>0</v>
      </c>
      <c r="O53" s="333">
        <v>0</v>
      </c>
      <c r="P53" s="365">
        <v>0</v>
      </c>
      <c r="Q53" s="366" t="s">
        <v>496</v>
      </c>
      <c r="R53" s="365">
        <v>0</v>
      </c>
      <c r="S53" s="332">
        <v>0</v>
      </c>
      <c r="T53" s="333">
        <v>0</v>
      </c>
      <c r="U53" s="365">
        <v>0</v>
      </c>
      <c r="V53" s="366" t="s">
        <v>496</v>
      </c>
      <c r="W53" s="365">
        <v>0</v>
      </c>
      <c r="X53" s="367">
        <v>0</v>
      </c>
      <c r="Y53" s="333">
        <v>0</v>
      </c>
    </row>
    <row r="54" spans="3:25">
      <c r="C54" s="329"/>
      <c r="D54" s="345"/>
      <c r="E54" s="343" t="s">
        <v>489</v>
      </c>
      <c r="F54" s="365">
        <v>0</v>
      </c>
      <c r="G54" s="366" t="s">
        <v>495</v>
      </c>
      <c r="H54" s="365">
        <v>0</v>
      </c>
      <c r="I54" s="332">
        <v>0</v>
      </c>
      <c r="J54" s="333">
        <v>0</v>
      </c>
      <c r="K54" s="365">
        <v>0</v>
      </c>
      <c r="L54" s="366" t="s">
        <v>495</v>
      </c>
      <c r="M54" s="365">
        <v>0</v>
      </c>
      <c r="N54" s="367">
        <v>0</v>
      </c>
      <c r="O54" s="333">
        <v>0</v>
      </c>
      <c r="P54" s="365">
        <v>0</v>
      </c>
      <c r="Q54" s="366" t="s">
        <v>495</v>
      </c>
      <c r="R54" s="365">
        <v>0</v>
      </c>
      <c r="S54" s="332">
        <v>0</v>
      </c>
      <c r="T54" s="333">
        <v>0</v>
      </c>
      <c r="U54" s="365">
        <v>0</v>
      </c>
      <c r="V54" s="366" t="s">
        <v>495</v>
      </c>
      <c r="W54" s="365">
        <v>0</v>
      </c>
      <c r="X54" s="367">
        <v>0</v>
      </c>
      <c r="Y54" s="333">
        <v>0</v>
      </c>
    </row>
    <row r="55" spans="3:25">
      <c r="C55" s="329"/>
      <c r="D55" s="345"/>
      <c r="E55" s="343"/>
      <c r="F55" s="365">
        <v>0</v>
      </c>
      <c r="G55" s="366" t="s">
        <v>496</v>
      </c>
      <c r="H55" s="365">
        <v>0</v>
      </c>
      <c r="I55" s="332">
        <v>0</v>
      </c>
      <c r="J55" s="333">
        <v>0</v>
      </c>
      <c r="K55" s="365">
        <v>0</v>
      </c>
      <c r="L55" s="366" t="s">
        <v>496</v>
      </c>
      <c r="M55" s="365">
        <v>0</v>
      </c>
      <c r="N55" s="367">
        <v>0</v>
      </c>
      <c r="O55" s="333">
        <v>0</v>
      </c>
      <c r="P55" s="365">
        <v>0</v>
      </c>
      <c r="Q55" s="366" t="s">
        <v>496</v>
      </c>
      <c r="R55" s="365">
        <v>0</v>
      </c>
      <c r="S55" s="332">
        <v>0</v>
      </c>
      <c r="T55" s="333">
        <v>0</v>
      </c>
      <c r="U55" s="365">
        <v>0</v>
      </c>
      <c r="V55" s="366" t="s">
        <v>496</v>
      </c>
      <c r="W55" s="365">
        <v>0</v>
      </c>
      <c r="X55" s="367">
        <v>0</v>
      </c>
      <c r="Y55" s="333">
        <v>0</v>
      </c>
    </row>
    <row r="56" spans="3:25" ht="13.5" thickBot="1">
      <c r="C56" s="329"/>
      <c r="D56" s="335"/>
      <c r="E56" s="335" t="s">
        <v>486</v>
      </c>
      <c r="F56" s="368">
        <f>SUM(F50:F55)</f>
        <v>40</v>
      </c>
      <c r="G56" s="369" t="s">
        <v>87</v>
      </c>
      <c r="H56" s="368">
        <f>SUM(H50:H55)</f>
        <v>27</v>
      </c>
      <c r="I56" s="344"/>
      <c r="J56" s="370">
        <f>SUM(J50:J55)</f>
        <v>1215000</v>
      </c>
      <c r="K56" s="368">
        <f>SUM(K50:K55)</f>
        <v>20</v>
      </c>
      <c r="L56" s="369" t="s">
        <v>87</v>
      </c>
      <c r="M56" s="368">
        <f>SUM(M50:M55)</f>
        <v>11</v>
      </c>
      <c r="N56" s="370"/>
      <c r="O56" s="370">
        <f>SUM(O50:O55)</f>
        <v>495000</v>
      </c>
      <c r="P56" s="368">
        <f>SUM(P50:P55)</f>
        <v>0</v>
      </c>
      <c r="Q56" s="369" t="s">
        <v>87</v>
      </c>
      <c r="R56" s="368">
        <f>SUM(R50:R55)</f>
        <v>0</v>
      </c>
      <c r="S56" s="344"/>
      <c r="T56" s="370">
        <f>SUM(T50:T55)</f>
        <v>0</v>
      </c>
      <c r="U56" s="368">
        <f>SUM(U50:U55)</f>
        <v>0</v>
      </c>
      <c r="V56" s="369" t="s">
        <v>87</v>
      </c>
      <c r="W56" s="368">
        <f>SUM(W50:W55)</f>
        <v>0</v>
      </c>
      <c r="X56" s="370"/>
      <c r="Y56" s="371">
        <f>SUM(Y50:Y55)</f>
        <v>0</v>
      </c>
    </row>
    <row r="57" spans="3:25" ht="14.25" thickTop="1" thickBot="1">
      <c r="C57" s="329"/>
      <c r="D57" s="918" t="s">
        <v>500</v>
      </c>
      <c r="E57" s="918"/>
      <c r="F57" s="293"/>
      <c r="G57" s="361"/>
      <c r="H57" s="330"/>
      <c r="I57" s="362"/>
      <c r="J57" s="334"/>
      <c r="K57" s="361"/>
      <c r="L57" s="363"/>
      <c r="M57" s="362"/>
      <c r="N57" s="362"/>
      <c r="O57" s="364"/>
      <c r="P57" s="293"/>
      <c r="Q57" s="361"/>
      <c r="R57" s="330"/>
      <c r="S57" s="362"/>
      <c r="T57" s="362"/>
      <c r="U57" s="361"/>
      <c r="V57" s="363"/>
      <c r="W57" s="362"/>
      <c r="X57" s="362"/>
      <c r="Y57" s="333"/>
    </row>
    <row r="58" spans="3:25" ht="13.5" thickTop="1">
      <c r="C58" s="329"/>
      <c r="D58" s="345"/>
      <c r="E58" s="330" t="s">
        <v>494</v>
      </c>
      <c r="F58" s="365">
        <v>12</v>
      </c>
      <c r="G58" s="366" t="s">
        <v>495</v>
      </c>
      <c r="H58" s="365">
        <v>9</v>
      </c>
      <c r="I58" s="367">
        <v>45000</v>
      </c>
      <c r="J58" s="333">
        <f t="shared" ref="J58:J59" si="4">H58*I58</f>
        <v>405000</v>
      </c>
      <c r="K58" s="365">
        <v>12</v>
      </c>
      <c r="L58" s="366" t="s">
        <v>495</v>
      </c>
      <c r="M58" s="365">
        <v>5</v>
      </c>
      <c r="N58" s="367">
        <v>45000</v>
      </c>
      <c r="O58" s="333">
        <f>M58*N58</f>
        <v>225000</v>
      </c>
      <c r="P58" s="365">
        <v>0</v>
      </c>
      <c r="Q58" s="366" t="s">
        <v>495</v>
      </c>
      <c r="R58" s="365">
        <v>0</v>
      </c>
      <c r="S58" s="332">
        <v>0</v>
      </c>
      <c r="T58" s="334">
        <v>0</v>
      </c>
      <c r="U58" s="365">
        <v>0</v>
      </c>
      <c r="V58" s="366" t="s">
        <v>495</v>
      </c>
      <c r="W58" s="365">
        <v>0</v>
      </c>
      <c r="X58" s="367">
        <v>0</v>
      </c>
      <c r="Y58" s="333">
        <v>0</v>
      </c>
    </row>
    <row r="59" spans="3:25">
      <c r="C59" s="329"/>
      <c r="D59" s="345"/>
      <c r="E59" s="330"/>
      <c r="F59" s="365">
        <v>8</v>
      </c>
      <c r="G59" s="366" t="s">
        <v>496</v>
      </c>
      <c r="H59" s="365">
        <v>2</v>
      </c>
      <c r="I59" s="367">
        <v>45000</v>
      </c>
      <c r="J59" s="333">
        <f t="shared" si="4"/>
        <v>90000</v>
      </c>
      <c r="K59" s="365">
        <v>8</v>
      </c>
      <c r="L59" s="366" t="s">
        <v>496</v>
      </c>
      <c r="M59" s="365">
        <v>0</v>
      </c>
      <c r="N59" s="367">
        <v>0</v>
      </c>
      <c r="O59" s="333">
        <v>0</v>
      </c>
      <c r="P59" s="365">
        <v>0</v>
      </c>
      <c r="Q59" s="366" t="s">
        <v>496</v>
      </c>
      <c r="R59" s="365">
        <v>0</v>
      </c>
      <c r="S59" s="332">
        <v>0</v>
      </c>
      <c r="T59" s="334">
        <v>0</v>
      </c>
      <c r="U59" s="365">
        <v>0</v>
      </c>
      <c r="V59" s="366" t="s">
        <v>496</v>
      </c>
      <c r="W59" s="365">
        <v>0</v>
      </c>
      <c r="X59" s="367">
        <v>0</v>
      </c>
      <c r="Y59" s="333">
        <v>0</v>
      </c>
    </row>
    <row r="60" spans="3:25">
      <c r="C60" s="329"/>
      <c r="D60" s="345"/>
      <c r="E60" s="343" t="s">
        <v>487</v>
      </c>
      <c r="F60" s="365">
        <v>12</v>
      </c>
      <c r="G60" s="366" t="s">
        <v>495</v>
      </c>
      <c r="H60" s="365">
        <v>5</v>
      </c>
      <c r="I60" s="367">
        <v>45000</v>
      </c>
      <c r="J60" s="333">
        <f>H60*I60</f>
        <v>225000</v>
      </c>
      <c r="K60" s="365">
        <v>0</v>
      </c>
      <c r="L60" s="366" t="s">
        <v>495</v>
      </c>
      <c r="M60" s="365">
        <v>0</v>
      </c>
      <c r="N60" s="367">
        <v>0</v>
      </c>
      <c r="O60" s="333">
        <v>0</v>
      </c>
      <c r="P60" s="365">
        <v>0</v>
      </c>
      <c r="Q60" s="366" t="s">
        <v>495</v>
      </c>
      <c r="R60" s="365">
        <v>0</v>
      </c>
      <c r="S60" s="332">
        <v>0</v>
      </c>
      <c r="T60" s="333">
        <v>0</v>
      </c>
      <c r="U60" s="365">
        <v>0</v>
      </c>
      <c r="V60" s="366" t="s">
        <v>495</v>
      </c>
      <c r="W60" s="365">
        <v>0</v>
      </c>
      <c r="X60" s="367">
        <v>0</v>
      </c>
      <c r="Y60" s="333">
        <v>0</v>
      </c>
    </row>
    <row r="61" spans="3:25">
      <c r="C61" s="329"/>
      <c r="D61" s="345"/>
      <c r="E61" s="343"/>
      <c r="F61" s="365">
        <v>8</v>
      </c>
      <c r="G61" s="366" t="s">
        <v>496</v>
      </c>
      <c r="H61" s="365">
        <v>0</v>
      </c>
      <c r="I61" s="332">
        <v>0</v>
      </c>
      <c r="J61" s="333">
        <v>0</v>
      </c>
      <c r="K61" s="365">
        <v>0</v>
      </c>
      <c r="L61" s="366" t="s">
        <v>496</v>
      </c>
      <c r="M61" s="365">
        <v>0</v>
      </c>
      <c r="N61" s="367">
        <v>0</v>
      </c>
      <c r="O61" s="333">
        <v>0</v>
      </c>
      <c r="P61" s="365">
        <v>0</v>
      </c>
      <c r="Q61" s="366" t="s">
        <v>496</v>
      </c>
      <c r="R61" s="365">
        <v>0</v>
      </c>
      <c r="S61" s="332">
        <v>0</v>
      </c>
      <c r="T61" s="333">
        <v>0</v>
      </c>
      <c r="U61" s="365">
        <v>0</v>
      </c>
      <c r="V61" s="366" t="s">
        <v>496</v>
      </c>
      <c r="W61" s="365">
        <v>0</v>
      </c>
      <c r="X61" s="367">
        <v>0</v>
      </c>
      <c r="Y61" s="333">
        <v>0</v>
      </c>
    </row>
    <row r="62" spans="3:25">
      <c r="C62" s="329"/>
      <c r="D62" s="345"/>
      <c r="E62" s="343" t="s">
        <v>489</v>
      </c>
      <c r="F62" s="365">
        <v>0</v>
      </c>
      <c r="G62" s="366" t="s">
        <v>495</v>
      </c>
      <c r="H62" s="365">
        <v>0</v>
      </c>
      <c r="I62" s="332">
        <v>0</v>
      </c>
      <c r="J62" s="333">
        <v>0</v>
      </c>
      <c r="K62" s="365">
        <v>0</v>
      </c>
      <c r="L62" s="366" t="s">
        <v>495</v>
      </c>
      <c r="M62" s="365">
        <v>0</v>
      </c>
      <c r="N62" s="367">
        <v>0</v>
      </c>
      <c r="O62" s="333">
        <v>0</v>
      </c>
      <c r="P62" s="365">
        <v>0</v>
      </c>
      <c r="Q62" s="366" t="s">
        <v>495</v>
      </c>
      <c r="R62" s="365">
        <v>0</v>
      </c>
      <c r="S62" s="332">
        <v>0</v>
      </c>
      <c r="T62" s="333">
        <v>0</v>
      </c>
      <c r="U62" s="365">
        <v>0</v>
      </c>
      <c r="V62" s="366" t="s">
        <v>495</v>
      </c>
      <c r="W62" s="365">
        <v>0</v>
      </c>
      <c r="X62" s="367">
        <v>0</v>
      </c>
      <c r="Y62" s="333">
        <v>0</v>
      </c>
    </row>
    <row r="63" spans="3:25">
      <c r="C63" s="329"/>
      <c r="D63" s="345"/>
      <c r="E63" s="343"/>
      <c r="F63" s="365">
        <v>0</v>
      </c>
      <c r="G63" s="366" t="s">
        <v>496</v>
      </c>
      <c r="H63" s="365">
        <v>0</v>
      </c>
      <c r="I63" s="332">
        <v>0</v>
      </c>
      <c r="J63" s="333">
        <v>0</v>
      </c>
      <c r="K63" s="365">
        <v>0</v>
      </c>
      <c r="L63" s="366" t="s">
        <v>496</v>
      </c>
      <c r="M63" s="365">
        <v>0</v>
      </c>
      <c r="N63" s="367">
        <v>0</v>
      </c>
      <c r="O63" s="333">
        <v>0</v>
      </c>
      <c r="P63" s="365">
        <v>0</v>
      </c>
      <c r="Q63" s="366" t="s">
        <v>496</v>
      </c>
      <c r="R63" s="365">
        <v>0</v>
      </c>
      <c r="S63" s="332">
        <v>0</v>
      </c>
      <c r="T63" s="333">
        <v>0</v>
      </c>
      <c r="U63" s="365">
        <v>0</v>
      </c>
      <c r="V63" s="366" t="s">
        <v>496</v>
      </c>
      <c r="W63" s="365">
        <v>0</v>
      </c>
      <c r="X63" s="367">
        <v>0</v>
      </c>
      <c r="Y63" s="333">
        <v>0</v>
      </c>
    </row>
    <row r="64" spans="3:25" ht="13.5" thickBot="1">
      <c r="C64" s="329"/>
      <c r="D64" s="335"/>
      <c r="E64" s="335" t="s">
        <v>486</v>
      </c>
      <c r="F64" s="368">
        <f>SUM(F58:F63)</f>
        <v>40</v>
      </c>
      <c r="G64" s="369" t="s">
        <v>87</v>
      </c>
      <c r="H64" s="368">
        <f>SUM(H58:H63)</f>
        <v>16</v>
      </c>
      <c r="I64" s="344"/>
      <c r="J64" s="370">
        <f>SUM(J58:J63)</f>
        <v>720000</v>
      </c>
      <c r="K64" s="368">
        <f>SUM(K58:K63)</f>
        <v>20</v>
      </c>
      <c r="L64" s="369" t="s">
        <v>87</v>
      </c>
      <c r="M64" s="368">
        <f>SUM(M58:M63)</f>
        <v>5</v>
      </c>
      <c r="N64" s="370"/>
      <c r="O64" s="370">
        <f>SUM(O58:O63)</f>
        <v>225000</v>
      </c>
      <c r="P64" s="368">
        <f>SUM(P58:P63)</f>
        <v>0</v>
      </c>
      <c r="Q64" s="369" t="s">
        <v>87</v>
      </c>
      <c r="R64" s="368">
        <f>SUM(R58:R63)</f>
        <v>0</v>
      </c>
      <c r="S64" s="344"/>
      <c r="T64" s="370">
        <f>SUM(T58:T63)</f>
        <v>0</v>
      </c>
      <c r="U64" s="368">
        <f>SUM(U58:U63)</f>
        <v>0</v>
      </c>
      <c r="V64" s="369" t="s">
        <v>87</v>
      </c>
      <c r="W64" s="368">
        <f>SUM(W58:W63)</f>
        <v>0</v>
      </c>
      <c r="X64" s="370"/>
      <c r="Y64" s="371">
        <f>SUM(Y58:Y63)</f>
        <v>0</v>
      </c>
    </row>
    <row r="65" spans="3:25" ht="14.25" thickTop="1" thickBot="1">
      <c r="C65" s="329"/>
      <c r="D65" s="918" t="s">
        <v>501</v>
      </c>
      <c r="E65" s="918"/>
      <c r="F65" s="293"/>
      <c r="G65" s="361"/>
      <c r="H65" s="330"/>
      <c r="I65" s="362"/>
      <c r="J65" s="334"/>
      <c r="K65" s="361"/>
      <c r="L65" s="363"/>
      <c r="M65" s="362"/>
      <c r="N65" s="362"/>
      <c r="O65" s="364"/>
      <c r="P65" s="293"/>
      <c r="Q65" s="361"/>
      <c r="R65" s="330"/>
      <c r="S65" s="362"/>
      <c r="T65" s="362"/>
      <c r="U65" s="361"/>
      <c r="V65" s="363"/>
      <c r="W65" s="362"/>
      <c r="X65" s="362"/>
      <c r="Y65" s="333"/>
    </row>
    <row r="66" spans="3:25" ht="13.5" thickTop="1">
      <c r="C66" s="329"/>
      <c r="D66" s="345"/>
      <c r="E66" s="330" t="s">
        <v>494</v>
      </c>
      <c r="F66" s="365">
        <v>12</v>
      </c>
      <c r="G66" s="366" t="s">
        <v>495</v>
      </c>
      <c r="H66" s="365">
        <v>11</v>
      </c>
      <c r="I66" s="367">
        <v>45000</v>
      </c>
      <c r="J66" s="333">
        <f t="shared" ref="J66:J67" si="5">H66*I66</f>
        <v>495000</v>
      </c>
      <c r="K66" s="365">
        <v>12</v>
      </c>
      <c r="L66" s="366" t="s">
        <v>495</v>
      </c>
      <c r="M66" s="365">
        <v>10</v>
      </c>
      <c r="N66" s="367">
        <v>45000</v>
      </c>
      <c r="O66" s="333">
        <f>M66*N66</f>
        <v>450000</v>
      </c>
      <c r="P66" s="365">
        <v>0</v>
      </c>
      <c r="Q66" s="366" t="s">
        <v>495</v>
      </c>
      <c r="R66" s="365">
        <v>0</v>
      </c>
      <c r="S66" s="332">
        <v>0</v>
      </c>
      <c r="T66" s="334">
        <v>0</v>
      </c>
      <c r="U66" s="365">
        <v>0</v>
      </c>
      <c r="V66" s="366" t="s">
        <v>495</v>
      </c>
      <c r="W66" s="365">
        <v>0</v>
      </c>
      <c r="X66" s="367">
        <v>0</v>
      </c>
      <c r="Y66" s="333">
        <v>0</v>
      </c>
    </row>
    <row r="67" spans="3:25">
      <c r="C67" s="329"/>
      <c r="D67" s="345"/>
      <c r="E67" s="330"/>
      <c r="F67" s="365">
        <v>8</v>
      </c>
      <c r="G67" s="366" t="s">
        <v>496</v>
      </c>
      <c r="H67" s="365">
        <v>4</v>
      </c>
      <c r="I67" s="367">
        <v>45000</v>
      </c>
      <c r="J67" s="333">
        <f t="shared" si="5"/>
        <v>180000</v>
      </c>
      <c r="K67" s="365">
        <v>8</v>
      </c>
      <c r="L67" s="366" t="s">
        <v>496</v>
      </c>
      <c r="M67" s="365">
        <v>1</v>
      </c>
      <c r="N67" s="367">
        <v>45000</v>
      </c>
      <c r="O67" s="333">
        <f>M67*N67</f>
        <v>45000</v>
      </c>
      <c r="P67" s="365">
        <v>0</v>
      </c>
      <c r="Q67" s="366" t="s">
        <v>496</v>
      </c>
      <c r="R67" s="365">
        <v>0</v>
      </c>
      <c r="S67" s="332">
        <v>0</v>
      </c>
      <c r="T67" s="334">
        <v>0</v>
      </c>
      <c r="U67" s="365">
        <v>0</v>
      </c>
      <c r="V67" s="366" t="s">
        <v>496</v>
      </c>
      <c r="W67" s="365">
        <v>0</v>
      </c>
      <c r="X67" s="367">
        <v>0</v>
      </c>
      <c r="Y67" s="333">
        <v>0</v>
      </c>
    </row>
    <row r="68" spans="3:25">
      <c r="C68" s="329"/>
      <c r="D68" s="345"/>
      <c r="E68" s="343" t="s">
        <v>487</v>
      </c>
      <c r="F68" s="365">
        <v>12</v>
      </c>
      <c r="G68" s="366" t="s">
        <v>495</v>
      </c>
      <c r="H68" s="365">
        <v>10</v>
      </c>
      <c r="I68" s="367">
        <v>45000</v>
      </c>
      <c r="J68" s="333">
        <f>H68*I68</f>
        <v>450000</v>
      </c>
      <c r="K68" s="365">
        <v>0</v>
      </c>
      <c r="L68" s="366" t="s">
        <v>495</v>
      </c>
      <c r="M68" s="365">
        <v>0</v>
      </c>
      <c r="N68" s="367">
        <v>0</v>
      </c>
      <c r="O68" s="333">
        <v>0</v>
      </c>
      <c r="P68" s="365">
        <v>0</v>
      </c>
      <c r="Q68" s="366" t="s">
        <v>495</v>
      </c>
      <c r="R68" s="365">
        <v>0</v>
      </c>
      <c r="S68" s="332">
        <v>0</v>
      </c>
      <c r="T68" s="333">
        <v>0</v>
      </c>
      <c r="U68" s="365">
        <v>0</v>
      </c>
      <c r="V68" s="366" t="s">
        <v>495</v>
      </c>
      <c r="W68" s="365">
        <v>0</v>
      </c>
      <c r="X68" s="367">
        <v>0</v>
      </c>
      <c r="Y68" s="333">
        <v>0</v>
      </c>
    </row>
    <row r="69" spans="3:25">
      <c r="C69" s="329"/>
      <c r="D69" s="345"/>
      <c r="E69" s="343"/>
      <c r="F69" s="365">
        <v>8</v>
      </c>
      <c r="G69" s="366" t="s">
        <v>496</v>
      </c>
      <c r="H69" s="365">
        <v>1</v>
      </c>
      <c r="I69" s="367">
        <v>45000</v>
      </c>
      <c r="J69" s="333">
        <f>H69*I69</f>
        <v>45000</v>
      </c>
      <c r="K69" s="365">
        <v>0</v>
      </c>
      <c r="L69" s="366" t="s">
        <v>496</v>
      </c>
      <c r="M69" s="365">
        <v>0</v>
      </c>
      <c r="N69" s="367">
        <v>0</v>
      </c>
      <c r="O69" s="333">
        <v>0</v>
      </c>
      <c r="P69" s="365">
        <v>0</v>
      </c>
      <c r="Q69" s="366" t="s">
        <v>496</v>
      </c>
      <c r="R69" s="365">
        <v>0</v>
      </c>
      <c r="S69" s="332">
        <v>0</v>
      </c>
      <c r="T69" s="333">
        <v>0</v>
      </c>
      <c r="U69" s="365">
        <v>0</v>
      </c>
      <c r="V69" s="366" t="s">
        <v>496</v>
      </c>
      <c r="W69" s="365">
        <v>0</v>
      </c>
      <c r="X69" s="367">
        <v>0</v>
      </c>
      <c r="Y69" s="333">
        <v>0</v>
      </c>
    </row>
    <row r="70" spans="3:25">
      <c r="C70" s="329"/>
      <c r="D70" s="345"/>
      <c r="E70" s="343" t="s">
        <v>489</v>
      </c>
      <c r="F70" s="365">
        <v>0</v>
      </c>
      <c r="G70" s="366" t="s">
        <v>495</v>
      </c>
      <c r="H70" s="365">
        <v>0</v>
      </c>
      <c r="I70" s="332">
        <v>0</v>
      </c>
      <c r="J70" s="333">
        <v>0</v>
      </c>
      <c r="K70" s="365">
        <v>0</v>
      </c>
      <c r="L70" s="366" t="s">
        <v>495</v>
      </c>
      <c r="M70" s="365">
        <v>0</v>
      </c>
      <c r="N70" s="367">
        <v>0</v>
      </c>
      <c r="O70" s="333">
        <v>0</v>
      </c>
      <c r="P70" s="365">
        <v>0</v>
      </c>
      <c r="Q70" s="366" t="s">
        <v>495</v>
      </c>
      <c r="R70" s="365">
        <v>0</v>
      </c>
      <c r="S70" s="332">
        <v>0</v>
      </c>
      <c r="T70" s="333">
        <v>0</v>
      </c>
      <c r="U70" s="365">
        <v>0</v>
      </c>
      <c r="V70" s="366" t="s">
        <v>495</v>
      </c>
      <c r="W70" s="365">
        <v>0</v>
      </c>
      <c r="X70" s="367">
        <v>0</v>
      </c>
      <c r="Y70" s="333">
        <v>0</v>
      </c>
    </row>
    <row r="71" spans="3:25">
      <c r="C71" s="329"/>
      <c r="D71" s="345"/>
      <c r="E71" s="343"/>
      <c r="F71" s="365">
        <v>0</v>
      </c>
      <c r="G71" s="366" t="s">
        <v>496</v>
      </c>
      <c r="H71" s="365">
        <v>0</v>
      </c>
      <c r="I71" s="332">
        <v>0</v>
      </c>
      <c r="J71" s="333">
        <v>0</v>
      </c>
      <c r="K71" s="365">
        <v>0</v>
      </c>
      <c r="L71" s="366" t="s">
        <v>496</v>
      </c>
      <c r="M71" s="365">
        <v>0</v>
      </c>
      <c r="N71" s="367">
        <v>0</v>
      </c>
      <c r="O71" s="333">
        <v>0</v>
      </c>
      <c r="P71" s="365">
        <v>0</v>
      </c>
      <c r="Q71" s="366" t="s">
        <v>496</v>
      </c>
      <c r="R71" s="365">
        <v>0</v>
      </c>
      <c r="S71" s="332">
        <v>0</v>
      </c>
      <c r="T71" s="333">
        <v>0</v>
      </c>
      <c r="U71" s="365">
        <v>0</v>
      </c>
      <c r="V71" s="366" t="s">
        <v>496</v>
      </c>
      <c r="W71" s="365">
        <v>0</v>
      </c>
      <c r="X71" s="367">
        <v>0</v>
      </c>
      <c r="Y71" s="333">
        <v>0</v>
      </c>
    </row>
    <row r="72" spans="3:25" ht="13.5" thickBot="1">
      <c r="C72" s="329"/>
      <c r="D72" s="335"/>
      <c r="E72" s="335" t="s">
        <v>486</v>
      </c>
      <c r="F72" s="368">
        <f>SUM(F66:F71)</f>
        <v>40</v>
      </c>
      <c r="G72" s="369" t="s">
        <v>87</v>
      </c>
      <c r="H72" s="368">
        <f>SUM(H66:H71)</f>
        <v>26</v>
      </c>
      <c r="I72" s="344"/>
      <c r="J72" s="370">
        <f>SUM(J66:J71)</f>
        <v>1170000</v>
      </c>
      <c r="K72" s="368">
        <f>SUM(K66:K71)</f>
        <v>20</v>
      </c>
      <c r="L72" s="369" t="s">
        <v>87</v>
      </c>
      <c r="M72" s="368">
        <f>SUM(M66:M71)</f>
        <v>11</v>
      </c>
      <c r="N72" s="370"/>
      <c r="O72" s="370">
        <f>SUM(O66:O71)</f>
        <v>495000</v>
      </c>
      <c r="P72" s="368">
        <f>SUM(P66:P71)</f>
        <v>0</v>
      </c>
      <c r="Q72" s="369" t="s">
        <v>87</v>
      </c>
      <c r="R72" s="368">
        <f>SUM(R66:R71)</f>
        <v>0</v>
      </c>
      <c r="S72" s="344"/>
      <c r="T72" s="370">
        <f>SUM(T66:T71)</f>
        <v>0</v>
      </c>
      <c r="U72" s="368">
        <f>SUM(U66:U71)</f>
        <v>0</v>
      </c>
      <c r="V72" s="369" t="s">
        <v>87</v>
      </c>
      <c r="W72" s="368">
        <f>SUM(W66:W71)</f>
        <v>0</v>
      </c>
      <c r="X72" s="370"/>
      <c r="Y72" s="371">
        <f>SUM(Y66:Y71)</f>
        <v>0</v>
      </c>
    </row>
    <row r="73" spans="3:25" ht="14.25" thickTop="1" thickBot="1">
      <c r="C73" s="329"/>
      <c r="D73" s="918" t="s">
        <v>502</v>
      </c>
      <c r="E73" s="918"/>
      <c r="F73" s="293"/>
      <c r="G73" s="361"/>
      <c r="H73" s="330"/>
      <c r="I73" s="362"/>
      <c r="J73" s="334"/>
      <c r="K73" s="361"/>
      <c r="L73" s="363"/>
      <c r="M73" s="362"/>
      <c r="N73" s="362"/>
      <c r="O73" s="364"/>
      <c r="P73" s="293"/>
      <c r="Q73" s="361"/>
      <c r="R73" s="330"/>
      <c r="S73" s="362"/>
      <c r="T73" s="362"/>
      <c r="U73" s="361"/>
      <c r="V73" s="363"/>
      <c r="W73" s="362"/>
      <c r="X73" s="362"/>
      <c r="Y73" s="333"/>
    </row>
    <row r="74" spans="3:25" ht="13.5" thickTop="1">
      <c r="C74" s="329"/>
      <c r="D74" s="345"/>
      <c r="E74" s="330" t="s">
        <v>494</v>
      </c>
      <c r="F74" s="365">
        <v>12</v>
      </c>
      <c r="G74" s="366" t="s">
        <v>495</v>
      </c>
      <c r="H74" s="365">
        <v>12</v>
      </c>
      <c r="I74" s="367">
        <v>45000</v>
      </c>
      <c r="J74" s="333">
        <f t="shared" ref="J74:J75" si="6">H74*I74</f>
        <v>540000</v>
      </c>
      <c r="K74" s="365">
        <v>12</v>
      </c>
      <c r="L74" s="366" t="s">
        <v>495</v>
      </c>
      <c r="M74" s="365">
        <v>12</v>
      </c>
      <c r="N74" s="367">
        <v>45000</v>
      </c>
      <c r="O74" s="333">
        <f>M74*N74</f>
        <v>540000</v>
      </c>
      <c r="P74" s="365">
        <v>0</v>
      </c>
      <c r="Q74" s="366" t="s">
        <v>495</v>
      </c>
      <c r="R74" s="365">
        <v>0</v>
      </c>
      <c r="S74" s="332">
        <v>0</v>
      </c>
      <c r="T74" s="334">
        <v>0</v>
      </c>
      <c r="U74" s="365">
        <v>0</v>
      </c>
      <c r="V74" s="366" t="s">
        <v>495</v>
      </c>
      <c r="W74" s="365">
        <v>0</v>
      </c>
      <c r="X74" s="367">
        <v>0</v>
      </c>
      <c r="Y74" s="333">
        <v>0</v>
      </c>
    </row>
    <row r="75" spans="3:25">
      <c r="C75" s="329"/>
      <c r="D75" s="345"/>
      <c r="E75" s="330"/>
      <c r="F75" s="365">
        <v>8</v>
      </c>
      <c r="G75" s="366" t="s">
        <v>496</v>
      </c>
      <c r="H75" s="365">
        <v>6</v>
      </c>
      <c r="I75" s="367">
        <v>45000</v>
      </c>
      <c r="J75" s="333">
        <f t="shared" si="6"/>
        <v>270000</v>
      </c>
      <c r="K75" s="365">
        <v>8</v>
      </c>
      <c r="L75" s="366" t="s">
        <v>496</v>
      </c>
      <c r="M75" s="365">
        <v>2</v>
      </c>
      <c r="N75" s="367">
        <v>45000</v>
      </c>
      <c r="O75" s="333">
        <f>M75*N75</f>
        <v>90000</v>
      </c>
      <c r="P75" s="365">
        <v>0</v>
      </c>
      <c r="Q75" s="366" t="s">
        <v>496</v>
      </c>
      <c r="R75" s="365">
        <v>0</v>
      </c>
      <c r="S75" s="332">
        <v>0</v>
      </c>
      <c r="T75" s="334">
        <v>0</v>
      </c>
      <c r="U75" s="365">
        <v>0</v>
      </c>
      <c r="V75" s="366" t="s">
        <v>496</v>
      </c>
      <c r="W75" s="365">
        <v>0</v>
      </c>
      <c r="X75" s="367">
        <v>0</v>
      </c>
      <c r="Y75" s="333">
        <v>0</v>
      </c>
    </row>
    <row r="76" spans="3:25">
      <c r="C76" s="329"/>
      <c r="D76" s="345"/>
      <c r="E76" s="343" t="s">
        <v>487</v>
      </c>
      <c r="F76" s="365">
        <v>12</v>
      </c>
      <c r="G76" s="366" t="s">
        <v>495</v>
      </c>
      <c r="H76" s="365">
        <v>12</v>
      </c>
      <c r="I76" s="367">
        <v>45000</v>
      </c>
      <c r="J76" s="333">
        <f>H76*I76</f>
        <v>540000</v>
      </c>
      <c r="K76" s="365">
        <v>0</v>
      </c>
      <c r="L76" s="366" t="s">
        <v>495</v>
      </c>
      <c r="M76" s="365">
        <v>0</v>
      </c>
      <c r="N76" s="367">
        <v>0</v>
      </c>
      <c r="O76" s="333">
        <v>0</v>
      </c>
      <c r="P76" s="365">
        <v>0</v>
      </c>
      <c r="Q76" s="366" t="s">
        <v>495</v>
      </c>
      <c r="R76" s="365">
        <v>0</v>
      </c>
      <c r="S76" s="332">
        <v>0</v>
      </c>
      <c r="T76" s="333">
        <v>0</v>
      </c>
      <c r="U76" s="365">
        <v>0</v>
      </c>
      <c r="V76" s="366" t="s">
        <v>495</v>
      </c>
      <c r="W76" s="365">
        <v>0</v>
      </c>
      <c r="X76" s="367">
        <v>0</v>
      </c>
      <c r="Y76" s="333">
        <v>0</v>
      </c>
    </row>
    <row r="77" spans="3:25">
      <c r="C77" s="329"/>
      <c r="D77" s="345"/>
      <c r="E77" s="343"/>
      <c r="F77" s="365">
        <v>8</v>
      </c>
      <c r="G77" s="366" t="s">
        <v>496</v>
      </c>
      <c r="H77" s="365">
        <v>2</v>
      </c>
      <c r="I77" s="367">
        <v>45000</v>
      </c>
      <c r="J77" s="333">
        <f>H77*I77</f>
        <v>90000</v>
      </c>
      <c r="K77" s="365">
        <v>0</v>
      </c>
      <c r="L77" s="366" t="s">
        <v>496</v>
      </c>
      <c r="M77" s="365">
        <v>0</v>
      </c>
      <c r="N77" s="367">
        <v>0</v>
      </c>
      <c r="O77" s="333">
        <v>0</v>
      </c>
      <c r="P77" s="365">
        <v>0</v>
      </c>
      <c r="Q77" s="366" t="s">
        <v>496</v>
      </c>
      <c r="R77" s="365">
        <v>0</v>
      </c>
      <c r="S77" s="332">
        <v>0</v>
      </c>
      <c r="T77" s="333">
        <v>0</v>
      </c>
      <c r="U77" s="365">
        <v>0</v>
      </c>
      <c r="V77" s="366" t="s">
        <v>496</v>
      </c>
      <c r="W77" s="365">
        <v>0</v>
      </c>
      <c r="X77" s="367">
        <v>0</v>
      </c>
      <c r="Y77" s="333">
        <v>0</v>
      </c>
    </row>
    <row r="78" spans="3:25">
      <c r="C78" s="329"/>
      <c r="D78" s="345"/>
      <c r="E78" s="343" t="s">
        <v>489</v>
      </c>
      <c r="F78" s="365">
        <v>0</v>
      </c>
      <c r="G78" s="366" t="s">
        <v>495</v>
      </c>
      <c r="H78" s="365">
        <v>0</v>
      </c>
      <c r="I78" s="332">
        <v>0</v>
      </c>
      <c r="J78" s="333">
        <v>0</v>
      </c>
      <c r="K78" s="365">
        <v>0</v>
      </c>
      <c r="L78" s="366" t="s">
        <v>495</v>
      </c>
      <c r="M78" s="365">
        <v>0</v>
      </c>
      <c r="N78" s="367">
        <v>0</v>
      </c>
      <c r="O78" s="333">
        <v>0</v>
      </c>
      <c r="P78" s="365">
        <v>0</v>
      </c>
      <c r="Q78" s="366" t="s">
        <v>495</v>
      </c>
      <c r="R78" s="365">
        <v>0</v>
      </c>
      <c r="S78" s="332">
        <v>0</v>
      </c>
      <c r="T78" s="333">
        <v>0</v>
      </c>
      <c r="U78" s="365">
        <v>0</v>
      </c>
      <c r="V78" s="366" t="s">
        <v>495</v>
      </c>
      <c r="W78" s="365">
        <v>0</v>
      </c>
      <c r="X78" s="367">
        <v>0</v>
      </c>
      <c r="Y78" s="333">
        <v>0</v>
      </c>
    </row>
    <row r="79" spans="3:25">
      <c r="C79" s="329"/>
      <c r="D79" s="345"/>
      <c r="E79" s="343"/>
      <c r="F79" s="365">
        <v>0</v>
      </c>
      <c r="G79" s="366" t="s">
        <v>496</v>
      </c>
      <c r="H79" s="365">
        <v>0</v>
      </c>
      <c r="I79" s="332">
        <v>0</v>
      </c>
      <c r="J79" s="333">
        <v>0</v>
      </c>
      <c r="K79" s="365">
        <v>0</v>
      </c>
      <c r="L79" s="366" t="s">
        <v>496</v>
      </c>
      <c r="M79" s="365">
        <v>0</v>
      </c>
      <c r="N79" s="367">
        <v>0</v>
      </c>
      <c r="O79" s="333">
        <v>0</v>
      </c>
      <c r="P79" s="365">
        <v>0</v>
      </c>
      <c r="Q79" s="366" t="s">
        <v>496</v>
      </c>
      <c r="R79" s="365">
        <v>0</v>
      </c>
      <c r="S79" s="332">
        <v>0</v>
      </c>
      <c r="T79" s="333">
        <v>0</v>
      </c>
      <c r="U79" s="365">
        <v>0</v>
      </c>
      <c r="V79" s="366" t="s">
        <v>496</v>
      </c>
      <c r="W79" s="365">
        <v>0</v>
      </c>
      <c r="X79" s="367">
        <v>0</v>
      </c>
      <c r="Y79" s="333">
        <v>0</v>
      </c>
    </row>
    <row r="80" spans="3:25" ht="13.5" thickBot="1">
      <c r="C80" s="329"/>
      <c r="D80" s="335"/>
      <c r="E80" s="335" t="s">
        <v>486</v>
      </c>
      <c r="F80" s="368">
        <f>SUM(F74:F79)</f>
        <v>40</v>
      </c>
      <c r="G80" s="369" t="s">
        <v>87</v>
      </c>
      <c r="H80" s="368">
        <f>SUM(H74:H79)</f>
        <v>32</v>
      </c>
      <c r="I80" s="344"/>
      <c r="J80" s="370">
        <f>SUM(J74:J79)</f>
        <v>1440000</v>
      </c>
      <c r="K80" s="368">
        <f>SUM(K74:K79)</f>
        <v>20</v>
      </c>
      <c r="L80" s="369" t="s">
        <v>87</v>
      </c>
      <c r="M80" s="368">
        <f>SUM(M74:M79)</f>
        <v>14</v>
      </c>
      <c r="N80" s="370"/>
      <c r="O80" s="370">
        <f>SUM(O74:O79)</f>
        <v>630000</v>
      </c>
      <c r="P80" s="368">
        <f>SUM(P74:P79)</f>
        <v>0</v>
      </c>
      <c r="Q80" s="369" t="s">
        <v>87</v>
      </c>
      <c r="R80" s="368">
        <f>SUM(R74:R79)</f>
        <v>0</v>
      </c>
      <c r="S80" s="344"/>
      <c r="T80" s="370">
        <f>SUM(T74:T79)</f>
        <v>0</v>
      </c>
      <c r="U80" s="368">
        <f>SUM(U74:U79)</f>
        <v>0</v>
      </c>
      <c r="V80" s="369" t="s">
        <v>87</v>
      </c>
      <c r="W80" s="368">
        <f>SUM(W74:W79)</f>
        <v>0</v>
      </c>
      <c r="X80" s="370"/>
      <c r="Y80" s="371">
        <f>SUM(Y74:Y79)</f>
        <v>0</v>
      </c>
    </row>
    <row r="81" spans="3:25" ht="14.25" thickTop="1" thickBot="1">
      <c r="C81" s="329"/>
      <c r="D81" s="918" t="s">
        <v>503</v>
      </c>
      <c r="E81" s="918"/>
      <c r="F81" s="293"/>
      <c r="G81" s="361"/>
      <c r="H81" s="330"/>
      <c r="I81" s="362"/>
      <c r="J81" s="334"/>
      <c r="K81" s="361"/>
      <c r="L81" s="363"/>
      <c r="M81" s="362"/>
      <c r="N81" s="362"/>
      <c r="O81" s="364"/>
      <c r="P81" s="293"/>
      <c r="Q81" s="361"/>
      <c r="R81" s="330"/>
      <c r="S81" s="362"/>
      <c r="T81" s="362"/>
      <c r="U81" s="361"/>
      <c r="V81" s="363"/>
      <c r="W81" s="362"/>
      <c r="X81" s="362"/>
      <c r="Y81" s="333"/>
    </row>
    <row r="82" spans="3:25" ht="13.5" thickTop="1">
      <c r="C82" s="329"/>
      <c r="D82" s="345"/>
      <c r="E82" s="330" t="s">
        <v>494</v>
      </c>
      <c r="F82" s="365">
        <v>12</v>
      </c>
      <c r="G82" s="366" t="s">
        <v>495</v>
      </c>
      <c r="H82" s="365">
        <v>12</v>
      </c>
      <c r="I82" s="367">
        <v>45000</v>
      </c>
      <c r="J82" s="333">
        <f t="shared" ref="J82:J83" si="7">H82*I82</f>
        <v>540000</v>
      </c>
      <c r="K82" s="365">
        <v>12</v>
      </c>
      <c r="L82" s="366" t="s">
        <v>495</v>
      </c>
      <c r="M82" s="365">
        <v>9</v>
      </c>
      <c r="N82" s="367">
        <v>45000</v>
      </c>
      <c r="O82" s="333">
        <f>M82*N82</f>
        <v>405000</v>
      </c>
      <c r="P82" s="365">
        <v>0</v>
      </c>
      <c r="Q82" s="366" t="s">
        <v>495</v>
      </c>
      <c r="R82" s="365">
        <v>0</v>
      </c>
      <c r="S82" s="332">
        <v>0</v>
      </c>
      <c r="T82" s="334">
        <v>0</v>
      </c>
      <c r="U82" s="365">
        <v>0</v>
      </c>
      <c r="V82" s="366" t="s">
        <v>495</v>
      </c>
      <c r="W82" s="365">
        <v>0</v>
      </c>
      <c r="X82" s="367">
        <v>0</v>
      </c>
      <c r="Y82" s="333">
        <v>0</v>
      </c>
    </row>
    <row r="83" spans="3:25">
      <c r="C83" s="329"/>
      <c r="D83" s="345"/>
      <c r="E83" s="330"/>
      <c r="F83" s="365">
        <v>8</v>
      </c>
      <c r="G83" s="366" t="s">
        <v>496</v>
      </c>
      <c r="H83" s="365">
        <v>7</v>
      </c>
      <c r="I83" s="367">
        <v>45000</v>
      </c>
      <c r="J83" s="333">
        <f t="shared" si="7"/>
        <v>315000</v>
      </c>
      <c r="K83" s="365">
        <v>8</v>
      </c>
      <c r="L83" s="366" t="s">
        <v>496</v>
      </c>
      <c r="M83" s="365">
        <v>2</v>
      </c>
      <c r="N83" s="367">
        <v>45000</v>
      </c>
      <c r="O83" s="333">
        <f>M83*N83</f>
        <v>90000</v>
      </c>
      <c r="P83" s="365">
        <v>0</v>
      </c>
      <c r="Q83" s="366" t="s">
        <v>496</v>
      </c>
      <c r="R83" s="365">
        <v>0</v>
      </c>
      <c r="S83" s="332">
        <v>0</v>
      </c>
      <c r="T83" s="334">
        <v>0</v>
      </c>
      <c r="U83" s="365">
        <v>0</v>
      </c>
      <c r="V83" s="366" t="s">
        <v>496</v>
      </c>
      <c r="W83" s="365">
        <v>0</v>
      </c>
      <c r="X83" s="367">
        <v>0</v>
      </c>
      <c r="Y83" s="333">
        <v>0</v>
      </c>
    </row>
    <row r="84" spans="3:25">
      <c r="C84" s="329"/>
      <c r="D84" s="345"/>
      <c r="E84" s="343" t="s">
        <v>487</v>
      </c>
      <c r="F84" s="365">
        <v>12</v>
      </c>
      <c r="G84" s="366" t="s">
        <v>495</v>
      </c>
      <c r="H84" s="365">
        <v>9</v>
      </c>
      <c r="I84" s="367">
        <v>45000</v>
      </c>
      <c r="J84" s="333">
        <f>H84*I84</f>
        <v>405000</v>
      </c>
      <c r="K84" s="365">
        <v>0</v>
      </c>
      <c r="L84" s="366" t="s">
        <v>495</v>
      </c>
      <c r="M84" s="365">
        <v>0</v>
      </c>
      <c r="N84" s="367">
        <v>0</v>
      </c>
      <c r="O84" s="333">
        <v>0</v>
      </c>
      <c r="P84" s="365">
        <v>0</v>
      </c>
      <c r="Q84" s="366" t="s">
        <v>495</v>
      </c>
      <c r="R84" s="365">
        <v>0</v>
      </c>
      <c r="S84" s="332">
        <v>0</v>
      </c>
      <c r="T84" s="333">
        <v>0</v>
      </c>
      <c r="U84" s="365">
        <v>0</v>
      </c>
      <c r="V84" s="366" t="s">
        <v>495</v>
      </c>
      <c r="W84" s="365">
        <v>0</v>
      </c>
      <c r="X84" s="367">
        <v>0</v>
      </c>
      <c r="Y84" s="333">
        <v>0</v>
      </c>
    </row>
    <row r="85" spans="3:25">
      <c r="C85" s="329"/>
      <c r="D85" s="345"/>
      <c r="E85" s="343"/>
      <c r="F85" s="365">
        <v>8</v>
      </c>
      <c r="G85" s="366" t="s">
        <v>496</v>
      </c>
      <c r="H85" s="365">
        <v>2</v>
      </c>
      <c r="I85" s="367">
        <v>45000</v>
      </c>
      <c r="J85" s="333">
        <f>H85*I85</f>
        <v>90000</v>
      </c>
      <c r="K85" s="365">
        <v>0</v>
      </c>
      <c r="L85" s="366" t="s">
        <v>496</v>
      </c>
      <c r="M85" s="365">
        <v>0</v>
      </c>
      <c r="N85" s="367">
        <v>0</v>
      </c>
      <c r="O85" s="333">
        <v>0</v>
      </c>
      <c r="P85" s="365">
        <v>0</v>
      </c>
      <c r="Q85" s="366" t="s">
        <v>496</v>
      </c>
      <c r="R85" s="365">
        <v>0</v>
      </c>
      <c r="S85" s="332">
        <v>0</v>
      </c>
      <c r="T85" s="333">
        <v>0</v>
      </c>
      <c r="U85" s="365">
        <v>0</v>
      </c>
      <c r="V85" s="366" t="s">
        <v>496</v>
      </c>
      <c r="W85" s="365">
        <v>0</v>
      </c>
      <c r="X85" s="367">
        <v>0</v>
      </c>
      <c r="Y85" s="333">
        <v>0</v>
      </c>
    </row>
    <row r="86" spans="3:25">
      <c r="C86" s="329"/>
      <c r="D86" s="345"/>
      <c r="E86" s="343" t="s">
        <v>489</v>
      </c>
      <c r="F86" s="365">
        <v>0</v>
      </c>
      <c r="G86" s="366" t="s">
        <v>495</v>
      </c>
      <c r="H86" s="365">
        <v>0</v>
      </c>
      <c r="I86" s="332">
        <v>0</v>
      </c>
      <c r="J86" s="333">
        <v>0</v>
      </c>
      <c r="K86" s="365">
        <v>0</v>
      </c>
      <c r="L86" s="366" t="s">
        <v>495</v>
      </c>
      <c r="M86" s="365">
        <v>0</v>
      </c>
      <c r="N86" s="367">
        <v>0</v>
      </c>
      <c r="O86" s="333">
        <v>0</v>
      </c>
      <c r="P86" s="365">
        <v>0</v>
      </c>
      <c r="Q86" s="366" t="s">
        <v>495</v>
      </c>
      <c r="R86" s="365">
        <v>0</v>
      </c>
      <c r="S86" s="332">
        <v>0</v>
      </c>
      <c r="T86" s="333">
        <v>0</v>
      </c>
      <c r="U86" s="365">
        <v>0</v>
      </c>
      <c r="V86" s="366" t="s">
        <v>495</v>
      </c>
      <c r="W86" s="365">
        <v>0</v>
      </c>
      <c r="X86" s="367">
        <v>0</v>
      </c>
      <c r="Y86" s="333">
        <v>0</v>
      </c>
    </row>
    <row r="87" spans="3:25">
      <c r="C87" s="329"/>
      <c r="D87" s="345"/>
      <c r="E87" s="343"/>
      <c r="F87" s="365">
        <v>0</v>
      </c>
      <c r="G87" s="366" t="s">
        <v>496</v>
      </c>
      <c r="H87" s="365">
        <v>0</v>
      </c>
      <c r="I87" s="332">
        <v>0</v>
      </c>
      <c r="J87" s="333">
        <v>0</v>
      </c>
      <c r="K87" s="365">
        <v>0</v>
      </c>
      <c r="L87" s="366" t="s">
        <v>496</v>
      </c>
      <c r="M87" s="365">
        <v>0</v>
      </c>
      <c r="N87" s="367">
        <v>0</v>
      </c>
      <c r="O87" s="333">
        <v>0</v>
      </c>
      <c r="P87" s="365">
        <v>0</v>
      </c>
      <c r="Q87" s="366" t="s">
        <v>496</v>
      </c>
      <c r="R87" s="365">
        <v>0</v>
      </c>
      <c r="S87" s="332">
        <v>0</v>
      </c>
      <c r="T87" s="333">
        <v>0</v>
      </c>
      <c r="U87" s="365">
        <v>0</v>
      </c>
      <c r="V87" s="366" t="s">
        <v>496</v>
      </c>
      <c r="W87" s="365">
        <v>0</v>
      </c>
      <c r="X87" s="367">
        <v>0</v>
      </c>
      <c r="Y87" s="333">
        <v>0</v>
      </c>
    </row>
    <row r="88" spans="3:25" ht="13.5" thickBot="1">
      <c r="C88" s="329"/>
      <c r="D88" s="335"/>
      <c r="E88" s="335" t="s">
        <v>486</v>
      </c>
      <c r="F88" s="368">
        <f>SUM(F82:F87)</f>
        <v>40</v>
      </c>
      <c r="G88" s="369" t="s">
        <v>87</v>
      </c>
      <c r="H88" s="368">
        <f>SUM(H82:H87)</f>
        <v>30</v>
      </c>
      <c r="I88" s="344"/>
      <c r="J88" s="370">
        <f>SUM(J82:J87)</f>
        <v>1350000</v>
      </c>
      <c r="K88" s="368">
        <f>SUM(K82:K87)</f>
        <v>20</v>
      </c>
      <c r="L88" s="369" t="s">
        <v>87</v>
      </c>
      <c r="M88" s="368">
        <f>SUM(M82:M87)</f>
        <v>11</v>
      </c>
      <c r="N88" s="370"/>
      <c r="O88" s="370">
        <f>SUM(O82:O87)</f>
        <v>495000</v>
      </c>
      <c r="P88" s="368">
        <f>SUM(P82:P87)</f>
        <v>0</v>
      </c>
      <c r="Q88" s="369" t="s">
        <v>87</v>
      </c>
      <c r="R88" s="368">
        <f>SUM(R82:R87)</f>
        <v>0</v>
      </c>
      <c r="S88" s="344"/>
      <c r="T88" s="370">
        <f>SUM(T82:T87)</f>
        <v>0</v>
      </c>
      <c r="U88" s="368">
        <f>SUM(U82:U87)</f>
        <v>0</v>
      </c>
      <c r="V88" s="369" t="s">
        <v>87</v>
      </c>
      <c r="W88" s="368">
        <f>SUM(W82:W87)</f>
        <v>0</v>
      </c>
      <c r="X88" s="370"/>
      <c r="Y88" s="371">
        <f>SUM(Y82:Y87)</f>
        <v>0</v>
      </c>
    </row>
    <row r="89" spans="3:25" ht="14.25" thickTop="1" thickBot="1">
      <c r="C89" s="329"/>
      <c r="D89" s="918" t="s">
        <v>504</v>
      </c>
      <c r="E89" s="918"/>
      <c r="F89" s="293"/>
      <c r="G89" s="361"/>
      <c r="H89" s="330"/>
      <c r="I89" s="362"/>
      <c r="J89" s="334"/>
      <c r="K89" s="361"/>
      <c r="L89" s="363"/>
      <c r="M89" s="362"/>
      <c r="N89" s="362"/>
      <c r="O89" s="364"/>
      <c r="P89" s="293"/>
      <c r="Q89" s="361"/>
      <c r="R89" s="330"/>
      <c r="S89" s="362"/>
      <c r="T89" s="362"/>
      <c r="U89" s="361"/>
      <c r="V89" s="363"/>
      <c r="W89" s="362"/>
      <c r="X89" s="362"/>
      <c r="Y89" s="333"/>
    </row>
    <row r="90" spans="3:25" ht="13.5" thickTop="1">
      <c r="C90" s="329"/>
      <c r="D90" s="345"/>
      <c r="E90" s="330" t="s">
        <v>494</v>
      </c>
      <c r="F90" s="365">
        <v>12</v>
      </c>
      <c r="G90" s="366" t="s">
        <v>495</v>
      </c>
      <c r="H90" s="365">
        <v>12</v>
      </c>
      <c r="I90" s="367">
        <v>45000</v>
      </c>
      <c r="J90" s="333">
        <f t="shared" ref="J90:J91" si="8">H90*I90</f>
        <v>540000</v>
      </c>
      <c r="K90" s="365">
        <v>12</v>
      </c>
      <c r="L90" s="366" t="s">
        <v>495</v>
      </c>
      <c r="M90" s="365">
        <v>11</v>
      </c>
      <c r="N90" s="367">
        <v>45000</v>
      </c>
      <c r="O90" s="333">
        <f>M90*N90</f>
        <v>495000</v>
      </c>
      <c r="P90" s="365">
        <v>0</v>
      </c>
      <c r="Q90" s="366" t="s">
        <v>495</v>
      </c>
      <c r="R90" s="365">
        <v>0</v>
      </c>
      <c r="S90" s="332">
        <v>0</v>
      </c>
      <c r="T90" s="334">
        <v>0</v>
      </c>
      <c r="U90" s="365">
        <v>0</v>
      </c>
      <c r="V90" s="366" t="s">
        <v>495</v>
      </c>
      <c r="W90" s="365">
        <v>0</v>
      </c>
      <c r="X90" s="367">
        <v>0</v>
      </c>
      <c r="Y90" s="333">
        <v>0</v>
      </c>
    </row>
    <row r="91" spans="3:25">
      <c r="C91" s="329"/>
      <c r="D91" s="345"/>
      <c r="E91" s="330"/>
      <c r="F91" s="365">
        <v>8</v>
      </c>
      <c r="G91" s="366" t="s">
        <v>496</v>
      </c>
      <c r="H91" s="365">
        <v>8</v>
      </c>
      <c r="I91" s="367">
        <v>45000</v>
      </c>
      <c r="J91" s="333">
        <f t="shared" si="8"/>
        <v>360000</v>
      </c>
      <c r="K91" s="365">
        <v>8</v>
      </c>
      <c r="L91" s="366" t="s">
        <v>496</v>
      </c>
      <c r="M91" s="365">
        <v>8</v>
      </c>
      <c r="N91" s="367">
        <v>45000</v>
      </c>
      <c r="O91" s="333">
        <f>M91*N91</f>
        <v>360000</v>
      </c>
      <c r="P91" s="365">
        <v>0</v>
      </c>
      <c r="Q91" s="366" t="s">
        <v>496</v>
      </c>
      <c r="R91" s="365">
        <v>0</v>
      </c>
      <c r="S91" s="332">
        <v>0</v>
      </c>
      <c r="T91" s="334">
        <v>0</v>
      </c>
      <c r="U91" s="365">
        <v>0</v>
      </c>
      <c r="V91" s="366" t="s">
        <v>496</v>
      </c>
      <c r="W91" s="365">
        <v>0</v>
      </c>
      <c r="X91" s="367">
        <v>0</v>
      </c>
      <c r="Y91" s="333">
        <v>0</v>
      </c>
    </row>
    <row r="92" spans="3:25">
      <c r="C92" s="329"/>
      <c r="D92" s="345"/>
      <c r="E92" s="343" t="s">
        <v>487</v>
      </c>
      <c r="F92" s="365">
        <v>12</v>
      </c>
      <c r="G92" s="366" t="s">
        <v>495</v>
      </c>
      <c r="H92" s="365">
        <v>11</v>
      </c>
      <c r="I92" s="367">
        <v>45000</v>
      </c>
      <c r="J92" s="333">
        <f>H92*I92</f>
        <v>495000</v>
      </c>
      <c r="K92" s="365">
        <v>0</v>
      </c>
      <c r="L92" s="366" t="s">
        <v>495</v>
      </c>
      <c r="M92" s="365">
        <v>0</v>
      </c>
      <c r="N92" s="367">
        <v>0</v>
      </c>
      <c r="O92" s="333">
        <v>0</v>
      </c>
      <c r="P92" s="365">
        <v>0</v>
      </c>
      <c r="Q92" s="366" t="s">
        <v>495</v>
      </c>
      <c r="R92" s="365">
        <v>0</v>
      </c>
      <c r="S92" s="332">
        <v>0</v>
      </c>
      <c r="T92" s="333">
        <v>0</v>
      </c>
      <c r="U92" s="365">
        <v>0</v>
      </c>
      <c r="V92" s="366" t="s">
        <v>495</v>
      </c>
      <c r="W92" s="365">
        <v>0</v>
      </c>
      <c r="X92" s="367">
        <v>0</v>
      </c>
      <c r="Y92" s="333">
        <v>0</v>
      </c>
    </row>
    <row r="93" spans="3:25">
      <c r="C93" s="329"/>
      <c r="D93" s="345"/>
      <c r="E93" s="343"/>
      <c r="F93" s="365">
        <v>8</v>
      </c>
      <c r="G93" s="366" t="s">
        <v>496</v>
      </c>
      <c r="H93" s="365">
        <v>8</v>
      </c>
      <c r="I93" s="367">
        <v>45000</v>
      </c>
      <c r="J93" s="333">
        <f>H93*I93</f>
        <v>360000</v>
      </c>
      <c r="K93" s="365">
        <v>0</v>
      </c>
      <c r="L93" s="366" t="s">
        <v>496</v>
      </c>
      <c r="M93" s="365">
        <v>0</v>
      </c>
      <c r="N93" s="367">
        <v>0</v>
      </c>
      <c r="O93" s="333">
        <v>0</v>
      </c>
      <c r="P93" s="365">
        <v>0</v>
      </c>
      <c r="Q93" s="366" t="s">
        <v>496</v>
      </c>
      <c r="R93" s="365">
        <v>0</v>
      </c>
      <c r="S93" s="332">
        <v>0</v>
      </c>
      <c r="T93" s="333">
        <v>0</v>
      </c>
      <c r="U93" s="365">
        <v>0</v>
      </c>
      <c r="V93" s="366" t="s">
        <v>496</v>
      </c>
      <c r="W93" s="365">
        <v>0</v>
      </c>
      <c r="X93" s="367">
        <v>0</v>
      </c>
      <c r="Y93" s="333">
        <v>0</v>
      </c>
    </row>
    <row r="94" spans="3:25">
      <c r="C94" s="329"/>
      <c r="D94" s="345"/>
      <c r="E94" s="343" t="s">
        <v>489</v>
      </c>
      <c r="F94" s="365">
        <v>0</v>
      </c>
      <c r="G94" s="366" t="s">
        <v>495</v>
      </c>
      <c r="H94" s="365">
        <v>0</v>
      </c>
      <c r="I94" s="332">
        <v>0</v>
      </c>
      <c r="J94" s="333">
        <v>0</v>
      </c>
      <c r="K94" s="365">
        <v>0</v>
      </c>
      <c r="L94" s="366" t="s">
        <v>495</v>
      </c>
      <c r="M94" s="365">
        <v>0</v>
      </c>
      <c r="N94" s="367">
        <v>0</v>
      </c>
      <c r="O94" s="333">
        <v>0</v>
      </c>
      <c r="P94" s="365">
        <v>0</v>
      </c>
      <c r="Q94" s="366" t="s">
        <v>495</v>
      </c>
      <c r="R94" s="365">
        <v>0</v>
      </c>
      <c r="S94" s="332">
        <v>0</v>
      </c>
      <c r="T94" s="333">
        <v>0</v>
      </c>
      <c r="U94" s="365">
        <v>0</v>
      </c>
      <c r="V94" s="366" t="s">
        <v>495</v>
      </c>
      <c r="W94" s="365">
        <v>0</v>
      </c>
      <c r="X94" s="367">
        <v>0</v>
      </c>
      <c r="Y94" s="333">
        <v>0</v>
      </c>
    </row>
    <row r="95" spans="3:25">
      <c r="C95" s="329"/>
      <c r="D95" s="345"/>
      <c r="E95" s="343"/>
      <c r="F95" s="365">
        <v>0</v>
      </c>
      <c r="G95" s="366" t="s">
        <v>496</v>
      </c>
      <c r="H95" s="365">
        <v>0</v>
      </c>
      <c r="I95" s="332">
        <v>0</v>
      </c>
      <c r="J95" s="333">
        <v>0</v>
      </c>
      <c r="K95" s="365">
        <v>0</v>
      </c>
      <c r="L95" s="366" t="s">
        <v>496</v>
      </c>
      <c r="M95" s="365">
        <v>0</v>
      </c>
      <c r="N95" s="367">
        <v>0</v>
      </c>
      <c r="O95" s="333">
        <v>0</v>
      </c>
      <c r="P95" s="365">
        <v>0</v>
      </c>
      <c r="Q95" s="366" t="s">
        <v>496</v>
      </c>
      <c r="R95" s="365">
        <v>0</v>
      </c>
      <c r="S95" s="332">
        <v>0</v>
      </c>
      <c r="T95" s="333">
        <v>0</v>
      </c>
      <c r="U95" s="365">
        <v>0</v>
      </c>
      <c r="V95" s="366" t="s">
        <v>496</v>
      </c>
      <c r="W95" s="365">
        <v>0</v>
      </c>
      <c r="X95" s="367">
        <v>0</v>
      </c>
      <c r="Y95" s="333">
        <v>0</v>
      </c>
    </row>
    <row r="96" spans="3:25" ht="13.5" thickBot="1">
      <c r="C96" s="329"/>
      <c r="D96" s="335"/>
      <c r="E96" s="335" t="s">
        <v>486</v>
      </c>
      <c r="F96" s="368">
        <f>SUM(F90:F95)</f>
        <v>40</v>
      </c>
      <c r="G96" s="369" t="s">
        <v>87</v>
      </c>
      <c r="H96" s="368">
        <f>SUM(H90:H95)</f>
        <v>39</v>
      </c>
      <c r="I96" s="344"/>
      <c r="J96" s="370">
        <f>SUM(J90:J95)</f>
        <v>1755000</v>
      </c>
      <c r="K96" s="368">
        <f>SUM(K90:K95)</f>
        <v>20</v>
      </c>
      <c r="L96" s="369" t="s">
        <v>87</v>
      </c>
      <c r="M96" s="368">
        <f>SUM(M90:M95)</f>
        <v>19</v>
      </c>
      <c r="N96" s="370"/>
      <c r="O96" s="370">
        <f>SUM(O90:O95)</f>
        <v>855000</v>
      </c>
      <c r="P96" s="368">
        <f>SUM(P90:P95)</f>
        <v>0</v>
      </c>
      <c r="Q96" s="369" t="s">
        <v>87</v>
      </c>
      <c r="R96" s="368">
        <f>SUM(R90:R95)</f>
        <v>0</v>
      </c>
      <c r="S96" s="344"/>
      <c r="T96" s="370">
        <f>SUM(T90:T95)</f>
        <v>0</v>
      </c>
      <c r="U96" s="368">
        <f>SUM(U90:U95)</f>
        <v>0</v>
      </c>
      <c r="V96" s="369" t="s">
        <v>87</v>
      </c>
      <c r="W96" s="368">
        <f>SUM(W90:W95)</f>
        <v>0</v>
      </c>
      <c r="X96" s="370"/>
      <c r="Y96" s="371">
        <f>SUM(Y90:Y95)</f>
        <v>0</v>
      </c>
    </row>
    <row r="97" spans="3:25" ht="14.25" thickTop="1" thickBot="1">
      <c r="C97" s="329"/>
      <c r="D97" s="918" t="s">
        <v>505</v>
      </c>
      <c r="E97" s="918"/>
      <c r="F97" s="293"/>
      <c r="G97" s="361"/>
      <c r="H97" s="330"/>
      <c r="I97" s="362"/>
      <c r="J97" s="334"/>
      <c r="K97" s="361"/>
      <c r="L97" s="363"/>
      <c r="M97" s="362"/>
      <c r="N97" s="362"/>
      <c r="O97" s="364"/>
      <c r="P97" s="293"/>
      <c r="Q97" s="361"/>
      <c r="R97" s="330"/>
      <c r="S97" s="362"/>
      <c r="T97" s="362"/>
      <c r="U97" s="361"/>
      <c r="V97" s="363"/>
      <c r="W97" s="362"/>
      <c r="X97" s="362"/>
      <c r="Y97" s="333"/>
    </row>
    <row r="98" spans="3:25" ht="13.5" thickTop="1">
      <c r="C98" s="329"/>
      <c r="D98" s="345"/>
      <c r="E98" s="330" t="s">
        <v>494</v>
      </c>
      <c r="F98" s="365">
        <v>12</v>
      </c>
      <c r="G98" s="366" t="s">
        <v>495</v>
      </c>
      <c r="H98" s="365">
        <v>7</v>
      </c>
      <c r="I98" s="367">
        <v>45000</v>
      </c>
      <c r="J98" s="333">
        <f>H98*I98</f>
        <v>315000</v>
      </c>
      <c r="K98" s="365">
        <v>12</v>
      </c>
      <c r="L98" s="366" t="s">
        <v>495</v>
      </c>
      <c r="M98" s="365">
        <v>9</v>
      </c>
      <c r="N98" s="367">
        <v>45000</v>
      </c>
      <c r="O98" s="333">
        <f>M98*N98</f>
        <v>405000</v>
      </c>
      <c r="P98" s="365">
        <v>0</v>
      </c>
      <c r="Q98" s="366" t="s">
        <v>495</v>
      </c>
      <c r="R98" s="365">
        <v>0</v>
      </c>
      <c r="S98" s="332">
        <v>0</v>
      </c>
      <c r="T98" s="334">
        <v>0</v>
      </c>
      <c r="U98" s="365">
        <v>0</v>
      </c>
      <c r="V98" s="366" t="s">
        <v>495</v>
      </c>
      <c r="W98" s="365">
        <v>0</v>
      </c>
      <c r="X98" s="367">
        <v>0</v>
      </c>
      <c r="Y98" s="333">
        <v>0</v>
      </c>
    </row>
    <row r="99" spans="3:25">
      <c r="C99" s="329"/>
      <c r="D99" s="345"/>
      <c r="E99" s="330"/>
      <c r="F99" s="365">
        <v>8</v>
      </c>
      <c r="G99" s="366" t="s">
        <v>496</v>
      </c>
      <c r="H99" s="365">
        <v>0</v>
      </c>
      <c r="I99" s="332">
        <v>0</v>
      </c>
      <c r="J99" s="334">
        <v>0</v>
      </c>
      <c r="K99" s="365">
        <v>8</v>
      </c>
      <c r="L99" s="366" t="s">
        <v>496</v>
      </c>
      <c r="M99" s="365">
        <v>0</v>
      </c>
      <c r="N99" s="367">
        <v>0</v>
      </c>
      <c r="O99" s="333">
        <v>0</v>
      </c>
      <c r="P99" s="365">
        <v>0</v>
      </c>
      <c r="Q99" s="366" t="s">
        <v>496</v>
      </c>
      <c r="R99" s="365">
        <v>0</v>
      </c>
      <c r="S99" s="332">
        <v>0</v>
      </c>
      <c r="T99" s="334">
        <v>0</v>
      </c>
      <c r="U99" s="365">
        <v>0</v>
      </c>
      <c r="V99" s="366" t="s">
        <v>496</v>
      </c>
      <c r="W99" s="365">
        <v>0</v>
      </c>
      <c r="X99" s="367">
        <v>0</v>
      </c>
      <c r="Y99" s="333">
        <v>0</v>
      </c>
    </row>
    <row r="100" spans="3:25">
      <c r="C100" s="329"/>
      <c r="D100" s="345"/>
      <c r="E100" s="343" t="s">
        <v>487</v>
      </c>
      <c r="F100" s="365">
        <v>12</v>
      </c>
      <c r="G100" s="366" t="s">
        <v>495</v>
      </c>
      <c r="H100" s="365">
        <v>9</v>
      </c>
      <c r="I100" s="367">
        <v>45000</v>
      </c>
      <c r="J100" s="333">
        <f>H100*I100</f>
        <v>405000</v>
      </c>
      <c r="K100" s="365">
        <v>0</v>
      </c>
      <c r="L100" s="366" t="s">
        <v>495</v>
      </c>
      <c r="M100" s="365">
        <v>0</v>
      </c>
      <c r="N100" s="367">
        <v>0</v>
      </c>
      <c r="O100" s="333">
        <v>0</v>
      </c>
      <c r="P100" s="365">
        <v>0</v>
      </c>
      <c r="Q100" s="366" t="s">
        <v>495</v>
      </c>
      <c r="R100" s="365">
        <v>0</v>
      </c>
      <c r="S100" s="332">
        <v>0</v>
      </c>
      <c r="T100" s="333">
        <v>0</v>
      </c>
      <c r="U100" s="365">
        <v>0</v>
      </c>
      <c r="V100" s="366" t="s">
        <v>495</v>
      </c>
      <c r="W100" s="365">
        <v>0</v>
      </c>
      <c r="X100" s="367">
        <v>0</v>
      </c>
      <c r="Y100" s="333">
        <v>0</v>
      </c>
    </row>
    <row r="101" spans="3:25">
      <c r="C101" s="329"/>
      <c r="D101" s="345"/>
      <c r="E101" s="343"/>
      <c r="F101" s="365">
        <v>8</v>
      </c>
      <c r="G101" s="366" t="s">
        <v>496</v>
      </c>
      <c r="H101" s="365">
        <v>0</v>
      </c>
      <c r="I101" s="332">
        <v>0</v>
      </c>
      <c r="J101" s="333">
        <v>0</v>
      </c>
      <c r="K101" s="365">
        <v>0</v>
      </c>
      <c r="L101" s="366" t="s">
        <v>496</v>
      </c>
      <c r="M101" s="365">
        <v>0</v>
      </c>
      <c r="N101" s="367">
        <v>0</v>
      </c>
      <c r="O101" s="333">
        <v>0</v>
      </c>
      <c r="P101" s="365">
        <v>0</v>
      </c>
      <c r="Q101" s="366" t="s">
        <v>496</v>
      </c>
      <c r="R101" s="365">
        <v>0</v>
      </c>
      <c r="S101" s="332">
        <v>0</v>
      </c>
      <c r="T101" s="333">
        <v>0</v>
      </c>
      <c r="U101" s="365">
        <v>0</v>
      </c>
      <c r="V101" s="366" t="s">
        <v>496</v>
      </c>
      <c r="W101" s="365">
        <v>0</v>
      </c>
      <c r="X101" s="367">
        <v>0</v>
      </c>
      <c r="Y101" s="333">
        <v>0</v>
      </c>
    </row>
    <row r="102" spans="3:25">
      <c r="C102" s="329"/>
      <c r="D102" s="345"/>
      <c r="E102" s="343" t="s">
        <v>489</v>
      </c>
      <c r="F102" s="365">
        <v>0</v>
      </c>
      <c r="G102" s="366" t="s">
        <v>495</v>
      </c>
      <c r="H102" s="365">
        <v>0</v>
      </c>
      <c r="I102" s="332">
        <v>0</v>
      </c>
      <c r="J102" s="333">
        <v>0</v>
      </c>
      <c r="K102" s="365">
        <v>0</v>
      </c>
      <c r="L102" s="366" t="s">
        <v>495</v>
      </c>
      <c r="M102" s="365">
        <v>0</v>
      </c>
      <c r="N102" s="367">
        <v>0</v>
      </c>
      <c r="O102" s="333">
        <v>0</v>
      </c>
      <c r="P102" s="365">
        <v>0</v>
      </c>
      <c r="Q102" s="366" t="s">
        <v>495</v>
      </c>
      <c r="R102" s="365">
        <v>0</v>
      </c>
      <c r="S102" s="332">
        <v>0</v>
      </c>
      <c r="T102" s="333">
        <v>0</v>
      </c>
      <c r="U102" s="365">
        <v>0</v>
      </c>
      <c r="V102" s="366" t="s">
        <v>495</v>
      </c>
      <c r="W102" s="365">
        <v>0</v>
      </c>
      <c r="X102" s="367">
        <v>0</v>
      </c>
      <c r="Y102" s="333">
        <v>0</v>
      </c>
    </row>
    <row r="103" spans="3:25">
      <c r="C103" s="329"/>
      <c r="D103" s="345"/>
      <c r="E103" s="343"/>
      <c r="F103" s="365">
        <v>0</v>
      </c>
      <c r="G103" s="366" t="s">
        <v>496</v>
      </c>
      <c r="H103" s="365">
        <v>0</v>
      </c>
      <c r="I103" s="332">
        <v>0</v>
      </c>
      <c r="J103" s="333">
        <v>0</v>
      </c>
      <c r="K103" s="365">
        <v>0</v>
      </c>
      <c r="L103" s="366" t="s">
        <v>496</v>
      </c>
      <c r="M103" s="365">
        <v>0</v>
      </c>
      <c r="N103" s="367">
        <v>0</v>
      </c>
      <c r="O103" s="333">
        <v>0</v>
      </c>
      <c r="P103" s="365">
        <v>0</v>
      </c>
      <c r="Q103" s="366" t="s">
        <v>496</v>
      </c>
      <c r="R103" s="365">
        <v>0</v>
      </c>
      <c r="S103" s="332">
        <v>0</v>
      </c>
      <c r="T103" s="333">
        <v>0</v>
      </c>
      <c r="U103" s="365">
        <v>0</v>
      </c>
      <c r="V103" s="366" t="s">
        <v>496</v>
      </c>
      <c r="W103" s="365">
        <v>0</v>
      </c>
      <c r="X103" s="367">
        <v>0</v>
      </c>
      <c r="Y103" s="333">
        <v>0</v>
      </c>
    </row>
    <row r="104" spans="3:25" ht="13.5" thickBot="1">
      <c r="C104" s="329"/>
      <c r="D104" s="335"/>
      <c r="E104" s="335" t="s">
        <v>486</v>
      </c>
      <c r="F104" s="368">
        <f>SUM(F98:F103)</f>
        <v>40</v>
      </c>
      <c r="G104" s="369" t="s">
        <v>87</v>
      </c>
      <c r="H104" s="368">
        <f>SUM(H98:H103)</f>
        <v>16</v>
      </c>
      <c r="I104" s="344"/>
      <c r="J104" s="370">
        <f>SUM(J98:J103)</f>
        <v>720000</v>
      </c>
      <c r="K104" s="368">
        <f>SUM(K98:K103)</f>
        <v>20</v>
      </c>
      <c r="L104" s="369" t="s">
        <v>87</v>
      </c>
      <c r="M104" s="368">
        <f>SUM(M98:M103)</f>
        <v>9</v>
      </c>
      <c r="N104" s="370"/>
      <c r="O104" s="370">
        <f>SUM(O98:O103)</f>
        <v>405000</v>
      </c>
      <c r="P104" s="368">
        <f>SUM(P98:P103)</f>
        <v>0</v>
      </c>
      <c r="Q104" s="369" t="s">
        <v>87</v>
      </c>
      <c r="R104" s="368">
        <f>SUM(R98:R103)</f>
        <v>0</v>
      </c>
      <c r="S104" s="344"/>
      <c r="T104" s="370">
        <f>SUM(T98:T103)</f>
        <v>0</v>
      </c>
      <c r="U104" s="368">
        <f>SUM(U98:U103)</f>
        <v>0</v>
      </c>
      <c r="V104" s="369" t="s">
        <v>87</v>
      </c>
      <c r="W104" s="368">
        <f>SUM(W98:W103)</f>
        <v>0</v>
      </c>
      <c r="X104" s="370"/>
      <c r="Y104" s="371">
        <f>SUM(Y98:Y103)</f>
        <v>0</v>
      </c>
    </row>
    <row r="105" spans="3:25" ht="14.25" thickTop="1" thickBot="1">
      <c r="C105" s="329"/>
      <c r="D105" s="918" t="s">
        <v>506</v>
      </c>
      <c r="E105" s="918"/>
      <c r="F105" s="293"/>
      <c r="G105" s="361"/>
      <c r="H105" s="330"/>
      <c r="I105" s="362"/>
      <c r="J105" s="334"/>
      <c r="K105" s="361"/>
      <c r="L105" s="363"/>
      <c r="M105" s="362"/>
      <c r="N105" s="362"/>
      <c r="O105" s="364"/>
      <c r="P105" s="293"/>
      <c r="Q105" s="361"/>
      <c r="R105" s="330"/>
      <c r="S105" s="362"/>
      <c r="T105" s="362"/>
      <c r="U105" s="361"/>
      <c r="V105" s="363"/>
      <c r="W105" s="362"/>
      <c r="X105" s="362"/>
      <c r="Y105" s="333"/>
    </row>
    <row r="106" spans="3:25" ht="13.5" thickTop="1">
      <c r="C106" s="329"/>
      <c r="D106" s="345"/>
      <c r="E106" s="330" t="s">
        <v>494</v>
      </c>
      <c r="F106" s="365">
        <v>12</v>
      </c>
      <c r="G106" s="366" t="s">
        <v>495</v>
      </c>
      <c r="H106" s="365">
        <v>4</v>
      </c>
      <c r="I106" s="367">
        <v>45000</v>
      </c>
      <c r="J106" s="333">
        <f>H106*I106</f>
        <v>180000</v>
      </c>
      <c r="K106" s="365">
        <v>12</v>
      </c>
      <c r="L106" s="366" t="s">
        <v>495</v>
      </c>
      <c r="M106" s="365">
        <v>6</v>
      </c>
      <c r="N106" s="367">
        <v>45000</v>
      </c>
      <c r="O106" s="333">
        <f>M106*N106</f>
        <v>270000</v>
      </c>
      <c r="P106" s="365">
        <v>0</v>
      </c>
      <c r="Q106" s="366" t="s">
        <v>495</v>
      </c>
      <c r="R106" s="365">
        <v>0</v>
      </c>
      <c r="S106" s="332">
        <v>0</v>
      </c>
      <c r="T106" s="334">
        <v>0</v>
      </c>
      <c r="U106" s="365">
        <v>0</v>
      </c>
      <c r="V106" s="366" t="s">
        <v>495</v>
      </c>
      <c r="W106" s="365">
        <v>0</v>
      </c>
      <c r="X106" s="367">
        <v>0</v>
      </c>
      <c r="Y106" s="333">
        <v>0</v>
      </c>
    </row>
    <row r="107" spans="3:25">
      <c r="C107" s="329"/>
      <c r="D107" s="345"/>
      <c r="E107" s="330"/>
      <c r="F107" s="365">
        <v>8</v>
      </c>
      <c r="G107" s="366" t="s">
        <v>496</v>
      </c>
      <c r="H107" s="365">
        <v>0</v>
      </c>
      <c r="I107" s="332">
        <v>0</v>
      </c>
      <c r="J107" s="334">
        <v>0</v>
      </c>
      <c r="K107" s="365">
        <v>8</v>
      </c>
      <c r="L107" s="366" t="s">
        <v>496</v>
      </c>
      <c r="M107" s="365">
        <v>0</v>
      </c>
      <c r="N107" s="367">
        <v>0</v>
      </c>
      <c r="O107" s="333">
        <v>0</v>
      </c>
      <c r="P107" s="365">
        <v>0</v>
      </c>
      <c r="Q107" s="366" t="s">
        <v>496</v>
      </c>
      <c r="R107" s="365">
        <v>0</v>
      </c>
      <c r="S107" s="332">
        <v>0</v>
      </c>
      <c r="T107" s="334">
        <v>0</v>
      </c>
      <c r="U107" s="365">
        <v>0</v>
      </c>
      <c r="V107" s="366" t="s">
        <v>496</v>
      </c>
      <c r="W107" s="365">
        <v>0</v>
      </c>
      <c r="X107" s="367">
        <v>0</v>
      </c>
      <c r="Y107" s="333">
        <v>0</v>
      </c>
    </row>
    <row r="108" spans="3:25">
      <c r="C108" s="329"/>
      <c r="D108" s="345"/>
      <c r="E108" s="343" t="s">
        <v>487</v>
      </c>
      <c r="F108" s="365">
        <v>12</v>
      </c>
      <c r="G108" s="366" t="s">
        <v>495</v>
      </c>
      <c r="H108" s="365">
        <v>6</v>
      </c>
      <c r="I108" s="367">
        <v>45000</v>
      </c>
      <c r="J108" s="333">
        <f>H108*I108</f>
        <v>270000</v>
      </c>
      <c r="K108" s="365">
        <v>0</v>
      </c>
      <c r="L108" s="366" t="s">
        <v>495</v>
      </c>
      <c r="M108" s="365">
        <v>0</v>
      </c>
      <c r="N108" s="367">
        <v>0</v>
      </c>
      <c r="O108" s="333">
        <v>0</v>
      </c>
      <c r="P108" s="365">
        <v>0</v>
      </c>
      <c r="Q108" s="366" t="s">
        <v>495</v>
      </c>
      <c r="R108" s="365">
        <v>0</v>
      </c>
      <c r="S108" s="332">
        <v>0</v>
      </c>
      <c r="T108" s="333">
        <v>0</v>
      </c>
      <c r="U108" s="365">
        <v>0</v>
      </c>
      <c r="V108" s="366" t="s">
        <v>495</v>
      </c>
      <c r="W108" s="365">
        <v>0</v>
      </c>
      <c r="X108" s="367">
        <v>0</v>
      </c>
      <c r="Y108" s="333">
        <v>0</v>
      </c>
    </row>
    <row r="109" spans="3:25">
      <c r="C109" s="329"/>
      <c r="D109" s="345"/>
      <c r="E109" s="343"/>
      <c r="F109" s="365">
        <v>8</v>
      </c>
      <c r="G109" s="366" t="s">
        <v>496</v>
      </c>
      <c r="H109" s="365">
        <v>0</v>
      </c>
      <c r="I109" s="332">
        <v>0</v>
      </c>
      <c r="J109" s="333">
        <v>0</v>
      </c>
      <c r="K109" s="365">
        <v>0</v>
      </c>
      <c r="L109" s="366" t="s">
        <v>496</v>
      </c>
      <c r="M109" s="365">
        <v>0</v>
      </c>
      <c r="N109" s="367">
        <v>0</v>
      </c>
      <c r="O109" s="333">
        <v>0</v>
      </c>
      <c r="P109" s="365">
        <v>0</v>
      </c>
      <c r="Q109" s="366" t="s">
        <v>496</v>
      </c>
      <c r="R109" s="365">
        <v>0</v>
      </c>
      <c r="S109" s="332">
        <v>0</v>
      </c>
      <c r="T109" s="333">
        <v>0</v>
      </c>
      <c r="U109" s="365">
        <v>0</v>
      </c>
      <c r="V109" s="366" t="s">
        <v>496</v>
      </c>
      <c r="W109" s="365">
        <v>0</v>
      </c>
      <c r="X109" s="367">
        <v>0</v>
      </c>
      <c r="Y109" s="333">
        <v>0</v>
      </c>
    </row>
    <row r="110" spans="3:25">
      <c r="C110" s="329"/>
      <c r="D110" s="345"/>
      <c r="E110" s="343" t="s">
        <v>489</v>
      </c>
      <c r="F110" s="365">
        <v>0</v>
      </c>
      <c r="G110" s="366" t="s">
        <v>495</v>
      </c>
      <c r="H110" s="365">
        <v>0</v>
      </c>
      <c r="I110" s="332">
        <v>0</v>
      </c>
      <c r="J110" s="333">
        <v>0</v>
      </c>
      <c r="K110" s="365">
        <v>0</v>
      </c>
      <c r="L110" s="366" t="s">
        <v>495</v>
      </c>
      <c r="M110" s="365">
        <v>0</v>
      </c>
      <c r="N110" s="367">
        <v>0</v>
      </c>
      <c r="O110" s="333">
        <v>0</v>
      </c>
      <c r="P110" s="365">
        <v>0</v>
      </c>
      <c r="Q110" s="366" t="s">
        <v>495</v>
      </c>
      <c r="R110" s="365">
        <v>0</v>
      </c>
      <c r="S110" s="332">
        <v>0</v>
      </c>
      <c r="T110" s="333">
        <v>0</v>
      </c>
      <c r="U110" s="365">
        <v>0</v>
      </c>
      <c r="V110" s="366" t="s">
        <v>495</v>
      </c>
      <c r="W110" s="365">
        <v>0</v>
      </c>
      <c r="X110" s="367">
        <v>0</v>
      </c>
      <c r="Y110" s="333">
        <v>0</v>
      </c>
    </row>
    <row r="111" spans="3:25">
      <c r="C111" s="329"/>
      <c r="D111" s="345"/>
      <c r="E111" s="343"/>
      <c r="F111" s="365">
        <v>0</v>
      </c>
      <c r="G111" s="366" t="s">
        <v>496</v>
      </c>
      <c r="H111" s="365">
        <v>0</v>
      </c>
      <c r="I111" s="332">
        <v>0</v>
      </c>
      <c r="J111" s="333">
        <v>0</v>
      </c>
      <c r="K111" s="365">
        <v>0</v>
      </c>
      <c r="L111" s="366" t="s">
        <v>496</v>
      </c>
      <c r="M111" s="365">
        <v>0</v>
      </c>
      <c r="N111" s="367">
        <v>0</v>
      </c>
      <c r="O111" s="333">
        <v>0</v>
      </c>
      <c r="P111" s="365">
        <v>0</v>
      </c>
      <c r="Q111" s="366" t="s">
        <v>496</v>
      </c>
      <c r="R111" s="365">
        <v>0</v>
      </c>
      <c r="S111" s="332">
        <v>0</v>
      </c>
      <c r="T111" s="333">
        <v>0</v>
      </c>
      <c r="U111" s="365">
        <v>0</v>
      </c>
      <c r="V111" s="366" t="s">
        <v>496</v>
      </c>
      <c r="W111" s="365">
        <v>0</v>
      </c>
      <c r="X111" s="367">
        <v>0</v>
      </c>
      <c r="Y111" s="333">
        <v>0</v>
      </c>
    </row>
    <row r="112" spans="3:25" ht="13.5" thickBot="1">
      <c r="C112" s="372"/>
      <c r="D112" s="335"/>
      <c r="E112" s="335" t="s">
        <v>486</v>
      </c>
      <c r="F112" s="368">
        <f>SUM(F106:F111)</f>
        <v>40</v>
      </c>
      <c r="G112" s="369" t="s">
        <v>87</v>
      </c>
      <c r="H112" s="368">
        <f>SUM(H106:H111)</f>
        <v>10</v>
      </c>
      <c r="I112" s="344"/>
      <c r="J112" s="370">
        <f>SUM(J106:J111)</f>
        <v>450000</v>
      </c>
      <c r="K112" s="368">
        <f>SUM(K106:K111)</f>
        <v>20</v>
      </c>
      <c r="L112" s="369" t="s">
        <v>87</v>
      </c>
      <c r="M112" s="368">
        <f>SUM(M106:M111)</f>
        <v>6</v>
      </c>
      <c r="N112" s="370"/>
      <c r="O112" s="370">
        <f>SUM(O106:O111)</f>
        <v>270000</v>
      </c>
      <c r="P112" s="368">
        <f>SUM(P106:P111)</f>
        <v>0</v>
      </c>
      <c r="Q112" s="369" t="s">
        <v>87</v>
      </c>
      <c r="R112" s="368">
        <f>SUM(R106:R111)</f>
        <v>0</v>
      </c>
      <c r="S112" s="344"/>
      <c r="T112" s="370">
        <f>SUM(T106:T111)</f>
        <v>0</v>
      </c>
      <c r="U112" s="368">
        <f>SUM(U106:U111)</f>
        <v>0</v>
      </c>
      <c r="V112" s="369" t="s">
        <v>87</v>
      </c>
      <c r="W112" s="368">
        <f>SUM(W106:W111)</f>
        <v>0</v>
      </c>
      <c r="X112" s="370"/>
      <c r="Y112" s="371">
        <f>SUM(Y106:Y111)</f>
        <v>0</v>
      </c>
    </row>
    <row r="113" spans="3:25" s="351" customFormat="1" ht="17.25" thickTop="1" thickBot="1">
      <c r="C113" s="919" t="s">
        <v>544</v>
      </c>
      <c r="D113" s="920"/>
      <c r="E113" s="347"/>
      <c r="F113" s="348">
        <f>F112+F104+F96+F88+F80+F72+F64+F56+F48+F40+F32</f>
        <v>440</v>
      </c>
      <c r="G113" s="349"/>
      <c r="H113" s="348">
        <f>H112+H104+H96+H88+H80+H72+H64+H56+H48+H40+H32</f>
        <v>307</v>
      </c>
      <c r="I113" s="350"/>
      <c r="J113" s="373">
        <f>J112+J104+J96+J88+J80+J72+J64+J56+J48+J40+J32</f>
        <v>13815000</v>
      </c>
      <c r="K113" s="348">
        <f>K112+K104+K96+K88+K80+K72+K64+K56+K48+K40+K32</f>
        <v>220</v>
      </c>
      <c r="L113" s="374"/>
      <c r="M113" s="348">
        <f>M112+M104+M96+M88+M80+M72+M64+M56+M48+M40+M32</f>
        <v>139</v>
      </c>
      <c r="N113" s="350"/>
      <c r="O113" s="373">
        <f>O112+O104+O96+O88+O80+O72+O64+O56+O48+O40+O32</f>
        <v>6255000</v>
      </c>
      <c r="P113" s="348">
        <f>P112+P104+P96+P88+P80+P72+P64+P56+P48+P40+P32</f>
        <v>0</v>
      </c>
      <c r="Q113" s="374"/>
      <c r="R113" s="348">
        <f>R112+R104+R96+R88+R80+R72+R64+R56+R48+R40+R32</f>
        <v>0</v>
      </c>
      <c r="S113" s="350"/>
      <c r="T113" s="373">
        <f>T112+T104+T96+T88+T80+T72+T64+T56+T48+T40+T32</f>
        <v>0</v>
      </c>
      <c r="U113" s="348">
        <f>U112+U104+U96+U88+U80+U72+U64+U56+U48+U40+U32</f>
        <v>0</v>
      </c>
      <c r="V113" s="374"/>
      <c r="W113" s="348">
        <f>W112+W104+W96+W88+W80+W72+W64+W56+W48+W40+W32</f>
        <v>0</v>
      </c>
      <c r="X113" s="350"/>
      <c r="Y113" s="829">
        <f>Y112+Y104+Y96+Y88+Y80+Y72+Y64+Y56+Y48+Y40+Y32</f>
        <v>0</v>
      </c>
    </row>
    <row r="114" spans="3:25" ht="14.25" thickTop="1" thickBot="1">
      <c r="C114" s="352">
        <v>3</v>
      </c>
      <c r="D114" s="924" t="s">
        <v>286</v>
      </c>
      <c r="E114" s="924"/>
      <c r="F114" s="353"/>
      <c r="G114" s="354"/>
      <c r="H114" s="355"/>
      <c r="I114" s="356"/>
      <c r="J114" s="357"/>
      <c r="K114" s="354"/>
      <c r="L114" s="358"/>
      <c r="M114" s="356"/>
      <c r="N114" s="356"/>
      <c r="O114" s="359"/>
      <c r="P114" s="353"/>
      <c r="Q114" s="354"/>
      <c r="R114" s="355"/>
      <c r="S114" s="356"/>
      <c r="T114" s="356"/>
      <c r="U114" s="354"/>
      <c r="V114" s="358"/>
      <c r="W114" s="356"/>
      <c r="X114" s="356"/>
      <c r="Y114" s="360"/>
    </row>
    <row r="115" spans="3:25" ht="14.25" thickTop="1" thickBot="1">
      <c r="C115" s="329"/>
      <c r="D115" s="918" t="s">
        <v>510</v>
      </c>
      <c r="E115" s="918"/>
      <c r="F115" s="293"/>
      <c r="G115" s="361"/>
      <c r="H115" s="330"/>
      <c r="I115" s="362"/>
      <c r="J115" s="334"/>
      <c r="K115" s="361"/>
      <c r="L115" s="363"/>
      <c r="M115" s="362"/>
      <c r="N115" s="362"/>
      <c r="O115" s="364"/>
      <c r="P115" s="293"/>
      <c r="Q115" s="361"/>
      <c r="R115" s="330"/>
      <c r="S115" s="362"/>
      <c r="T115" s="362"/>
      <c r="U115" s="361"/>
      <c r="V115" s="363"/>
      <c r="W115" s="362"/>
      <c r="X115" s="362"/>
      <c r="Y115" s="333"/>
    </row>
    <row r="116" spans="3:25" ht="13.5" thickTop="1">
      <c r="C116" s="329"/>
      <c r="D116" s="345"/>
      <c r="E116" s="330" t="s">
        <v>494</v>
      </c>
      <c r="F116" s="365">
        <v>18</v>
      </c>
      <c r="G116" s="366" t="s">
        <v>495</v>
      </c>
      <c r="H116" s="365">
        <v>1</v>
      </c>
      <c r="I116" s="332">
        <f>J116/H116</f>
        <v>20000</v>
      </c>
      <c r="J116" s="334">
        <v>20000</v>
      </c>
      <c r="K116" s="365">
        <v>18</v>
      </c>
      <c r="L116" s="366" t="s">
        <v>495</v>
      </c>
      <c r="M116" s="365">
        <v>0</v>
      </c>
      <c r="N116" s="367">
        <v>0</v>
      </c>
      <c r="O116" s="333">
        <v>0</v>
      </c>
      <c r="P116" s="365">
        <v>0</v>
      </c>
      <c r="Q116" s="366" t="s">
        <v>495</v>
      </c>
      <c r="R116" s="365">
        <v>0</v>
      </c>
      <c r="S116" s="332">
        <v>0</v>
      </c>
      <c r="T116" s="334">
        <v>0</v>
      </c>
      <c r="U116" s="365">
        <v>0</v>
      </c>
      <c r="V116" s="366" t="s">
        <v>495</v>
      </c>
      <c r="W116" s="365">
        <v>0</v>
      </c>
      <c r="X116" s="367">
        <v>0</v>
      </c>
      <c r="Y116" s="333">
        <v>0</v>
      </c>
    </row>
    <row r="117" spans="3:25">
      <c r="C117" s="329"/>
      <c r="D117" s="345"/>
      <c r="E117" s="330"/>
      <c r="F117" s="365">
        <v>12</v>
      </c>
      <c r="G117" s="366" t="s">
        <v>496</v>
      </c>
      <c r="H117" s="365">
        <v>0</v>
      </c>
      <c r="I117" s="332">
        <v>0</v>
      </c>
      <c r="J117" s="334">
        <v>0</v>
      </c>
      <c r="K117" s="365">
        <v>12</v>
      </c>
      <c r="L117" s="366" t="s">
        <v>496</v>
      </c>
      <c r="M117" s="365">
        <v>0</v>
      </c>
      <c r="N117" s="367">
        <v>0</v>
      </c>
      <c r="O117" s="333">
        <v>0</v>
      </c>
      <c r="P117" s="365">
        <v>0</v>
      </c>
      <c r="Q117" s="366" t="s">
        <v>496</v>
      </c>
      <c r="R117" s="365">
        <v>0</v>
      </c>
      <c r="S117" s="332">
        <v>0</v>
      </c>
      <c r="T117" s="334">
        <v>0</v>
      </c>
      <c r="U117" s="365">
        <v>0</v>
      </c>
      <c r="V117" s="366" t="s">
        <v>496</v>
      </c>
      <c r="W117" s="365">
        <v>0</v>
      </c>
      <c r="X117" s="367">
        <v>0</v>
      </c>
      <c r="Y117" s="333">
        <v>0</v>
      </c>
    </row>
    <row r="118" spans="3:25">
      <c r="C118" s="329"/>
      <c r="D118" s="345"/>
      <c r="E118" s="343" t="s">
        <v>487</v>
      </c>
      <c r="F118" s="365">
        <v>18</v>
      </c>
      <c r="G118" s="366" t="s">
        <v>495</v>
      </c>
      <c r="H118" s="365">
        <v>0</v>
      </c>
      <c r="I118" s="332">
        <v>0</v>
      </c>
      <c r="J118" s="333">
        <v>0</v>
      </c>
      <c r="K118" s="365">
        <v>0</v>
      </c>
      <c r="L118" s="366" t="s">
        <v>495</v>
      </c>
      <c r="M118" s="365">
        <v>0</v>
      </c>
      <c r="N118" s="367">
        <v>0</v>
      </c>
      <c r="O118" s="333">
        <v>0</v>
      </c>
      <c r="P118" s="365">
        <v>0</v>
      </c>
      <c r="Q118" s="366" t="s">
        <v>495</v>
      </c>
      <c r="R118" s="365">
        <v>0</v>
      </c>
      <c r="S118" s="332">
        <v>0</v>
      </c>
      <c r="T118" s="333">
        <v>0</v>
      </c>
      <c r="U118" s="365">
        <v>0</v>
      </c>
      <c r="V118" s="366" t="s">
        <v>495</v>
      </c>
      <c r="W118" s="365">
        <v>0</v>
      </c>
      <c r="X118" s="367">
        <v>0</v>
      </c>
      <c r="Y118" s="333">
        <v>0</v>
      </c>
    </row>
    <row r="119" spans="3:25">
      <c r="C119" s="329"/>
      <c r="D119" s="345"/>
      <c r="E119" s="343"/>
      <c r="F119" s="365">
        <v>12</v>
      </c>
      <c r="G119" s="366" t="s">
        <v>496</v>
      </c>
      <c r="H119" s="365">
        <v>0</v>
      </c>
      <c r="I119" s="332">
        <v>0</v>
      </c>
      <c r="J119" s="333">
        <v>0</v>
      </c>
      <c r="K119" s="365">
        <v>0</v>
      </c>
      <c r="L119" s="366" t="s">
        <v>496</v>
      </c>
      <c r="M119" s="365">
        <v>0</v>
      </c>
      <c r="N119" s="367">
        <v>0</v>
      </c>
      <c r="O119" s="333">
        <v>0</v>
      </c>
      <c r="P119" s="365">
        <v>0</v>
      </c>
      <c r="Q119" s="366" t="s">
        <v>496</v>
      </c>
      <c r="R119" s="365">
        <v>0</v>
      </c>
      <c r="S119" s="332">
        <v>0</v>
      </c>
      <c r="T119" s="333">
        <v>0</v>
      </c>
      <c r="U119" s="365">
        <v>0</v>
      </c>
      <c r="V119" s="366" t="s">
        <v>496</v>
      </c>
      <c r="W119" s="365">
        <v>0</v>
      </c>
      <c r="X119" s="367">
        <v>0</v>
      </c>
      <c r="Y119" s="333">
        <v>0</v>
      </c>
    </row>
    <row r="120" spans="3:25" ht="13.5" thickBot="1">
      <c r="C120" s="329"/>
      <c r="D120" s="335"/>
      <c r="E120" s="335" t="s">
        <v>486</v>
      </c>
      <c r="F120" s="368">
        <f>SUM(F116:F119)</f>
        <v>60</v>
      </c>
      <c r="G120" s="369" t="s">
        <v>87</v>
      </c>
      <c r="H120" s="368">
        <f>SUM(H116:H119)</f>
        <v>1</v>
      </c>
      <c r="I120" s="344"/>
      <c r="J120" s="370">
        <f>SUM(J116:J119)</f>
        <v>20000</v>
      </c>
      <c r="K120" s="368">
        <f>SUM(K116:K119)</f>
        <v>30</v>
      </c>
      <c r="L120" s="369" t="s">
        <v>87</v>
      </c>
      <c r="M120" s="368">
        <f>SUM(M116:M119)</f>
        <v>0</v>
      </c>
      <c r="N120" s="370"/>
      <c r="O120" s="370">
        <f>SUM(O116:O119)</f>
        <v>0</v>
      </c>
      <c r="P120" s="368">
        <f>SUM(P116:P119)</f>
        <v>0</v>
      </c>
      <c r="Q120" s="369" t="s">
        <v>87</v>
      </c>
      <c r="R120" s="368">
        <f>SUM(R116:R119)</f>
        <v>0</v>
      </c>
      <c r="S120" s="344"/>
      <c r="T120" s="370">
        <f>SUM(T116:T119)</f>
        <v>0</v>
      </c>
      <c r="U120" s="368">
        <f>SUM(U116:U119)</f>
        <v>0</v>
      </c>
      <c r="V120" s="369" t="s">
        <v>87</v>
      </c>
      <c r="W120" s="368">
        <f>SUM(W116:W119)</f>
        <v>0</v>
      </c>
      <c r="X120" s="370"/>
      <c r="Y120" s="371">
        <f>SUM(Y116:Y119)</f>
        <v>0</v>
      </c>
    </row>
    <row r="121" spans="3:25" ht="14.25" thickTop="1" thickBot="1">
      <c r="C121" s="329"/>
      <c r="D121" s="918" t="s">
        <v>511</v>
      </c>
      <c r="E121" s="918"/>
      <c r="F121" s="293"/>
      <c r="G121" s="361"/>
      <c r="H121" s="330"/>
      <c r="I121" s="362"/>
      <c r="J121" s="334"/>
      <c r="K121" s="361"/>
      <c r="L121" s="363"/>
      <c r="M121" s="362"/>
      <c r="N121" s="362"/>
      <c r="O121" s="364"/>
      <c r="P121" s="293"/>
      <c r="Q121" s="361"/>
      <c r="R121" s="330"/>
      <c r="S121" s="362"/>
      <c r="T121" s="362"/>
      <c r="U121" s="361"/>
      <c r="V121" s="363"/>
      <c r="W121" s="362"/>
      <c r="X121" s="362"/>
      <c r="Y121" s="333"/>
    </row>
    <row r="122" spans="3:25" ht="13.5" thickTop="1">
      <c r="C122" s="329"/>
      <c r="D122" s="345"/>
      <c r="E122" s="330" t="s">
        <v>494</v>
      </c>
      <c r="F122" s="365">
        <v>12</v>
      </c>
      <c r="G122" s="366" t="s">
        <v>495</v>
      </c>
      <c r="H122" s="365">
        <v>0</v>
      </c>
      <c r="I122" s="332">
        <v>0</v>
      </c>
      <c r="J122" s="334">
        <v>0</v>
      </c>
      <c r="K122" s="365">
        <v>12</v>
      </c>
      <c r="L122" s="366" t="s">
        <v>495</v>
      </c>
      <c r="M122" s="365">
        <v>0</v>
      </c>
      <c r="N122" s="367">
        <v>0</v>
      </c>
      <c r="O122" s="333">
        <v>0</v>
      </c>
      <c r="P122" s="365">
        <v>0</v>
      </c>
      <c r="Q122" s="366" t="s">
        <v>495</v>
      </c>
      <c r="R122" s="365">
        <v>0</v>
      </c>
      <c r="S122" s="332">
        <v>0</v>
      </c>
      <c r="T122" s="334">
        <v>0</v>
      </c>
      <c r="U122" s="365">
        <v>0</v>
      </c>
      <c r="V122" s="366" t="s">
        <v>495</v>
      </c>
      <c r="W122" s="365">
        <v>0</v>
      </c>
      <c r="X122" s="367">
        <v>0</v>
      </c>
      <c r="Y122" s="333">
        <v>0</v>
      </c>
    </row>
    <row r="123" spans="3:25">
      <c r="C123" s="329"/>
      <c r="D123" s="345"/>
      <c r="E123" s="330"/>
      <c r="F123" s="365">
        <v>8</v>
      </c>
      <c r="G123" s="366" t="s">
        <v>496</v>
      </c>
      <c r="H123" s="365">
        <v>0</v>
      </c>
      <c r="I123" s="332">
        <v>0</v>
      </c>
      <c r="J123" s="334">
        <v>0</v>
      </c>
      <c r="K123" s="365">
        <v>8</v>
      </c>
      <c r="L123" s="366" t="s">
        <v>496</v>
      </c>
      <c r="M123" s="365">
        <v>0</v>
      </c>
      <c r="N123" s="367">
        <v>0</v>
      </c>
      <c r="O123" s="333">
        <v>0</v>
      </c>
      <c r="P123" s="365">
        <v>0</v>
      </c>
      <c r="Q123" s="366" t="s">
        <v>496</v>
      </c>
      <c r="R123" s="365">
        <v>0</v>
      </c>
      <c r="S123" s="332">
        <v>0</v>
      </c>
      <c r="T123" s="334">
        <v>0</v>
      </c>
      <c r="U123" s="365">
        <v>0</v>
      </c>
      <c r="V123" s="366" t="s">
        <v>496</v>
      </c>
      <c r="W123" s="365">
        <v>0</v>
      </c>
      <c r="X123" s="367">
        <v>0</v>
      </c>
      <c r="Y123" s="333">
        <v>0</v>
      </c>
    </row>
    <row r="124" spans="3:25">
      <c r="C124" s="329"/>
      <c r="D124" s="345"/>
      <c r="E124" s="343" t="s">
        <v>487</v>
      </c>
      <c r="F124" s="365">
        <v>12</v>
      </c>
      <c r="G124" s="366" t="s">
        <v>495</v>
      </c>
      <c r="H124" s="365">
        <v>0</v>
      </c>
      <c r="I124" s="332">
        <v>0</v>
      </c>
      <c r="J124" s="333">
        <v>0</v>
      </c>
      <c r="K124" s="365">
        <v>0</v>
      </c>
      <c r="L124" s="366" t="s">
        <v>495</v>
      </c>
      <c r="M124" s="365">
        <v>0</v>
      </c>
      <c r="N124" s="367">
        <v>0</v>
      </c>
      <c r="O124" s="333">
        <v>0</v>
      </c>
      <c r="P124" s="365">
        <v>0</v>
      </c>
      <c r="Q124" s="366" t="s">
        <v>495</v>
      </c>
      <c r="R124" s="365">
        <v>0</v>
      </c>
      <c r="S124" s="332">
        <v>0</v>
      </c>
      <c r="T124" s="333">
        <v>0</v>
      </c>
      <c r="U124" s="365">
        <v>0</v>
      </c>
      <c r="V124" s="366" t="s">
        <v>495</v>
      </c>
      <c r="W124" s="365">
        <v>0</v>
      </c>
      <c r="X124" s="367">
        <v>0</v>
      </c>
      <c r="Y124" s="333">
        <v>0</v>
      </c>
    </row>
    <row r="125" spans="3:25">
      <c r="C125" s="329"/>
      <c r="D125" s="345"/>
      <c r="E125" s="343"/>
      <c r="F125" s="365">
        <v>8</v>
      </c>
      <c r="G125" s="366" t="s">
        <v>496</v>
      </c>
      <c r="H125" s="365">
        <v>0</v>
      </c>
      <c r="I125" s="332">
        <v>0</v>
      </c>
      <c r="J125" s="333">
        <v>0</v>
      </c>
      <c r="K125" s="365">
        <v>0</v>
      </c>
      <c r="L125" s="366" t="s">
        <v>496</v>
      </c>
      <c r="M125" s="365">
        <v>0</v>
      </c>
      <c r="N125" s="367">
        <v>0</v>
      </c>
      <c r="O125" s="333">
        <v>0</v>
      </c>
      <c r="P125" s="365">
        <v>0</v>
      </c>
      <c r="Q125" s="366" t="s">
        <v>496</v>
      </c>
      <c r="R125" s="365">
        <v>0</v>
      </c>
      <c r="S125" s="332">
        <v>0</v>
      </c>
      <c r="T125" s="333">
        <v>0</v>
      </c>
      <c r="U125" s="365">
        <v>0</v>
      </c>
      <c r="V125" s="366" t="s">
        <v>496</v>
      </c>
      <c r="W125" s="365">
        <v>0</v>
      </c>
      <c r="X125" s="367">
        <v>0</v>
      </c>
      <c r="Y125" s="333">
        <v>0</v>
      </c>
    </row>
    <row r="126" spans="3:25" ht="13.5" thickBot="1">
      <c r="C126" s="329"/>
      <c r="D126" s="335"/>
      <c r="E126" s="335" t="s">
        <v>486</v>
      </c>
      <c r="F126" s="368">
        <f>SUM(F122:F125)</f>
        <v>40</v>
      </c>
      <c r="G126" s="369" t="s">
        <v>87</v>
      </c>
      <c r="H126" s="368">
        <f>SUM(H122:H125)</f>
        <v>0</v>
      </c>
      <c r="I126" s="344"/>
      <c r="J126" s="370">
        <f>SUM(J122:J125)</f>
        <v>0</v>
      </c>
      <c r="K126" s="368">
        <f>SUM(K122:K125)</f>
        <v>20</v>
      </c>
      <c r="L126" s="369" t="s">
        <v>87</v>
      </c>
      <c r="M126" s="368">
        <f>SUM(M122:M125)</f>
        <v>0</v>
      </c>
      <c r="N126" s="370"/>
      <c r="O126" s="370">
        <f>SUM(O122:O125)</f>
        <v>0</v>
      </c>
      <c r="P126" s="368">
        <f>SUM(P122:P125)</f>
        <v>0</v>
      </c>
      <c r="Q126" s="369" t="s">
        <v>87</v>
      </c>
      <c r="R126" s="368">
        <f>SUM(R122:R125)</f>
        <v>0</v>
      </c>
      <c r="S126" s="344"/>
      <c r="T126" s="370">
        <f>SUM(T122:T125)</f>
        <v>0</v>
      </c>
      <c r="U126" s="368">
        <f>SUM(U122:U125)</f>
        <v>0</v>
      </c>
      <c r="V126" s="369" t="s">
        <v>87</v>
      </c>
      <c r="W126" s="368">
        <f>SUM(W122:W125)</f>
        <v>0</v>
      </c>
      <c r="X126" s="370"/>
      <c r="Y126" s="371">
        <f>SUM(Y122:Y125)</f>
        <v>0</v>
      </c>
    </row>
    <row r="127" spans="3:25" ht="14.25" thickTop="1" thickBot="1">
      <c r="C127" s="329"/>
      <c r="D127" s="918" t="s">
        <v>512</v>
      </c>
      <c r="E127" s="918"/>
      <c r="F127" s="293"/>
      <c r="G127" s="361"/>
      <c r="H127" s="330"/>
      <c r="I127" s="362"/>
      <c r="J127" s="334"/>
      <c r="K127" s="361"/>
      <c r="L127" s="363"/>
      <c r="M127" s="362"/>
      <c r="N127" s="362"/>
      <c r="O127" s="364"/>
      <c r="P127" s="293"/>
      <c r="Q127" s="361"/>
      <c r="R127" s="330"/>
      <c r="S127" s="362"/>
      <c r="T127" s="362"/>
      <c r="U127" s="361"/>
      <c r="V127" s="363"/>
      <c r="W127" s="362"/>
      <c r="X127" s="362"/>
      <c r="Y127" s="333"/>
    </row>
    <row r="128" spans="3:25" ht="13.5" thickTop="1">
      <c r="C128" s="329"/>
      <c r="D128" s="345"/>
      <c r="E128" s="330" t="s">
        <v>494</v>
      </c>
      <c r="F128" s="365">
        <v>18</v>
      </c>
      <c r="G128" s="366" t="s">
        <v>495</v>
      </c>
      <c r="H128" s="365">
        <v>0</v>
      </c>
      <c r="I128" s="332">
        <v>0</v>
      </c>
      <c r="J128" s="334">
        <v>0</v>
      </c>
      <c r="K128" s="365">
        <v>18</v>
      </c>
      <c r="L128" s="366" t="s">
        <v>495</v>
      </c>
      <c r="M128" s="365">
        <v>0</v>
      </c>
      <c r="N128" s="367">
        <v>0</v>
      </c>
      <c r="O128" s="333">
        <v>0</v>
      </c>
      <c r="P128" s="365">
        <v>0</v>
      </c>
      <c r="Q128" s="366" t="s">
        <v>495</v>
      </c>
      <c r="R128" s="365">
        <v>0</v>
      </c>
      <c r="S128" s="332">
        <v>0</v>
      </c>
      <c r="T128" s="334">
        <v>0</v>
      </c>
      <c r="U128" s="365">
        <v>0</v>
      </c>
      <c r="V128" s="366" t="s">
        <v>495</v>
      </c>
      <c r="W128" s="365">
        <v>0</v>
      </c>
      <c r="X128" s="367">
        <v>0</v>
      </c>
      <c r="Y128" s="333">
        <v>0</v>
      </c>
    </row>
    <row r="129" spans="3:25">
      <c r="C129" s="329"/>
      <c r="D129" s="345"/>
      <c r="E129" s="330"/>
      <c r="F129" s="365">
        <v>12</v>
      </c>
      <c r="G129" s="366" t="s">
        <v>496</v>
      </c>
      <c r="H129" s="365">
        <v>0</v>
      </c>
      <c r="I129" s="332">
        <v>0</v>
      </c>
      <c r="J129" s="334">
        <v>0</v>
      </c>
      <c r="K129" s="365">
        <v>12</v>
      </c>
      <c r="L129" s="366" t="s">
        <v>496</v>
      </c>
      <c r="M129" s="365">
        <v>0</v>
      </c>
      <c r="N129" s="367">
        <v>0</v>
      </c>
      <c r="O129" s="333">
        <v>0</v>
      </c>
      <c r="P129" s="365">
        <v>0</v>
      </c>
      <c r="Q129" s="366" t="s">
        <v>496</v>
      </c>
      <c r="R129" s="365">
        <v>0</v>
      </c>
      <c r="S129" s="332">
        <v>0</v>
      </c>
      <c r="T129" s="334">
        <v>0</v>
      </c>
      <c r="U129" s="365">
        <v>0</v>
      </c>
      <c r="V129" s="366" t="s">
        <v>496</v>
      </c>
      <c r="W129" s="365">
        <v>0</v>
      </c>
      <c r="X129" s="367">
        <v>0</v>
      </c>
      <c r="Y129" s="333">
        <v>0</v>
      </c>
    </row>
    <row r="130" spans="3:25">
      <c r="C130" s="329"/>
      <c r="D130" s="345"/>
      <c r="E130" s="343" t="s">
        <v>487</v>
      </c>
      <c r="F130" s="365">
        <v>18</v>
      </c>
      <c r="G130" s="366" t="s">
        <v>495</v>
      </c>
      <c r="H130" s="365">
        <v>0</v>
      </c>
      <c r="I130" s="332">
        <v>0</v>
      </c>
      <c r="J130" s="333">
        <v>0</v>
      </c>
      <c r="K130" s="365">
        <v>0</v>
      </c>
      <c r="L130" s="366" t="s">
        <v>495</v>
      </c>
      <c r="M130" s="365">
        <v>0</v>
      </c>
      <c r="N130" s="367">
        <v>0</v>
      </c>
      <c r="O130" s="333">
        <v>0</v>
      </c>
      <c r="P130" s="365">
        <v>0</v>
      </c>
      <c r="Q130" s="366" t="s">
        <v>495</v>
      </c>
      <c r="R130" s="365">
        <v>0</v>
      </c>
      <c r="S130" s="332">
        <v>0</v>
      </c>
      <c r="T130" s="333">
        <v>0</v>
      </c>
      <c r="U130" s="365">
        <v>0</v>
      </c>
      <c r="V130" s="366" t="s">
        <v>495</v>
      </c>
      <c r="W130" s="365">
        <v>0</v>
      </c>
      <c r="X130" s="367">
        <v>0</v>
      </c>
      <c r="Y130" s="333">
        <v>0</v>
      </c>
    </row>
    <row r="131" spans="3:25">
      <c r="C131" s="329"/>
      <c r="D131" s="345"/>
      <c r="E131" s="343"/>
      <c r="F131" s="365">
        <v>12</v>
      </c>
      <c r="G131" s="366" t="s">
        <v>496</v>
      </c>
      <c r="H131" s="365">
        <v>0</v>
      </c>
      <c r="I131" s="332">
        <v>0</v>
      </c>
      <c r="J131" s="333">
        <v>0</v>
      </c>
      <c r="K131" s="365">
        <v>0</v>
      </c>
      <c r="L131" s="366" t="s">
        <v>496</v>
      </c>
      <c r="M131" s="365">
        <v>0</v>
      </c>
      <c r="N131" s="367">
        <v>0</v>
      </c>
      <c r="O131" s="333">
        <v>0</v>
      </c>
      <c r="P131" s="365">
        <v>0</v>
      </c>
      <c r="Q131" s="366" t="s">
        <v>496</v>
      </c>
      <c r="R131" s="365">
        <v>0</v>
      </c>
      <c r="S131" s="332">
        <v>0</v>
      </c>
      <c r="T131" s="333">
        <v>0</v>
      </c>
      <c r="U131" s="365">
        <v>0</v>
      </c>
      <c r="V131" s="366" t="s">
        <v>496</v>
      </c>
      <c r="W131" s="365">
        <v>0</v>
      </c>
      <c r="X131" s="367">
        <v>0</v>
      </c>
      <c r="Y131" s="333">
        <v>0</v>
      </c>
    </row>
    <row r="132" spans="3:25" ht="13.5" thickBot="1">
      <c r="C132" s="329"/>
      <c r="D132" s="335"/>
      <c r="E132" s="335" t="s">
        <v>486</v>
      </c>
      <c r="F132" s="368">
        <f>SUM(F128:F131)</f>
        <v>60</v>
      </c>
      <c r="G132" s="369" t="s">
        <v>87</v>
      </c>
      <c r="H132" s="368">
        <f>SUM(H128:H131)</f>
        <v>0</v>
      </c>
      <c r="I132" s="344"/>
      <c r="J132" s="370">
        <f>SUM(J128:J131)</f>
        <v>0</v>
      </c>
      <c r="K132" s="368">
        <f>SUM(K128:K131)</f>
        <v>30</v>
      </c>
      <c r="L132" s="369" t="s">
        <v>87</v>
      </c>
      <c r="M132" s="368">
        <f>SUM(M128:M131)</f>
        <v>0</v>
      </c>
      <c r="N132" s="370"/>
      <c r="O132" s="370">
        <f>SUM(O128:O131)</f>
        <v>0</v>
      </c>
      <c r="P132" s="368">
        <f>SUM(P128:P131)</f>
        <v>0</v>
      </c>
      <c r="Q132" s="369" t="s">
        <v>87</v>
      </c>
      <c r="R132" s="368">
        <f>SUM(R128:R131)</f>
        <v>0</v>
      </c>
      <c r="S132" s="344"/>
      <c r="T132" s="370">
        <f>SUM(T128:T131)</f>
        <v>0</v>
      </c>
      <c r="U132" s="368">
        <f>SUM(U128:U131)</f>
        <v>0</v>
      </c>
      <c r="V132" s="369" t="s">
        <v>87</v>
      </c>
      <c r="W132" s="368">
        <f>SUM(W128:W131)</f>
        <v>0</v>
      </c>
      <c r="X132" s="370"/>
      <c r="Y132" s="371">
        <f>SUM(Y128:Y131)</f>
        <v>0</v>
      </c>
    </row>
    <row r="133" spans="3:25" ht="14.25" thickTop="1" thickBot="1">
      <c r="C133" s="329"/>
      <c r="D133" s="918" t="s">
        <v>513</v>
      </c>
      <c r="E133" s="918"/>
      <c r="F133" s="293"/>
      <c r="G133" s="361"/>
      <c r="H133" s="330"/>
      <c r="I133" s="362"/>
      <c r="J133" s="334"/>
      <c r="K133" s="361"/>
      <c r="L133" s="363"/>
      <c r="M133" s="362"/>
      <c r="N133" s="362"/>
      <c r="O133" s="364"/>
      <c r="P133" s="293"/>
      <c r="Q133" s="361"/>
      <c r="R133" s="330"/>
      <c r="S133" s="362"/>
      <c r="T133" s="362"/>
      <c r="U133" s="361"/>
      <c r="V133" s="363"/>
      <c r="W133" s="362"/>
      <c r="X133" s="362"/>
      <c r="Y133" s="333"/>
    </row>
    <row r="134" spans="3:25" ht="13.5" thickTop="1">
      <c r="C134" s="329"/>
      <c r="D134" s="345"/>
      <c r="E134" s="330" t="s">
        <v>494</v>
      </c>
      <c r="F134" s="365">
        <v>12</v>
      </c>
      <c r="G134" s="366" t="s">
        <v>495</v>
      </c>
      <c r="H134" s="365">
        <v>0</v>
      </c>
      <c r="I134" s="332">
        <v>0</v>
      </c>
      <c r="J134" s="334">
        <v>0</v>
      </c>
      <c r="K134" s="365">
        <v>12</v>
      </c>
      <c r="L134" s="366" t="s">
        <v>495</v>
      </c>
      <c r="M134" s="365">
        <v>0</v>
      </c>
      <c r="N134" s="367">
        <v>0</v>
      </c>
      <c r="O134" s="333">
        <v>0</v>
      </c>
      <c r="P134" s="365">
        <v>0</v>
      </c>
      <c r="Q134" s="366" t="s">
        <v>495</v>
      </c>
      <c r="R134" s="365">
        <v>0</v>
      </c>
      <c r="S134" s="332">
        <v>0</v>
      </c>
      <c r="T134" s="334">
        <v>0</v>
      </c>
      <c r="U134" s="365">
        <v>0</v>
      </c>
      <c r="V134" s="366" t="s">
        <v>495</v>
      </c>
      <c r="W134" s="365">
        <v>0</v>
      </c>
      <c r="X134" s="367">
        <v>0</v>
      </c>
      <c r="Y134" s="333">
        <v>0</v>
      </c>
    </row>
    <row r="135" spans="3:25">
      <c r="C135" s="329"/>
      <c r="D135" s="345"/>
      <c r="E135" s="330"/>
      <c r="F135" s="365">
        <v>8</v>
      </c>
      <c r="G135" s="366" t="s">
        <v>496</v>
      </c>
      <c r="H135" s="365">
        <v>0</v>
      </c>
      <c r="I135" s="332">
        <v>0</v>
      </c>
      <c r="J135" s="334">
        <v>0</v>
      </c>
      <c r="K135" s="365">
        <v>8</v>
      </c>
      <c r="L135" s="366" t="s">
        <v>496</v>
      </c>
      <c r="M135" s="365">
        <v>0</v>
      </c>
      <c r="N135" s="367">
        <v>0</v>
      </c>
      <c r="O135" s="333">
        <v>0</v>
      </c>
      <c r="P135" s="365">
        <v>0</v>
      </c>
      <c r="Q135" s="366" t="s">
        <v>496</v>
      </c>
      <c r="R135" s="365">
        <v>0</v>
      </c>
      <c r="S135" s="332">
        <v>0</v>
      </c>
      <c r="T135" s="334">
        <v>0</v>
      </c>
      <c r="U135" s="365">
        <v>0</v>
      </c>
      <c r="V135" s="366" t="s">
        <v>496</v>
      </c>
      <c r="W135" s="365">
        <v>0</v>
      </c>
      <c r="X135" s="367">
        <v>0</v>
      </c>
      <c r="Y135" s="333">
        <v>0</v>
      </c>
    </row>
    <row r="136" spans="3:25">
      <c r="C136" s="329"/>
      <c r="D136" s="345"/>
      <c r="E136" s="343" t="s">
        <v>487</v>
      </c>
      <c r="F136" s="365">
        <v>12</v>
      </c>
      <c r="G136" s="366" t="s">
        <v>495</v>
      </c>
      <c r="H136" s="365">
        <v>0</v>
      </c>
      <c r="I136" s="332">
        <v>0</v>
      </c>
      <c r="J136" s="333">
        <v>0</v>
      </c>
      <c r="K136" s="365">
        <v>0</v>
      </c>
      <c r="L136" s="366" t="s">
        <v>495</v>
      </c>
      <c r="M136" s="365">
        <v>0</v>
      </c>
      <c r="N136" s="367">
        <v>0</v>
      </c>
      <c r="O136" s="333">
        <v>0</v>
      </c>
      <c r="P136" s="365">
        <v>0</v>
      </c>
      <c r="Q136" s="366" t="s">
        <v>495</v>
      </c>
      <c r="R136" s="365">
        <v>0</v>
      </c>
      <c r="S136" s="332">
        <v>0</v>
      </c>
      <c r="T136" s="333">
        <v>0</v>
      </c>
      <c r="U136" s="365">
        <v>0</v>
      </c>
      <c r="V136" s="366" t="s">
        <v>495</v>
      </c>
      <c r="W136" s="365">
        <v>0</v>
      </c>
      <c r="X136" s="367">
        <v>0</v>
      </c>
      <c r="Y136" s="333">
        <v>0</v>
      </c>
    </row>
    <row r="137" spans="3:25">
      <c r="C137" s="329"/>
      <c r="D137" s="345"/>
      <c r="E137" s="343"/>
      <c r="F137" s="365">
        <v>8</v>
      </c>
      <c r="G137" s="366" t="s">
        <v>496</v>
      </c>
      <c r="H137" s="365">
        <v>0</v>
      </c>
      <c r="I137" s="332">
        <v>0</v>
      </c>
      <c r="J137" s="333">
        <v>0</v>
      </c>
      <c r="K137" s="365">
        <v>0</v>
      </c>
      <c r="L137" s="366" t="s">
        <v>496</v>
      </c>
      <c r="M137" s="365">
        <v>0</v>
      </c>
      <c r="N137" s="367">
        <v>0</v>
      </c>
      <c r="O137" s="333">
        <v>0</v>
      </c>
      <c r="P137" s="365">
        <v>0</v>
      </c>
      <c r="Q137" s="366" t="s">
        <v>496</v>
      </c>
      <c r="R137" s="365">
        <v>0</v>
      </c>
      <c r="S137" s="332">
        <v>0</v>
      </c>
      <c r="T137" s="333">
        <v>0</v>
      </c>
      <c r="U137" s="365">
        <v>0</v>
      </c>
      <c r="V137" s="366" t="s">
        <v>496</v>
      </c>
      <c r="W137" s="365">
        <v>0</v>
      </c>
      <c r="X137" s="367">
        <v>0</v>
      </c>
      <c r="Y137" s="333">
        <v>0</v>
      </c>
    </row>
    <row r="138" spans="3:25" ht="13.5" thickBot="1">
      <c r="C138" s="329"/>
      <c r="D138" s="335"/>
      <c r="E138" s="335" t="s">
        <v>486</v>
      </c>
      <c r="F138" s="368">
        <f>SUM(F134:F137)</f>
        <v>40</v>
      </c>
      <c r="G138" s="369" t="s">
        <v>87</v>
      </c>
      <c r="H138" s="368">
        <f>SUM(H134:H137)</f>
        <v>0</v>
      </c>
      <c r="I138" s="344"/>
      <c r="J138" s="370">
        <f>SUM(J134:J137)</f>
        <v>0</v>
      </c>
      <c r="K138" s="368">
        <f>SUM(K134:K137)</f>
        <v>20</v>
      </c>
      <c r="L138" s="369" t="s">
        <v>87</v>
      </c>
      <c r="M138" s="368">
        <f>SUM(M134:M137)</f>
        <v>0</v>
      </c>
      <c r="N138" s="370"/>
      <c r="O138" s="370">
        <f>SUM(O134:O137)</f>
        <v>0</v>
      </c>
      <c r="P138" s="368">
        <f>SUM(P134:P137)</f>
        <v>0</v>
      </c>
      <c r="Q138" s="369" t="s">
        <v>87</v>
      </c>
      <c r="R138" s="368">
        <f>SUM(R134:R137)</f>
        <v>0</v>
      </c>
      <c r="S138" s="344"/>
      <c r="T138" s="370">
        <f>SUM(T134:T137)</f>
        <v>0</v>
      </c>
      <c r="U138" s="368">
        <f>SUM(U134:U137)</f>
        <v>0</v>
      </c>
      <c r="V138" s="369" t="s">
        <v>87</v>
      </c>
      <c r="W138" s="368">
        <f>SUM(W134:W137)</f>
        <v>0</v>
      </c>
      <c r="X138" s="370"/>
      <c r="Y138" s="371">
        <f>SUM(Y134:Y137)</f>
        <v>0</v>
      </c>
    </row>
    <row r="139" spans="3:25" ht="14.25" thickTop="1" thickBot="1">
      <c r="C139" s="329"/>
      <c r="D139" s="918" t="s">
        <v>514</v>
      </c>
      <c r="E139" s="918"/>
      <c r="F139" s="293"/>
      <c r="G139" s="361"/>
      <c r="H139" s="330"/>
      <c r="I139" s="362"/>
      <c r="J139" s="334"/>
      <c r="K139" s="361"/>
      <c r="L139" s="363"/>
      <c r="M139" s="362"/>
      <c r="N139" s="362"/>
      <c r="O139" s="364"/>
      <c r="P139" s="293"/>
      <c r="Q139" s="361"/>
      <c r="R139" s="330"/>
      <c r="S139" s="362"/>
      <c r="T139" s="362"/>
      <c r="U139" s="361"/>
      <c r="V139" s="363"/>
      <c r="W139" s="362"/>
      <c r="X139" s="362"/>
      <c r="Y139" s="333"/>
    </row>
    <row r="140" spans="3:25" ht="13.5" thickTop="1">
      <c r="C140" s="329"/>
      <c r="D140" s="345"/>
      <c r="E140" s="330" t="s">
        <v>494</v>
      </c>
      <c r="F140" s="365">
        <v>12</v>
      </c>
      <c r="G140" s="366" t="s">
        <v>495</v>
      </c>
      <c r="H140" s="365">
        <v>1</v>
      </c>
      <c r="I140" s="332">
        <f>J140/H140</f>
        <v>20000</v>
      </c>
      <c r="J140" s="334">
        <v>20000</v>
      </c>
      <c r="K140" s="365">
        <v>12</v>
      </c>
      <c r="L140" s="366" t="s">
        <v>495</v>
      </c>
      <c r="M140" s="365">
        <v>0</v>
      </c>
      <c r="N140" s="367">
        <v>0</v>
      </c>
      <c r="O140" s="333">
        <v>0</v>
      </c>
      <c r="P140" s="365">
        <v>0</v>
      </c>
      <c r="Q140" s="366" t="s">
        <v>495</v>
      </c>
      <c r="R140" s="365">
        <v>0</v>
      </c>
      <c r="S140" s="332">
        <v>0</v>
      </c>
      <c r="T140" s="334">
        <v>0</v>
      </c>
      <c r="U140" s="365">
        <v>0</v>
      </c>
      <c r="V140" s="366" t="s">
        <v>495</v>
      </c>
      <c r="W140" s="365">
        <v>0</v>
      </c>
      <c r="X140" s="367">
        <v>0</v>
      </c>
      <c r="Y140" s="333">
        <v>0</v>
      </c>
    </row>
    <row r="141" spans="3:25">
      <c r="C141" s="329"/>
      <c r="D141" s="345"/>
      <c r="E141" s="330"/>
      <c r="F141" s="365">
        <v>8</v>
      </c>
      <c r="G141" s="366" t="s">
        <v>496</v>
      </c>
      <c r="H141" s="365">
        <v>0</v>
      </c>
      <c r="I141" s="332">
        <v>0</v>
      </c>
      <c r="J141" s="334">
        <v>0</v>
      </c>
      <c r="K141" s="365">
        <v>8</v>
      </c>
      <c r="L141" s="366" t="s">
        <v>496</v>
      </c>
      <c r="M141" s="365">
        <v>0</v>
      </c>
      <c r="N141" s="367">
        <v>0</v>
      </c>
      <c r="O141" s="333">
        <v>0</v>
      </c>
      <c r="P141" s="365">
        <v>0</v>
      </c>
      <c r="Q141" s="366" t="s">
        <v>496</v>
      </c>
      <c r="R141" s="365">
        <v>0</v>
      </c>
      <c r="S141" s="332">
        <v>0</v>
      </c>
      <c r="T141" s="334">
        <v>0</v>
      </c>
      <c r="U141" s="365">
        <v>0</v>
      </c>
      <c r="V141" s="366" t="s">
        <v>496</v>
      </c>
      <c r="W141" s="365">
        <v>0</v>
      </c>
      <c r="X141" s="367">
        <v>0</v>
      </c>
      <c r="Y141" s="333">
        <v>0</v>
      </c>
    </row>
    <row r="142" spans="3:25">
      <c r="C142" s="329"/>
      <c r="D142" s="345"/>
      <c r="E142" s="343" t="s">
        <v>487</v>
      </c>
      <c r="F142" s="365">
        <v>12</v>
      </c>
      <c r="G142" s="366" t="s">
        <v>495</v>
      </c>
      <c r="H142" s="365">
        <v>0</v>
      </c>
      <c r="I142" s="332">
        <v>0</v>
      </c>
      <c r="J142" s="333">
        <v>0</v>
      </c>
      <c r="K142" s="365">
        <v>0</v>
      </c>
      <c r="L142" s="366" t="s">
        <v>495</v>
      </c>
      <c r="M142" s="365">
        <v>0</v>
      </c>
      <c r="N142" s="367">
        <v>0</v>
      </c>
      <c r="O142" s="333">
        <v>0</v>
      </c>
      <c r="P142" s="365">
        <v>0</v>
      </c>
      <c r="Q142" s="366" t="s">
        <v>495</v>
      </c>
      <c r="R142" s="365">
        <v>0</v>
      </c>
      <c r="S142" s="332">
        <v>0</v>
      </c>
      <c r="T142" s="333">
        <v>0</v>
      </c>
      <c r="U142" s="365">
        <v>0</v>
      </c>
      <c r="V142" s="366" t="s">
        <v>495</v>
      </c>
      <c r="W142" s="365">
        <v>0</v>
      </c>
      <c r="X142" s="367">
        <v>0</v>
      </c>
      <c r="Y142" s="333">
        <v>0</v>
      </c>
    </row>
    <row r="143" spans="3:25">
      <c r="C143" s="329"/>
      <c r="D143" s="345"/>
      <c r="E143" s="343"/>
      <c r="F143" s="365">
        <v>8</v>
      </c>
      <c r="G143" s="366" t="s">
        <v>496</v>
      </c>
      <c r="H143" s="365">
        <v>0</v>
      </c>
      <c r="I143" s="332">
        <v>0</v>
      </c>
      <c r="J143" s="333">
        <v>0</v>
      </c>
      <c r="K143" s="365">
        <v>0</v>
      </c>
      <c r="L143" s="366" t="s">
        <v>496</v>
      </c>
      <c r="M143" s="365">
        <v>0</v>
      </c>
      <c r="N143" s="367">
        <v>0</v>
      </c>
      <c r="O143" s="333">
        <v>0</v>
      </c>
      <c r="P143" s="365">
        <v>0</v>
      </c>
      <c r="Q143" s="366" t="s">
        <v>496</v>
      </c>
      <c r="R143" s="365">
        <v>0</v>
      </c>
      <c r="S143" s="332">
        <v>0</v>
      </c>
      <c r="T143" s="333">
        <v>0</v>
      </c>
      <c r="U143" s="365">
        <v>0</v>
      </c>
      <c r="V143" s="366" t="s">
        <v>496</v>
      </c>
      <c r="W143" s="365">
        <v>0</v>
      </c>
      <c r="X143" s="367">
        <v>0</v>
      </c>
      <c r="Y143" s="333">
        <v>0</v>
      </c>
    </row>
    <row r="144" spans="3:25" ht="13.5" thickBot="1">
      <c r="C144" s="329"/>
      <c r="D144" s="335"/>
      <c r="E144" s="335" t="s">
        <v>486</v>
      </c>
      <c r="F144" s="368">
        <f>SUM(F140:F143)</f>
        <v>40</v>
      </c>
      <c r="G144" s="369" t="s">
        <v>87</v>
      </c>
      <c r="H144" s="368">
        <f>SUM(H140:H143)</f>
        <v>1</v>
      </c>
      <c r="I144" s="344"/>
      <c r="J144" s="370">
        <f>SUM(J140:J143)</f>
        <v>20000</v>
      </c>
      <c r="K144" s="368">
        <f>SUM(K140:K143)</f>
        <v>20</v>
      </c>
      <c r="L144" s="369" t="s">
        <v>87</v>
      </c>
      <c r="M144" s="368">
        <f>SUM(M140:M143)</f>
        <v>0</v>
      </c>
      <c r="N144" s="370"/>
      <c r="O144" s="370">
        <f>SUM(O140:O143)</f>
        <v>0</v>
      </c>
      <c r="P144" s="368">
        <f>SUM(P140:P143)</f>
        <v>0</v>
      </c>
      <c r="Q144" s="369" t="s">
        <v>87</v>
      </c>
      <c r="R144" s="368">
        <f>SUM(R140:R143)</f>
        <v>0</v>
      </c>
      <c r="S144" s="344"/>
      <c r="T144" s="370">
        <f>SUM(T140:T143)</f>
        <v>0</v>
      </c>
      <c r="U144" s="368">
        <f>SUM(U140:U143)</f>
        <v>0</v>
      </c>
      <c r="V144" s="369" t="s">
        <v>87</v>
      </c>
      <c r="W144" s="368">
        <f>SUM(W140:W143)</f>
        <v>0</v>
      </c>
      <c r="X144" s="370"/>
      <c r="Y144" s="371">
        <f>SUM(Y140:Y143)</f>
        <v>0</v>
      </c>
    </row>
    <row r="145" spans="3:25" ht="14.25" thickTop="1" thickBot="1">
      <c r="C145" s="329"/>
      <c r="D145" s="918" t="s">
        <v>515</v>
      </c>
      <c r="E145" s="918"/>
      <c r="F145" s="293"/>
      <c r="G145" s="361"/>
      <c r="H145" s="330"/>
      <c r="I145" s="362"/>
      <c r="J145" s="334"/>
      <c r="K145" s="361"/>
      <c r="L145" s="363"/>
      <c r="M145" s="362"/>
      <c r="N145" s="362"/>
      <c r="O145" s="364"/>
      <c r="P145" s="293"/>
      <c r="Q145" s="361"/>
      <c r="R145" s="330"/>
      <c r="S145" s="362"/>
      <c r="T145" s="362"/>
      <c r="U145" s="361"/>
      <c r="V145" s="363"/>
      <c r="W145" s="362"/>
      <c r="X145" s="362"/>
      <c r="Y145" s="333"/>
    </row>
    <row r="146" spans="3:25" ht="13.5" thickTop="1">
      <c r="C146" s="329"/>
      <c r="D146" s="345"/>
      <c r="E146" s="330" t="s">
        <v>494</v>
      </c>
      <c r="F146" s="365">
        <v>12</v>
      </c>
      <c r="G146" s="366" t="s">
        <v>495</v>
      </c>
      <c r="H146" s="365">
        <v>1</v>
      </c>
      <c r="I146" s="332">
        <f>J146/H146</f>
        <v>20000</v>
      </c>
      <c r="J146" s="334">
        <v>20000</v>
      </c>
      <c r="K146" s="365">
        <v>12</v>
      </c>
      <c r="L146" s="366" t="s">
        <v>495</v>
      </c>
      <c r="M146" s="365">
        <v>0</v>
      </c>
      <c r="N146" s="367">
        <v>0</v>
      </c>
      <c r="O146" s="333">
        <v>0</v>
      </c>
      <c r="P146" s="365">
        <v>0</v>
      </c>
      <c r="Q146" s="366" t="s">
        <v>495</v>
      </c>
      <c r="R146" s="365">
        <v>0</v>
      </c>
      <c r="S146" s="332">
        <v>0</v>
      </c>
      <c r="T146" s="334">
        <v>0</v>
      </c>
      <c r="U146" s="365">
        <v>0</v>
      </c>
      <c r="V146" s="366" t="s">
        <v>495</v>
      </c>
      <c r="W146" s="365">
        <v>0</v>
      </c>
      <c r="X146" s="367">
        <v>0</v>
      </c>
      <c r="Y146" s="333">
        <v>0</v>
      </c>
    </row>
    <row r="147" spans="3:25">
      <c r="C147" s="329"/>
      <c r="D147" s="345"/>
      <c r="E147" s="330"/>
      <c r="F147" s="365">
        <v>8</v>
      </c>
      <c r="G147" s="366" t="s">
        <v>496</v>
      </c>
      <c r="H147" s="365">
        <v>0</v>
      </c>
      <c r="I147" s="332">
        <v>0</v>
      </c>
      <c r="J147" s="334">
        <v>0</v>
      </c>
      <c r="K147" s="365">
        <v>8</v>
      </c>
      <c r="L147" s="366" t="s">
        <v>496</v>
      </c>
      <c r="M147" s="365">
        <v>0</v>
      </c>
      <c r="N147" s="367">
        <v>0</v>
      </c>
      <c r="O147" s="333">
        <v>0</v>
      </c>
      <c r="P147" s="365">
        <v>0</v>
      </c>
      <c r="Q147" s="366" t="s">
        <v>496</v>
      </c>
      <c r="R147" s="365">
        <v>0</v>
      </c>
      <c r="S147" s="332">
        <v>0</v>
      </c>
      <c r="T147" s="334">
        <v>0</v>
      </c>
      <c r="U147" s="365">
        <v>0</v>
      </c>
      <c r="V147" s="366" t="s">
        <v>496</v>
      </c>
      <c r="W147" s="365">
        <v>0</v>
      </c>
      <c r="X147" s="367">
        <v>0</v>
      </c>
      <c r="Y147" s="333">
        <v>0</v>
      </c>
    </row>
    <row r="148" spans="3:25">
      <c r="C148" s="329"/>
      <c r="D148" s="345"/>
      <c r="E148" s="343" t="s">
        <v>487</v>
      </c>
      <c r="F148" s="365">
        <v>12</v>
      </c>
      <c r="G148" s="366" t="s">
        <v>495</v>
      </c>
      <c r="H148" s="365">
        <v>0</v>
      </c>
      <c r="I148" s="332">
        <v>0</v>
      </c>
      <c r="J148" s="333">
        <v>0</v>
      </c>
      <c r="K148" s="365">
        <v>0</v>
      </c>
      <c r="L148" s="366" t="s">
        <v>495</v>
      </c>
      <c r="M148" s="365">
        <v>0</v>
      </c>
      <c r="N148" s="367">
        <v>0</v>
      </c>
      <c r="O148" s="333">
        <v>0</v>
      </c>
      <c r="P148" s="365">
        <v>0</v>
      </c>
      <c r="Q148" s="366" t="s">
        <v>495</v>
      </c>
      <c r="R148" s="365">
        <v>0</v>
      </c>
      <c r="S148" s="332">
        <v>0</v>
      </c>
      <c r="T148" s="333">
        <v>0</v>
      </c>
      <c r="U148" s="365">
        <v>0</v>
      </c>
      <c r="V148" s="366" t="s">
        <v>495</v>
      </c>
      <c r="W148" s="365">
        <v>0</v>
      </c>
      <c r="X148" s="367">
        <v>0</v>
      </c>
      <c r="Y148" s="333">
        <v>0</v>
      </c>
    </row>
    <row r="149" spans="3:25">
      <c r="C149" s="329"/>
      <c r="D149" s="345"/>
      <c r="E149" s="343"/>
      <c r="F149" s="365">
        <v>8</v>
      </c>
      <c r="G149" s="366" t="s">
        <v>496</v>
      </c>
      <c r="H149" s="365">
        <v>0</v>
      </c>
      <c r="I149" s="332">
        <v>0</v>
      </c>
      <c r="J149" s="333">
        <v>0</v>
      </c>
      <c r="K149" s="365">
        <v>0</v>
      </c>
      <c r="L149" s="366" t="s">
        <v>496</v>
      </c>
      <c r="M149" s="365">
        <v>0</v>
      </c>
      <c r="N149" s="367">
        <v>0</v>
      </c>
      <c r="O149" s="333">
        <v>0</v>
      </c>
      <c r="P149" s="365">
        <v>0</v>
      </c>
      <c r="Q149" s="366" t="s">
        <v>496</v>
      </c>
      <c r="R149" s="365">
        <v>0</v>
      </c>
      <c r="S149" s="332">
        <v>0</v>
      </c>
      <c r="T149" s="333">
        <v>0</v>
      </c>
      <c r="U149" s="365">
        <v>0</v>
      </c>
      <c r="V149" s="366" t="s">
        <v>496</v>
      </c>
      <c r="W149" s="365">
        <v>0</v>
      </c>
      <c r="X149" s="367">
        <v>0</v>
      </c>
      <c r="Y149" s="333">
        <v>0</v>
      </c>
    </row>
    <row r="150" spans="3:25" ht="13.5" thickBot="1">
      <c r="C150" s="329"/>
      <c r="D150" s="335"/>
      <c r="E150" s="335" t="s">
        <v>486</v>
      </c>
      <c r="F150" s="368">
        <f>SUM(F146:F149)</f>
        <v>40</v>
      </c>
      <c r="G150" s="369" t="s">
        <v>87</v>
      </c>
      <c r="H150" s="368">
        <f>SUM(H146:H149)</f>
        <v>1</v>
      </c>
      <c r="I150" s="344"/>
      <c r="J150" s="370">
        <f>SUM(J146:J149)</f>
        <v>20000</v>
      </c>
      <c r="K150" s="368">
        <f>SUM(K146:K149)</f>
        <v>20</v>
      </c>
      <c r="L150" s="369" t="s">
        <v>87</v>
      </c>
      <c r="M150" s="368">
        <f>SUM(M146:M149)</f>
        <v>0</v>
      </c>
      <c r="N150" s="370"/>
      <c r="O150" s="370">
        <f>SUM(O146:O149)</f>
        <v>0</v>
      </c>
      <c r="P150" s="368">
        <f>SUM(P146:P149)</f>
        <v>0</v>
      </c>
      <c r="Q150" s="369" t="s">
        <v>87</v>
      </c>
      <c r="R150" s="368">
        <f>SUM(R146:R149)</f>
        <v>0</v>
      </c>
      <c r="S150" s="344"/>
      <c r="T150" s="370">
        <f>SUM(T146:T149)</f>
        <v>0</v>
      </c>
      <c r="U150" s="368">
        <f>SUM(U146:U149)</f>
        <v>0</v>
      </c>
      <c r="V150" s="369" t="s">
        <v>87</v>
      </c>
      <c r="W150" s="368">
        <f>SUM(W146:W149)</f>
        <v>0</v>
      </c>
      <c r="X150" s="370"/>
      <c r="Y150" s="371">
        <f>SUM(Y146:Y149)</f>
        <v>0</v>
      </c>
    </row>
    <row r="151" spans="3:25" ht="14.25" thickTop="1" thickBot="1">
      <c r="C151" s="329"/>
      <c r="D151" s="918" t="s">
        <v>241</v>
      </c>
      <c r="E151" s="918"/>
      <c r="F151" s="293"/>
      <c r="G151" s="361"/>
      <c r="H151" s="330"/>
      <c r="I151" s="362"/>
      <c r="J151" s="334"/>
      <c r="K151" s="361"/>
      <c r="L151" s="363"/>
      <c r="M151" s="362"/>
      <c r="N151" s="362"/>
      <c r="O151" s="364"/>
      <c r="P151" s="293"/>
      <c r="Q151" s="361"/>
      <c r="R151" s="330"/>
      <c r="S151" s="362"/>
      <c r="T151" s="362"/>
      <c r="U151" s="361"/>
      <c r="V151" s="363"/>
      <c r="W151" s="362"/>
      <c r="X151" s="362"/>
      <c r="Y151" s="333"/>
    </row>
    <row r="152" spans="3:25" ht="13.5" thickTop="1">
      <c r="C152" s="329"/>
      <c r="D152" s="345"/>
      <c r="E152" s="330" t="s">
        <v>494</v>
      </c>
      <c r="F152" s="365">
        <v>24</v>
      </c>
      <c r="G152" s="366" t="s">
        <v>495</v>
      </c>
      <c r="H152" s="365">
        <v>0</v>
      </c>
      <c r="I152" s="332">
        <v>0</v>
      </c>
      <c r="J152" s="334">
        <v>0</v>
      </c>
      <c r="K152" s="365">
        <v>24</v>
      </c>
      <c r="L152" s="366" t="s">
        <v>495</v>
      </c>
      <c r="M152" s="365">
        <v>0</v>
      </c>
      <c r="N152" s="367">
        <v>0</v>
      </c>
      <c r="O152" s="333">
        <v>0</v>
      </c>
      <c r="P152" s="365">
        <v>0</v>
      </c>
      <c r="Q152" s="366" t="s">
        <v>495</v>
      </c>
      <c r="R152" s="365">
        <v>0</v>
      </c>
      <c r="S152" s="332">
        <v>0</v>
      </c>
      <c r="T152" s="334">
        <v>0</v>
      </c>
      <c r="U152" s="365">
        <v>0</v>
      </c>
      <c r="V152" s="366" t="s">
        <v>495</v>
      </c>
      <c r="W152" s="365">
        <v>0</v>
      </c>
      <c r="X152" s="367">
        <v>0</v>
      </c>
      <c r="Y152" s="333">
        <v>0</v>
      </c>
    </row>
    <row r="153" spans="3:25">
      <c r="C153" s="329"/>
      <c r="D153" s="345"/>
      <c r="E153" s="330"/>
      <c r="F153" s="365">
        <v>16</v>
      </c>
      <c r="G153" s="366" t="s">
        <v>496</v>
      </c>
      <c r="H153" s="365">
        <v>0</v>
      </c>
      <c r="I153" s="332">
        <v>0</v>
      </c>
      <c r="J153" s="334">
        <v>0</v>
      </c>
      <c r="K153" s="365">
        <v>16</v>
      </c>
      <c r="L153" s="366" t="s">
        <v>496</v>
      </c>
      <c r="M153" s="365">
        <v>0</v>
      </c>
      <c r="N153" s="367">
        <v>0</v>
      </c>
      <c r="O153" s="333">
        <v>0</v>
      </c>
      <c r="P153" s="365">
        <v>0</v>
      </c>
      <c r="Q153" s="366" t="s">
        <v>496</v>
      </c>
      <c r="R153" s="365">
        <v>0</v>
      </c>
      <c r="S153" s="332">
        <v>0</v>
      </c>
      <c r="T153" s="334">
        <v>0</v>
      </c>
      <c r="U153" s="365">
        <v>0</v>
      </c>
      <c r="V153" s="366" t="s">
        <v>496</v>
      </c>
      <c r="W153" s="365">
        <v>0</v>
      </c>
      <c r="X153" s="367">
        <v>0</v>
      </c>
      <c r="Y153" s="333">
        <v>0</v>
      </c>
    </row>
    <row r="154" spans="3:25">
      <c r="C154" s="329"/>
      <c r="D154" s="345"/>
      <c r="E154" s="343" t="s">
        <v>487</v>
      </c>
      <c r="F154" s="365">
        <v>24</v>
      </c>
      <c r="G154" s="366" t="s">
        <v>495</v>
      </c>
      <c r="H154" s="365">
        <v>0</v>
      </c>
      <c r="I154" s="332">
        <v>0</v>
      </c>
      <c r="J154" s="333">
        <v>0</v>
      </c>
      <c r="K154" s="365">
        <v>0</v>
      </c>
      <c r="L154" s="366" t="s">
        <v>495</v>
      </c>
      <c r="M154" s="365">
        <v>0</v>
      </c>
      <c r="N154" s="367">
        <v>0</v>
      </c>
      <c r="O154" s="333">
        <v>0</v>
      </c>
      <c r="P154" s="365">
        <v>0</v>
      </c>
      <c r="Q154" s="366" t="s">
        <v>495</v>
      </c>
      <c r="R154" s="365">
        <v>0</v>
      </c>
      <c r="S154" s="332">
        <v>0</v>
      </c>
      <c r="T154" s="333">
        <v>0</v>
      </c>
      <c r="U154" s="365">
        <v>0</v>
      </c>
      <c r="V154" s="366" t="s">
        <v>495</v>
      </c>
      <c r="W154" s="365">
        <v>0</v>
      </c>
      <c r="X154" s="367">
        <v>0</v>
      </c>
      <c r="Y154" s="333">
        <v>0</v>
      </c>
    </row>
    <row r="155" spans="3:25">
      <c r="C155" s="329"/>
      <c r="D155" s="345"/>
      <c r="E155" s="343"/>
      <c r="F155" s="365">
        <v>16</v>
      </c>
      <c r="G155" s="366" t="s">
        <v>496</v>
      </c>
      <c r="H155" s="365">
        <v>0</v>
      </c>
      <c r="I155" s="332">
        <v>0</v>
      </c>
      <c r="J155" s="333">
        <v>0</v>
      </c>
      <c r="K155" s="365">
        <v>0</v>
      </c>
      <c r="L155" s="366" t="s">
        <v>496</v>
      </c>
      <c r="M155" s="365">
        <v>0</v>
      </c>
      <c r="N155" s="367">
        <v>0</v>
      </c>
      <c r="O155" s="333">
        <v>0</v>
      </c>
      <c r="P155" s="365">
        <v>0</v>
      </c>
      <c r="Q155" s="366" t="s">
        <v>496</v>
      </c>
      <c r="R155" s="365">
        <v>0</v>
      </c>
      <c r="S155" s="332">
        <v>0</v>
      </c>
      <c r="T155" s="333">
        <v>0</v>
      </c>
      <c r="U155" s="365">
        <v>0</v>
      </c>
      <c r="V155" s="366" t="s">
        <v>496</v>
      </c>
      <c r="W155" s="365">
        <v>0</v>
      </c>
      <c r="X155" s="367">
        <v>0</v>
      </c>
      <c r="Y155" s="333">
        <v>0</v>
      </c>
    </row>
    <row r="156" spans="3:25" ht="13.5" thickBot="1">
      <c r="C156" s="329"/>
      <c r="D156" s="335"/>
      <c r="E156" s="335" t="s">
        <v>486</v>
      </c>
      <c r="F156" s="368">
        <f>SUM(F152:F155)</f>
        <v>80</v>
      </c>
      <c r="G156" s="369" t="s">
        <v>87</v>
      </c>
      <c r="H156" s="368">
        <f>SUM(H152:H155)</f>
        <v>0</v>
      </c>
      <c r="I156" s="344"/>
      <c r="J156" s="370">
        <f>SUM(J152:J155)</f>
        <v>0</v>
      </c>
      <c r="K156" s="368">
        <f>SUM(K152:K155)</f>
        <v>40</v>
      </c>
      <c r="L156" s="369" t="s">
        <v>87</v>
      </c>
      <c r="M156" s="368">
        <f>SUM(M152:M155)</f>
        <v>0</v>
      </c>
      <c r="N156" s="370"/>
      <c r="O156" s="370">
        <f>SUM(O152:O155)</f>
        <v>0</v>
      </c>
      <c r="P156" s="368">
        <f>SUM(P152:P155)</f>
        <v>0</v>
      </c>
      <c r="Q156" s="369" t="s">
        <v>87</v>
      </c>
      <c r="R156" s="368">
        <f>SUM(R152:R155)</f>
        <v>0</v>
      </c>
      <c r="S156" s="344"/>
      <c r="T156" s="370">
        <f>SUM(T152:T155)</f>
        <v>0</v>
      </c>
      <c r="U156" s="368">
        <f>SUM(U152:U155)</f>
        <v>0</v>
      </c>
      <c r="V156" s="369" t="s">
        <v>87</v>
      </c>
      <c r="W156" s="368">
        <f>SUM(W152:W155)</f>
        <v>0</v>
      </c>
      <c r="X156" s="370"/>
      <c r="Y156" s="371">
        <f>SUM(Y152:Y155)</f>
        <v>0</v>
      </c>
    </row>
    <row r="157" spans="3:25" ht="14.25" thickTop="1" thickBot="1">
      <c r="C157" s="329"/>
      <c r="D157" s="918" t="s">
        <v>516</v>
      </c>
      <c r="E157" s="918"/>
      <c r="F157" s="293"/>
      <c r="G157" s="361"/>
      <c r="H157" s="330"/>
      <c r="I157" s="362"/>
      <c r="J157" s="334"/>
      <c r="K157" s="361"/>
      <c r="L157" s="363"/>
      <c r="M157" s="362"/>
      <c r="N157" s="362"/>
      <c r="O157" s="364"/>
      <c r="P157" s="293"/>
      <c r="Q157" s="361"/>
      <c r="R157" s="330"/>
      <c r="S157" s="362"/>
      <c r="T157" s="362"/>
      <c r="U157" s="361"/>
      <c r="V157" s="363"/>
      <c r="W157" s="362"/>
      <c r="X157" s="362"/>
      <c r="Y157" s="333"/>
    </row>
    <row r="158" spans="3:25" ht="13.5" thickTop="1">
      <c r="C158" s="329"/>
      <c r="D158" s="345"/>
      <c r="E158" s="330" t="s">
        <v>494</v>
      </c>
      <c r="F158" s="365">
        <v>12</v>
      </c>
      <c r="G158" s="366" t="s">
        <v>495</v>
      </c>
      <c r="H158" s="365">
        <v>1</v>
      </c>
      <c r="I158" s="332">
        <f>J158/H158</f>
        <v>20000</v>
      </c>
      <c r="J158" s="334">
        <v>20000</v>
      </c>
      <c r="K158" s="365">
        <v>12</v>
      </c>
      <c r="L158" s="366" t="s">
        <v>495</v>
      </c>
      <c r="M158" s="365">
        <v>0</v>
      </c>
      <c r="N158" s="367">
        <v>0</v>
      </c>
      <c r="O158" s="333">
        <v>0</v>
      </c>
      <c r="P158" s="365">
        <v>0</v>
      </c>
      <c r="Q158" s="366" t="s">
        <v>495</v>
      </c>
      <c r="R158" s="365">
        <v>0</v>
      </c>
      <c r="S158" s="332">
        <v>0</v>
      </c>
      <c r="T158" s="334">
        <v>0</v>
      </c>
      <c r="U158" s="365">
        <v>0</v>
      </c>
      <c r="V158" s="366" t="s">
        <v>495</v>
      </c>
      <c r="W158" s="365">
        <v>0</v>
      </c>
      <c r="X158" s="367">
        <v>0</v>
      </c>
      <c r="Y158" s="333">
        <v>0</v>
      </c>
    </row>
    <row r="159" spans="3:25">
      <c r="C159" s="329"/>
      <c r="D159" s="345"/>
      <c r="E159" s="330"/>
      <c r="F159" s="365">
        <v>8</v>
      </c>
      <c r="G159" s="366" t="s">
        <v>496</v>
      </c>
      <c r="H159" s="365">
        <v>0</v>
      </c>
      <c r="I159" s="332">
        <v>0</v>
      </c>
      <c r="J159" s="334">
        <v>0</v>
      </c>
      <c r="K159" s="365">
        <v>8</v>
      </c>
      <c r="L159" s="366" t="s">
        <v>496</v>
      </c>
      <c r="M159" s="365">
        <v>0</v>
      </c>
      <c r="N159" s="367">
        <v>0</v>
      </c>
      <c r="O159" s="333">
        <v>0</v>
      </c>
      <c r="P159" s="365">
        <v>0</v>
      </c>
      <c r="Q159" s="366" t="s">
        <v>496</v>
      </c>
      <c r="R159" s="365">
        <v>0</v>
      </c>
      <c r="S159" s="332">
        <v>0</v>
      </c>
      <c r="T159" s="334">
        <v>0</v>
      </c>
      <c r="U159" s="365">
        <v>0</v>
      </c>
      <c r="V159" s="366" t="s">
        <v>496</v>
      </c>
      <c r="W159" s="365">
        <v>0</v>
      </c>
      <c r="X159" s="367">
        <v>0</v>
      </c>
      <c r="Y159" s="333">
        <v>0</v>
      </c>
    </row>
    <row r="160" spans="3:25">
      <c r="C160" s="329"/>
      <c r="D160" s="345"/>
      <c r="E160" s="343" t="s">
        <v>487</v>
      </c>
      <c r="F160" s="365">
        <v>12</v>
      </c>
      <c r="G160" s="366" t="s">
        <v>495</v>
      </c>
      <c r="H160" s="365">
        <v>0</v>
      </c>
      <c r="I160" s="332">
        <v>0</v>
      </c>
      <c r="J160" s="333">
        <v>0</v>
      </c>
      <c r="K160" s="365">
        <v>0</v>
      </c>
      <c r="L160" s="366" t="s">
        <v>495</v>
      </c>
      <c r="M160" s="365">
        <v>0</v>
      </c>
      <c r="N160" s="367">
        <v>0</v>
      </c>
      <c r="O160" s="333">
        <v>0</v>
      </c>
      <c r="P160" s="365">
        <v>0</v>
      </c>
      <c r="Q160" s="366" t="s">
        <v>495</v>
      </c>
      <c r="R160" s="365">
        <v>0</v>
      </c>
      <c r="S160" s="332">
        <v>0</v>
      </c>
      <c r="T160" s="333">
        <v>0</v>
      </c>
      <c r="U160" s="365">
        <v>0</v>
      </c>
      <c r="V160" s="366" t="s">
        <v>495</v>
      </c>
      <c r="W160" s="365">
        <v>0</v>
      </c>
      <c r="X160" s="367">
        <v>0</v>
      </c>
      <c r="Y160" s="333">
        <v>0</v>
      </c>
    </row>
    <row r="161" spans="3:25">
      <c r="C161" s="329"/>
      <c r="D161" s="345"/>
      <c r="E161" s="343"/>
      <c r="F161" s="365">
        <v>8</v>
      </c>
      <c r="G161" s="366" t="s">
        <v>496</v>
      </c>
      <c r="H161" s="365">
        <v>0</v>
      </c>
      <c r="I161" s="332">
        <v>0</v>
      </c>
      <c r="J161" s="333">
        <v>0</v>
      </c>
      <c r="K161" s="365">
        <v>0</v>
      </c>
      <c r="L161" s="366" t="s">
        <v>496</v>
      </c>
      <c r="M161" s="365">
        <v>0</v>
      </c>
      <c r="N161" s="367">
        <v>0</v>
      </c>
      <c r="O161" s="333">
        <v>0</v>
      </c>
      <c r="P161" s="365">
        <v>0</v>
      </c>
      <c r="Q161" s="366" t="s">
        <v>496</v>
      </c>
      <c r="R161" s="365">
        <v>0</v>
      </c>
      <c r="S161" s="332">
        <v>0</v>
      </c>
      <c r="T161" s="333">
        <v>0</v>
      </c>
      <c r="U161" s="365">
        <v>0</v>
      </c>
      <c r="V161" s="366" t="s">
        <v>496</v>
      </c>
      <c r="W161" s="365">
        <v>0</v>
      </c>
      <c r="X161" s="367">
        <v>0</v>
      </c>
      <c r="Y161" s="333">
        <v>0</v>
      </c>
    </row>
    <row r="162" spans="3:25" ht="13.5" thickBot="1">
      <c r="C162" s="329"/>
      <c r="D162" s="335"/>
      <c r="E162" s="335" t="s">
        <v>486</v>
      </c>
      <c r="F162" s="368">
        <f>SUM(F158:F161)</f>
        <v>40</v>
      </c>
      <c r="G162" s="369" t="s">
        <v>87</v>
      </c>
      <c r="H162" s="368">
        <f>SUM(H158:H161)</f>
        <v>1</v>
      </c>
      <c r="I162" s="344"/>
      <c r="J162" s="370">
        <f>SUM(J158:J161)</f>
        <v>20000</v>
      </c>
      <c r="K162" s="368">
        <f>SUM(K158:K161)</f>
        <v>20</v>
      </c>
      <c r="L162" s="369" t="s">
        <v>87</v>
      </c>
      <c r="M162" s="368">
        <f>SUM(M158:M161)</f>
        <v>0</v>
      </c>
      <c r="N162" s="370"/>
      <c r="O162" s="370">
        <f>SUM(O158:O161)</f>
        <v>0</v>
      </c>
      <c r="P162" s="368">
        <f>SUM(P158:P161)</f>
        <v>0</v>
      </c>
      <c r="Q162" s="369" t="s">
        <v>87</v>
      </c>
      <c r="R162" s="368">
        <f>SUM(R158:R161)</f>
        <v>0</v>
      </c>
      <c r="S162" s="344"/>
      <c r="T162" s="370">
        <f>SUM(T158:T161)</f>
        <v>0</v>
      </c>
      <c r="U162" s="368">
        <f>SUM(U158:U161)</f>
        <v>0</v>
      </c>
      <c r="V162" s="369" t="s">
        <v>87</v>
      </c>
      <c r="W162" s="368">
        <f>SUM(W158:W161)</f>
        <v>0</v>
      </c>
      <c r="X162" s="370"/>
      <c r="Y162" s="371">
        <f>SUM(Y158:Y161)</f>
        <v>0</v>
      </c>
    </row>
    <row r="163" spans="3:25" ht="14.25" thickTop="1" thickBot="1">
      <c r="C163" s="329"/>
      <c r="D163" s="918" t="s">
        <v>546</v>
      </c>
      <c r="E163" s="918"/>
      <c r="F163" s="293"/>
      <c r="G163" s="361"/>
      <c r="H163" s="330"/>
      <c r="I163" s="362"/>
      <c r="J163" s="334"/>
      <c r="K163" s="361"/>
      <c r="L163" s="363"/>
      <c r="M163" s="362"/>
      <c r="N163" s="362"/>
      <c r="O163" s="364"/>
      <c r="P163" s="293"/>
      <c r="Q163" s="361"/>
      <c r="R163" s="330"/>
      <c r="S163" s="362"/>
      <c r="T163" s="362"/>
      <c r="U163" s="361"/>
      <c r="V163" s="363"/>
      <c r="W163" s="362"/>
      <c r="X163" s="362"/>
      <c r="Y163" s="333"/>
    </row>
    <row r="164" spans="3:25" ht="13.5" thickTop="1">
      <c r="C164" s="329"/>
      <c r="D164" s="345"/>
      <c r="E164" s="330" t="s">
        <v>494</v>
      </c>
      <c r="F164" s="365">
        <v>24</v>
      </c>
      <c r="G164" s="366" t="s">
        <v>495</v>
      </c>
      <c r="H164" s="365">
        <v>0</v>
      </c>
      <c r="I164" s="332">
        <v>0</v>
      </c>
      <c r="J164" s="334">
        <v>0</v>
      </c>
      <c r="K164" s="365">
        <v>24</v>
      </c>
      <c r="L164" s="366" t="s">
        <v>495</v>
      </c>
      <c r="M164" s="365">
        <v>0</v>
      </c>
      <c r="N164" s="367">
        <v>0</v>
      </c>
      <c r="O164" s="333">
        <v>0</v>
      </c>
      <c r="P164" s="365">
        <v>0</v>
      </c>
      <c r="Q164" s="366" t="s">
        <v>495</v>
      </c>
      <c r="R164" s="365">
        <v>0</v>
      </c>
      <c r="S164" s="332">
        <v>0</v>
      </c>
      <c r="T164" s="334">
        <v>0</v>
      </c>
      <c r="U164" s="365">
        <v>0</v>
      </c>
      <c r="V164" s="366" t="s">
        <v>495</v>
      </c>
      <c r="W164" s="365">
        <v>0</v>
      </c>
      <c r="X164" s="367">
        <v>0</v>
      </c>
      <c r="Y164" s="333">
        <v>0</v>
      </c>
    </row>
    <row r="165" spans="3:25">
      <c r="C165" s="329"/>
      <c r="D165" s="345"/>
      <c r="E165" s="330"/>
      <c r="F165" s="365">
        <v>16</v>
      </c>
      <c r="G165" s="366" t="s">
        <v>496</v>
      </c>
      <c r="H165" s="365">
        <v>0</v>
      </c>
      <c r="I165" s="332">
        <v>0</v>
      </c>
      <c r="J165" s="334">
        <v>0</v>
      </c>
      <c r="K165" s="365">
        <v>16</v>
      </c>
      <c r="L165" s="366" t="s">
        <v>496</v>
      </c>
      <c r="M165" s="365">
        <v>0</v>
      </c>
      <c r="N165" s="367">
        <v>0</v>
      </c>
      <c r="O165" s="333">
        <v>0</v>
      </c>
      <c r="P165" s="365">
        <v>0</v>
      </c>
      <c r="Q165" s="366" t="s">
        <v>496</v>
      </c>
      <c r="R165" s="365">
        <v>0</v>
      </c>
      <c r="S165" s="332">
        <v>0</v>
      </c>
      <c r="T165" s="334">
        <v>0</v>
      </c>
      <c r="U165" s="365">
        <v>0</v>
      </c>
      <c r="V165" s="366" t="s">
        <v>496</v>
      </c>
      <c r="W165" s="365">
        <v>0</v>
      </c>
      <c r="X165" s="367">
        <v>0</v>
      </c>
      <c r="Y165" s="333">
        <v>0</v>
      </c>
    </row>
    <row r="166" spans="3:25">
      <c r="C166" s="329"/>
      <c r="D166" s="345"/>
      <c r="E166" s="343" t="s">
        <v>487</v>
      </c>
      <c r="F166" s="365">
        <v>24</v>
      </c>
      <c r="G166" s="366" t="s">
        <v>495</v>
      </c>
      <c r="H166" s="365">
        <v>0</v>
      </c>
      <c r="I166" s="332">
        <v>0</v>
      </c>
      <c r="J166" s="333">
        <v>0</v>
      </c>
      <c r="K166" s="365">
        <v>0</v>
      </c>
      <c r="L166" s="366" t="s">
        <v>495</v>
      </c>
      <c r="M166" s="365">
        <v>0</v>
      </c>
      <c r="N166" s="367">
        <v>0</v>
      </c>
      <c r="O166" s="333">
        <v>0</v>
      </c>
      <c r="P166" s="365">
        <v>0</v>
      </c>
      <c r="Q166" s="366" t="s">
        <v>495</v>
      </c>
      <c r="R166" s="365">
        <v>0</v>
      </c>
      <c r="S166" s="332">
        <v>0</v>
      </c>
      <c r="T166" s="333">
        <v>0</v>
      </c>
      <c r="U166" s="365">
        <v>0</v>
      </c>
      <c r="V166" s="366" t="s">
        <v>495</v>
      </c>
      <c r="W166" s="365">
        <v>0</v>
      </c>
      <c r="X166" s="367">
        <v>0</v>
      </c>
      <c r="Y166" s="333">
        <v>0</v>
      </c>
    </row>
    <row r="167" spans="3:25">
      <c r="C167" s="329"/>
      <c r="D167" s="345"/>
      <c r="E167" s="343"/>
      <c r="F167" s="365">
        <v>16</v>
      </c>
      <c r="G167" s="366" t="s">
        <v>496</v>
      </c>
      <c r="H167" s="365">
        <v>0</v>
      </c>
      <c r="I167" s="332">
        <v>0</v>
      </c>
      <c r="J167" s="333">
        <v>0</v>
      </c>
      <c r="K167" s="365">
        <v>0</v>
      </c>
      <c r="L167" s="366" t="s">
        <v>496</v>
      </c>
      <c r="M167" s="365">
        <v>0</v>
      </c>
      <c r="N167" s="367">
        <v>0</v>
      </c>
      <c r="O167" s="333">
        <v>0</v>
      </c>
      <c r="P167" s="365">
        <v>0</v>
      </c>
      <c r="Q167" s="366" t="s">
        <v>496</v>
      </c>
      <c r="R167" s="365">
        <v>0</v>
      </c>
      <c r="S167" s="332">
        <v>0</v>
      </c>
      <c r="T167" s="333">
        <v>0</v>
      </c>
      <c r="U167" s="365">
        <v>0</v>
      </c>
      <c r="V167" s="366" t="s">
        <v>496</v>
      </c>
      <c r="W167" s="365">
        <v>0</v>
      </c>
      <c r="X167" s="367">
        <v>0</v>
      </c>
      <c r="Y167" s="333">
        <v>0</v>
      </c>
    </row>
    <row r="168" spans="3:25" ht="13.5" thickBot="1">
      <c r="C168" s="329"/>
      <c r="D168" s="335"/>
      <c r="E168" s="335" t="s">
        <v>486</v>
      </c>
      <c r="F168" s="368">
        <f>SUM(F164:F167)</f>
        <v>80</v>
      </c>
      <c r="G168" s="369" t="s">
        <v>87</v>
      </c>
      <c r="H168" s="368">
        <f>SUM(H164:H167)</f>
        <v>0</v>
      </c>
      <c r="I168" s="344"/>
      <c r="J168" s="370">
        <f>SUM(J164:J167)</f>
        <v>0</v>
      </c>
      <c r="K168" s="368">
        <f>SUM(K164:K167)</f>
        <v>40</v>
      </c>
      <c r="L168" s="369" t="s">
        <v>87</v>
      </c>
      <c r="M168" s="368">
        <f>SUM(M164:M167)</f>
        <v>0</v>
      </c>
      <c r="N168" s="370"/>
      <c r="O168" s="370">
        <f>SUM(O164:O167)</f>
        <v>0</v>
      </c>
      <c r="P168" s="368">
        <f>SUM(P164:P167)</f>
        <v>0</v>
      </c>
      <c r="Q168" s="369" t="s">
        <v>87</v>
      </c>
      <c r="R168" s="368">
        <f>SUM(R164:R167)</f>
        <v>0</v>
      </c>
      <c r="S168" s="344"/>
      <c r="T168" s="370">
        <f>SUM(T164:T167)</f>
        <v>0</v>
      </c>
      <c r="U168" s="368">
        <f>SUM(U164:U167)</f>
        <v>0</v>
      </c>
      <c r="V168" s="369" t="s">
        <v>87</v>
      </c>
      <c r="W168" s="368">
        <f>SUM(W164:W167)</f>
        <v>0</v>
      </c>
      <c r="X168" s="370"/>
      <c r="Y168" s="371">
        <f>SUM(Y164:Y167)</f>
        <v>0</v>
      </c>
    </row>
    <row r="169" spans="3:25" ht="14.25" thickTop="1" thickBot="1">
      <c r="C169" s="329"/>
      <c r="D169" s="918" t="s">
        <v>518</v>
      </c>
      <c r="E169" s="918"/>
      <c r="F169" s="293"/>
      <c r="G169" s="361"/>
      <c r="H169" s="330"/>
      <c r="I169" s="362"/>
      <c r="J169" s="334"/>
      <c r="K169" s="361"/>
      <c r="L169" s="363"/>
      <c r="M169" s="362"/>
      <c r="N169" s="362"/>
      <c r="O169" s="364"/>
      <c r="P169" s="293"/>
      <c r="Q169" s="361"/>
      <c r="R169" s="330"/>
      <c r="S169" s="362"/>
      <c r="T169" s="362"/>
      <c r="U169" s="361"/>
      <c r="V169" s="363"/>
      <c r="W169" s="362"/>
      <c r="X169" s="362"/>
      <c r="Y169" s="333"/>
    </row>
    <row r="170" spans="3:25" ht="13.5" thickTop="1">
      <c r="C170" s="329"/>
      <c r="D170" s="345"/>
      <c r="E170" s="330" t="s">
        <v>494</v>
      </c>
      <c r="F170" s="365">
        <v>24</v>
      </c>
      <c r="G170" s="366" t="s">
        <v>495</v>
      </c>
      <c r="H170" s="365">
        <v>0</v>
      </c>
      <c r="I170" s="332">
        <v>0</v>
      </c>
      <c r="J170" s="334">
        <v>0</v>
      </c>
      <c r="K170" s="365">
        <v>24</v>
      </c>
      <c r="L170" s="366" t="s">
        <v>495</v>
      </c>
      <c r="M170" s="365">
        <v>0</v>
      </c>
      <c r="N170" s="367">
        <v>0</v>
      </c>
      <c r="O170" s="333">
        <v>0</v>
      </c>
      <c r="P170" s="365">
        <v>0</v>
      </c>
      <c r="Q170" s="366" t="s">
        <v>495</v>
      </c>
      <c r="R170" s="365">
        <v>0</v>
      </c>
      <c r="S170" s="332">
        <v>0</v>
      </c>
      <c r="T170" s="334">
        <v>0</v>
      </c>
      <c r="U170" s="365">
        <v>0</v>
      </c>
      <c r="V170" s="366" t="s">
        <v>495</v>
      </c>
      <c r="W170" s="365">
        <v>0</v>
      </c>
      <c r="X170" s="367">
        <v>0</v>
      </c>
      <c r="Y170" s="333">
        <v>0</v>
      </c>
    </row>
    <row r="171" spans="3:25">
      <c r="C171" s="329"/>
      <c r="D171" s="345"/>
      <c r="E171" s="330"/>
      <c r="F171" s="365">
        <v>16</v>
      </c>
      <c r="G171" s="366" t="s">
        <v>496</v>
      </c>
      <c r="H171" s="365">
        <v>0</v>
      </c>
      <c r="I171" s="332">
        <v>0</v>
      </c>
      <c r="J171" s="334">
        <v>0</v>
      </c>
      <c r="K171" s="365">
        <v>16</v>
      </c>
      <c r="L171" s="366" t="s">
        <v>496</v>
      </c>
      <c r="M171" s="365">
        <v>0</v>
      </c>
      <c r="N171" s="367">
        <v>0</v>
      </c>
      <c r="O171" s="333">
        <v>0</v>
      </c>
      <c r="P171" s="365">
        <v>0</v>
      </c>
      <c r="Q171" s="366" t="s">
        <v>496</v>
      </c>
      <c r="R171" s="365">
        <v>0</v>
      </c>
      <c r="S171" s="332">
        <v>0</v>
      </c>
      <c r="T171" s="334">
        <v>0</v>
      </c>
      <c r="U171" s="365">
        <v>0</v>
      </c>
      <c r="V171" s="366" t="s">
        <v>496</v>
      </c>
      <c r="W171" s="365">
        <v>0</v>
      </c>
      <c r="X171" s="367">
        <v>0</v>
      </c>
      <c r="Y171" s="333">
        <v>0</v>
      </c>
    </row>
    <row r="172" spans="3:25">
      <c r="C172" s="329"/>
      <c r="D172" s="345"/>
      <c r="E172" s="343" t="s">
        <v>487</v>
      </c>
      <c r="F172" s="365">
        <v>24</v>
      </c>
      <c r="G172" s="366" t="s">
        <v>495</v>
      </c>
      <c r="H172" s="365">
        <v>0</v>
      </c>
      <c r="I172" s="332">
        <v>0</v>
      </c>
      <c r="J172" s="333">
        <v>0</v>
      </c>
      <c r="K172" s="365">
        <v>0</v>
      </c>
      <c r="L172" s="366" t="s">
        <v>495</v>
      </c>
      <c r="M172" s="365">
        <v>0</v>
      </c>
      <c r="N172" s="367">
        <v>0</v>
      </c>
      <c r="O172" s="333">
        <v>0</v>
      </c>
      <c r="P172" s="365">
        <v>0</v>
      </c>
      <c r="Q172" s="366" t="s">
        <v>495</v>
      </c>
      <c r="R172" s="365">
        <v>0</v>
      </c>
      <c r="S172" s="332">
        <v>0</v>
      </c>
      <c r="T172" s="333">
        <v>0</v>
      </c>
      <c r="U172" s="365">
        <v>0</v>
      </c>
      <c r="V172" s="366" t="s">
        <v>495</v>
      </c>
      <c r="W172" s="365">
        <v>0</v>
      </c>
      <c r="X172" s="367">
        <v>0</v>
      </c>
      <c r="Y172" s="333">
        <v>0</v>
      </c>
    </row>
    <row r="173" spans="3:25">
      <c r="C173" s="329"/>
      <c r="D173" s="345"/>
      <c r="E173" s="343"/>
      <c r="F173" s="365">
        <v>16</v>
      </c>
      <c r="G173" s="366" t="s">
        <v>496</v>
      </c>
      <c r="H173" s="365">
        <v>0</v>
      </c>
      <c r="I173" s="332">
        <v>0</v>
      </c>
      <c r="J173" s="333">
        <v>0</v>
      </c>
      <c r="K173" s="365">
        <v>0</v>
      </c>
      <c r="L173" s="366" t="s">
        <v>496</v>
      </c>
      <c r="M173" s="365">
        <v>0</v>
      </c>
      <c r="N173" s="367">
        <v>0</v>
      </c>
      <c r="O173" s="333">
        <v>0</v>
      </c>
      <c r="P173" s="365">
        <v>0</v>
      </c>
      <c r="Q173" s="366" t="s">
        <v>496</v>
      </c>
      <c r="R173" s="365">
        <v>0</v>
      </c>
      <c r="S173" s="332">
        <v>0</v>
      </c>
      <c r="T173" s="333">
        <v>0</v>
      </c>
      <c r="U173" s="365">
        <v>0</v>
      </c>
      <c r="V173" s="366" t="s">
        <v>496</v>
      </c>
      <c r="W173" s="365">
        <v>0</v>
      </c>
      <c r="X173" s="367">
        <v>0</v>
      </c>
      <c r="Y173" s="333">
        <v>0</v>
      </c>
    </row>
    <row r="174" spans="3:25" ht="13.5" thickBot="1">
      <c r="C174" s="329"/>
      <c r="D174" s="335"/>
      <c r="E174" s="335" t="s">
        <v>486</v>
      </c>
      <c r="F174" s="368">
        <f>SUM(F170:F173)</f>
        <v>80</v>
      </c>
      <c r="G174" s="369" t="s">
        <v>87</v>
      </c>
      <c r="H174" s="368">
        <f>SUM(H170:H173)</f>
        <v>0</v>
      </c>
      <c r="I174" s="344"/>
      <c r="J174" s="370">
        <f>SUM(J170:J173)</f>
        <v>0</v>
      </c>
      <c r="K174" s="368">
        <f>SUM(K170:K173)</f>
        <v>40</v>
      </c>
      <c r="L174" s="369" t="s">
        <v>87</v>
      </c>
      <c r="M174" s="368">
        <f>SUM(M170:M173)</f>
        <v>0</v>
      </c>
      <c r="N174" s="370"/>
      <c r="O174" s="370">
        <f>SUM(O170:O173)</f>
        <v>0</v>
      </c>
      <c r="P174" s="368">
        <f>SUM(P170:P173)</f>
        <v>0</v>
      </c>
      <c r="Q174" s="369" t="s">
        <v>87</v>
      </c>
      <c r="R174" s="368">
        <f>SUM(R170:R173)</f>
        <v>0</v>
      </c>
      <c r="S174" s="344"/>
      <c r="T174" s="370">
        <f>SUM(T170:T173)</f>
        <v>0</v>
      </c>
      <c r="U174" s="368">
        <f>SUM(U170:U173)</f>
        <v>0</v>
      </c>
      <c r="V174" s="369" t="s">
        <v>87</v>
      </c>
      <c r="W174" s="368">
        <f>SUM(W170:W173)</f>
        <v>0</v>
      </c>
      <c r="X174" s="370"/>
      <c r="Y174" s="371">
        <f>SUM(Y170:Y173)</f>
        <v>0</v>
      </c>
    </row>
    <row r="175" spans="3:25" ht="14.25" thickTop="1" thickBot="1">
      <c r="C175" s="329"/>
      <c r="D175" s="918" t="s">
        <v>259</v>
      </c>
      <c r="E175" s="918"/>
      <c r="F175" s="293"/>
      <c r="G175" s="361"/>
      <c r="H175" s="330"/>
      <c r="I175" s="362"/>
      <c r="J175" s="334"/>
      <c r="K175" s="361"/>
      <c r="L175" s="363"/>
      <c r="M175" s="362"/>
      <c r="N175" s="362"/>
      <c r="O175" s="364"/>
      <c r="P175" s="293"/>
      <c r="Q175" s="361"/>
      <c r="R175" s="330"/>
      <c r="S175" s="362"/>
      <c r="T175" s="362"/>
      <c r="U175" s="361"/>
      <c r="V175" s="363"/>
      <c r="W175" s="362"/>
      <c r="X175" s="362"/>
      <c r="Y175" s="333"/>
    </row>
    <row r="176" spans="3:25" ht="13.5" thickTop="1">
      <c r="C176" s="329"/>
      <c r="D176" s="345"/>
      <c r="E176" s="330" t="s">
        <v>494</v>
      </c>
      <c r="F176" s="365">
        <v>12</v>
      </c>
      <c r="G176" s="366" t="s">
        <v>495</v>
      </c>
      <c r="H176" s="365">
        <v>2</v>
      </c>
      <c r="I176" s="332">
        <f>J176/H176</f>
        <v>20000</v>
      </c>
      <c r="J176" s="334">
        <v>40000</v>
      </c>
      <c r="K176" s="365">
        <v>12</v>
      </c>
      <c r="L176" s="366" t="s">
        <v>495</v>
      </c>
      <c r="M176" s="365">
        <v>0</v>
      </c>
      <c r="N176" s="367">
        <v>0</v>
      </c>
      <c r="O176" s="333">
        <v>0</v>
      </c>
      <c r="P176" s="365">
        <v>0</v>
      </c>
      <c r="Q176" s="366" t="s">
        <v>495</v>
      </c>
      <c r="R176" s="365">
        <v>0</v>
      </c>
      <c r="S176" s="332">
        <v>0</v>
      </c>
      <c r="T176" s="334">
        <v>0</v>
      </c>
      <c r="U176" s="365">
        <v>0</v>
      </c>
      <c r="V176" s="366" t="s">
        <v>495</v>
      </c>
      <c r="W176" s="365">
        <v>0</v>
      </c>
      <c r="X176" s="367">
        <v>0</v>
      </c>
      <c r="Y176" s="333">
        <v>0</v>
      </c>
    </row>
    <row r="177" spans="3:25">
      <c r="C177" s="329"/>
      <c r="D177" s="345"/>
      <c r="E177" s="330"/>
      <c r="F177" s="365">
        <v>8</v>
      </c>
      <c r="G177" s="366" t="s">
        <v>496</v>
      </c>
      <c r="H177" s="365">
        <v>0</v>
      </c>
      <c r="I177" s="332">
        <v>0</v>
      </c>
      <c r="J177" s="334">
        <v>0</v>
      </c>
      <c r="K177" s="365">
        <v>8</v>
      </c>
      <c r="L177" s="366" t="s">
        <v>496</v>
      </c>
      <c r="M177" s="365">
        <v>0</v>
      </c>
      <c r="N177" s="367">
        <v>0</v>
      </c>
      <c r="O177" s="333">
        <v>0</v>
      </c>
      <c r="P177" s="365">
        <v>0</v>
      </c>
      <c r="Q177" s="366" t="s">
        <v>496</v>
      </c>
      <c r="R177" s="365">
        <v>0</v>
      </c>
      <c r="S177" s="332">
        <v>0</v>
      </c>
      <c r="T177" s="334">
        <v>0</v>
      </c>
      <c r="U177" s="365">
        <v>0</v>
      </c>
      <c r="V177" s="366" t="s">
        <v>496</v>
      </c>
      <c r="W177" s="365">
        <v>0</v>
      </c>
      <c r="X177" s="367">
        <v>0</v>
      </c>
      <c r="Y177" s="333">
        <v>0</v>
      </c>
    </row>
    <row r="178" spans="3:25">
      <c r="C178" s="329"/>
      <c r="D178" s="345"/>
      <c r="E178" s="343" t="s">
        <v>487</v>
      </c>
      <c r="F178" s="365">
        <v>12</v>
      </c>
      <c r="G178" s="366" t="s">
        <v>495</v>
      </c>
      <c r="H178" s="365">
        <v>0</v>
      </c>
      <c r="I178" s="332">
        <v>0</v>
      </c>
      <c r="J178" s="333">
        <v>0</v>
      </c>
      <c r="K178" s="365">
        <v>0</v>
      </c>
      <c r="L178" s="366" t="s">
        <v>495</v>
      </c>
      <c r="M178" s="365">
        <v>0</v>
      </c>
      <c r="N178" s="367">
        <v>0</v>
      </c>
      <c r="O178" s="333">
        <v>0</v>
      </c>
      <c r="P178" s="365">
        <v>0</v>
      </c>
      <c r="Q178" s="366" t="s">
        <v>495</v>
      </c>
      <c r="R178" s="365">
        <v>0</v>
      </c>
      <c r="S178" s="332">
        <v>0</v>
      </c>
      <c r="T178" s="333">
        <v>0</v>
      </c>
      <c r="U178" s="365">
        <v>0</v>
      </c>
      <c r="V178" s="366" t="s">
        <v>495</v>
      </c>
      <c r="W178" s="365">
        <v>0</v>
      </c>
      <c r="X178" s="367">
        <v>0</v>
      </c>
      <c r="Y178" s="333">
        <v>0</v>
      </c>
    </row>
    <row r="179" spans="3:25">
      <c r="C179" s="329"/>
      <c r="D179" s="345"/>
      <c r="E179" s="343"/>
      <c r="F179" s="365">
        <v>8</v>
      </c>
      <c r="G179" s="366" t="s">
        <v>496</v>
      </c>
      <c r="H179" s="365">
        <v>0</v>
      </c>
      <c r="I179" s="332">
        <v>0</v>
      </c>
      <c r="J179" s="333">
        <v>0</v>
      </c>
      <c r="K179" s="365">
        <v>0</v>
      </c>
      <c r="L179" s="366" t="s">
        <v>496</v>
      </c>
      <c r="M179" s="365">
        <v>0</v>
      </c>
      <c r="N179" s="367">
        <v>0</v>
      </c>
      <c r="O179" s="333">
        <v>0</v>
      </c>
      <c r="P179" s="365">
        <v>0</v>
      </c>
      <c r="Q179" s="366" t="s">
        <v>496</v>
      </c>
      <c r="R179" s="365">
        <v>0</v>
      </c>
      <c r="S179" s="332">
        <v>0</v>
      </c>
      <c r="T179" s="333">
        <v>0</v>
      </c>
      <c r="U179" s="365">
        <v>0</v>
      </c>
      <c r="V179" s="366" t="s">
        <v>496</v>
      </c>
      <c r="W179" s="365">
        <v>0</v>
      </c>
      <c r="X179" s="367">
        <v>0</v>
      </c>
      <c r="Y179" s="333">
        <v>0</v>
      </c>
    </row>
    <row r="180" spans="3:25" ht="13.5" thickBot="1">
      <c r="C180" s="329"/>
      <c r="D180" s="335"/>
      <c r="E180" s="335" t="s">
        <v>486</v>
      </c>
      <c r="F180" s="368">
        <f>SUM(F176:F179)</f>
        <v>40</v>
      </c>
      <c r="G180" s="369" t="s">
        <v>87</v>
      </c>
      <c r="H180" s="368">
        <f>SUM(H176:H179)</f>
        <v>2</v>
      </c>
      <c r="I180" s="344"/>
      <c r="J180" s="370">
        <f>SUM(J176:J179)</f>
        <v>40000</v>
      </c>
      <c r="K180" s="368">
        <f>SUM(K176:K179)</f>
        <v>20</v>
      </c>
      <c r="L180" s="369" t="s">
        <v>87</v>
      </c>
      <c r="M180" s="368">
        <f>SUM(M176:M179)</f>
        <v>0</v>
      </c>
      <c r="N180" s="370"/>
      <c r="O180" s="370">
        <f>SUM(O176:O179)</f>
        <v>0</v>
      </c>
      <c r="P180" s="368">
        <f>SUM(P176:P179)</f>
        <v>0</v>
      </c>
      <c r="Q180" s="369" t="s">
        <v>87</v>
      </c>
      <c r="R180" s="368">
        <f>SUM(R176:R179)</f>
        <v>0</v>
      </c>
      <c r="S180" s="344"/>
      <c r="T180" s="370">
        <f>SUM(T176:T179)</f>
        <v>0</v>
      </c>
      <c r="U180" s="368">
        <f>SUM(U176:U179)</f>
        <v>0</v>
      </c>
      <c r="V180" s="369" t="s">
        <v>87</v>
      </c>
      <c r="W180" s="368">
        <f>SUM(W176:W179)</f>
        <v>0</v>
      </c>
      <c r="X180" s="370"/>
      <c r="Y180" s="371">
        <f>SUM(Y176:Y179)</f>
        <v>0</v>
      </c>
    </row>
    <row r="181" spans="3:25" ht="14.25" thickTop="1" thickBot="1">
      <c r="C181" s="329"/>
      <c r="D181" s="918" t="s">
        <v>547</v>
      </c>
      <c r="E181" s="918"/>
      <c r="F181" s="293"/>
      <c r="G181" s="361"/>
      <c r="H181" s="330"/>
      <c r="I181" s="362"/>
      <c r="J181" s="334"/>
      <c r="K181" s="361"/>
      <c r="L181" s="363"/>
      <c r="M181" s="362"/>
      <c r="N181" s="362"/>
      <c r="O181" s="364"/>
      <c r="P181" s="293"/>
      <c r="Q181" s="361"/>
      <c r="R181" s="330"/>
      <c r="S181" s="362"/>
      <c r="T181" s="362"/>
      <c r="U181" s="361"/>
      <c r="V181" s="363"/>
      <c r="W181" s="362"/>
      <c r="X181" s="362"/>
      <c r="Y181" s="333"/>
    </row>
    <row r="182" spans="3:25" ht="13.5" thickTop="1">
      <c r="C182" s="329"/>
      <c r="D182" s="345"/>
      <c r="E182" s="330" t="s">
        <v>494</v>
      </c>
      <c r="F182" s="365">
        <v>12</v>
      </c>
      <c r="G182" s="366" t="s">
        <v>495</v>
      </c>
      <c r="H182" s="365">
        <v>0</v>
      </c>
      <c r="I182" s="332">
        <v>0</v>
      </c>
      <c r="J182" s="334">
        <v>0</v>
      </c>
      <c r="K182" s="365">
        <v>12</v>
      </c>
      <c r="L182" s="366" t="s">
        <v>495</v>
      </c>
      <c r="M182" s="365">
        <v>0</v>
      </c>
      <c r="N182" s="367">
        <v>0</v>
      </c>
      <c r="O182" s="333">
        <v>0</v>
      </c>
      <c r="P182" s="365">
        <v>0</v>
      </c>
      <c r="Q182" s="366" t="s">
        <v>495</v>
      </c>
      <c r="R182" s="365">
        <v>0</v>
      </c>
      <c r="S182" s="332">
        <v>0</v>
      </c>
      <c r="T182" s="334">
        <v>0</v>
      </c>
      <c r="U182" s="365">
        <v>0</v>
      </c>
      <c r="V182" s="366" t="s">
        <v>495</v>
      </c>
      <c r="W182" s="365">
        <v>0</v>
      </c>
      <c r="X182" s="367">
        <v>0</v>
      </c>
      <c r="Y182" s="333">
        <v>0</v>
      </c>
    </row>
    <row r="183" spans="3:25">
      <c r="C183" s="329"/>
      <c r="D183" s="345"/>
      <c r="E183" s="330"/>
      <c r="F183" s="365">
        <v>8</v>
      </c>
      <c r="G183" s="366" t="s">
        <v>496</v>
      </c>
      <c r="H183" s="365">
        <v>0</v>
      </c>
      <c r="I183" s="332">
        <v>0</v>
      </c>
      <c r="J183" s="334">
        <v>0</v>
      </c>
      <c r="K183" s="365">
        <v>8</v>
      </c>
      <c r="L183" s="366" t="s">
        <v>496</v>
      </c>
      <c r="M183" s="365">
        <v>0</v>
      </c>
      <c r="N183" s="367">
        <v>0</v>
      </c>
      <c r="O183" s="333">
        <v>0</v>
      </c>
      <c r="P183" s="365">
        <v>0</v>
      </c>
      <c r="Q183" s="366" t="s">
        <v>496</v>
      </c>
      <c r="R183" s="365">
        <v>0</v>
      </c>
      <c r="S183" s="332">
        <v>0</v>
      </c>
      <c r="T183" s="334">
        <v>0</v>
      </c>
      <c r="U183" s="365">
        <v>0</v>
      </c>
      <c r="V183" s="366" t="s">
        <v>496</v>
      </c>
      <c r="W183" s="365">
        <v>0</v>
      </c>
      <c r="X183" s="367">
        <v>0</v>
      </c>
      <c r="Y183" s="333">
        <v>0</v>
      </c>
    </row>
    <row r="184" spans="3:25">
      <c r="C184" s="329"/>
      <c r="D184" s="345"/>
      <c r="E184" s="343" t="s">
        <v>487</v>
      </c>
      <c r="F184" s="365">
        <v>12</v>
      </c>
      <c r="G184" s="366" t="s">
        <v>495</v>
      </c>
      <c r="H184" s="365">
        <v>0</v>
      </c>
      <c r="I184" s="332">
        <v>0</v>
      </c>
      <c r="J184" s="333">
        <v>0</v>
      </c>
      <c r="K184" s="365">
        <v>0</v>
      </c>
      <c r="L184" s="366" t="s">
        <v>495</v>
      </c>
      <c r="M184" s="365">
        <v>0</v>
      </c>
      <c r="N184" s="367">
        <v>0</v>
      </c>
      <c r="O184" s="333">
        <v>0</v>
      </c>
      <c r="P184" s="365">
        <v>0</v>
      </c>
      <c r="Q184" s="366" t="s">
        <v>495</v>
      </c>
      <c r="R184" s="365">
        <v>0</v>
      </c>
      <c r="S184" s="332">
        <v>0</v>
      </c>
      <c r="T184" s="333">
        <v>0</v>
      </c>
      <c r="U184" s="365">
        <v>0</v>
      </c>
      <c r="V184" s="366" t="s">
        <v>495</v>
      </c>
      <c r="W184" s="365">
        <v>0</v>
      </c>
      <c r="X184" s="367">
        <v>0</v>
      </c>
      <c r="Y184" s="333">
        <v>0</v>
      </c>
    </row>
    <row r="185" spans="3:25">
      <c r="C185" s="329"/>
      <c r="D185" s="345"/>
      <c r="E185" s="343"/>
      <c r="F185" s="365">
        <v>8</v>
      </c>
      <c r="G185" s="366" t="s">
        <v>496</v>
      </c>
      <c r="H185" s="365">
        <v>0</v>
      </c>
      <c r="I185" s="332">
        <v>0</v>
      </c>
      <c r="J185" s="333">
        <v>0</v>
      </c>
      <c r="K185" s="365">
        <v>0</v>
      </c>
      <c r="L185" s="366" t="s">
        <v>496</v>
      </c>
      <c r="M185" s="365">
        <v>0</v>
      </c>
      <c r="N185" s="367">
        <v>0</v>
      </c>
      <c r="O185" s="333">
        <v>0</v>
      </c>
      <c r="P185" s="365">
        <v>0</v>
      </c>
      <c r="Q185" s="366" t="s">
        <v>496</v>
      </c>
      <c r="R185" s="365">
        <v>0</v>
      </c>
      <c r="S185" s="332">
        <v>0</v>
      </c>
      <c r="T185" s="333">
        <v>0</v>
      </c>
      <c r="U185" s="365">
        <v>0</v>
      </c>
      <c r="V185" s="366" t="s">
        <v>496</v>
      </c>
      <c r="W185" s="365">
        <v>0</v>
      </c>
      <c r="X185" s="367">
        <v>0</v>
      </c>
      <c r="Y185" s="333">
        <v>0</v>
      </c>
    </row>
    <row r="186" spans="3:25" ht="13.5" thickBot="1">
      <c r="C186" s="329"/>
      <c r="D186" s="335"/>
      <c r="E186" s="335" t="s">
        <v>486</v>
      </c>
      <c r="F186" s="368">
        <f>SUM(F182:F185)</f>
        <v>40</v>
      </c>
      <c r="G186" s="369" t="s">
        <v>87</v>
      </c>
      <c r="H186" s="368">
        <f>SUM(H182:H185)</f>
        <v>0</v>
      </c>
      <c r="I186" s="344"/>
      <c r="J186" s="370">
        <f>SUM(J182:J185)</f>
        <v>0</v>
      </c>
      <c r="K186" s="368">
        <f>SUM(K182:K185)</f>
        <v>20</v>
      </c>
      <c r="L186" s="369" t="s">
        <v>87</v>
      </c>
      <c r="M186" s="368">
        <f>SUM(M182:M185)</f>
        <v>0</v>
      </c>
      <c r="N186" s="370"/>
      <c r="O186" s="370">
        <f>SUM(O182:O185)</f>
        <v>0</v>
      </c>
      <c r="P186" s="368">
        <f>SUM(P182:P185)</f>
        <v>0</v>
      </c>
      <c r="Q186" s="369" t="s">
        <v>87</v>
      </c>
      <c r="R186" s="368">
        <f>SUM(R182:R185)</f>
        <v>0</v>
      </c>
      <c r="S186" s="344"/>
      <c r="T186" s="370">
        <f>SUM(T182:T185)</f>
        <v>0</v>
      </c>
      <c r="U186" s="368">
        <f>SUM(U182:U185)</f>
        <v>0</v>
      </c>
      <c r="V186" s="369" t="s">
        <v>87</v>
      </c>
      <c r="W186" s="368">
        <f>SUM(W182:W185)</f>
        <v>0</v>
      </c>
      <c r="X186" s="370"/>
      <c r="Y186" s="371">
        <f>SUM(Y182:Y185)</f>
        <v>0</v>
      </c>
    </row>
    <row r="187" spans="3:25" ht="14.25" thickTop="1" thickBot="1">
      <c r="C187" s="329"/>
      <c r="D187" s="918" t="s">
        <v>520</v>
      </c>
      <c r="E187" s="918"/>
      <c r="F187" s="293"/>
      <c r="G187" s="361"/>
      <c r="H187" s="330"/>
      <c r="I187" s="362"/>
      <c r="J187" s="334"/>
      <c r="K187" s="361"/>
      <c r="L187" s="363"/>
      <c r="M187" s="362"/>
      <c r="N187" s="362"/>
      <c r="O187" s="364"/>
      <c r="P187" s="293"/>
      <c r="Q187" s="361"/>
      <c r="R187" s="330"/>
      <c r="S187" s="362"/>
      <c r="T187" s="362"/>
      <c r="U187" s="361"/>
      <c r="V187" s="363"/>
      <c r="W187" s="362"/>
      <c r="X187" s="362"/>
      <c r="Y187" s="333"/>
    </row>
    <row r="188" spans="3:25" ht="13.5" thickTop="1">
      <c r="C188" s="329"/>
      <c r="D188" s="345"/>
      <c r="E188" s="330" t="s">
        <v>494</v>
      </c>
      <c r="F188" s="365">
        <v>24</v>
      </c>
      <c r="G188" s="366" t="s">
        <v>495</v>
      </c>
      <c r="H188" s="365">
        <v>2</v>
      </c>
      <c r="I188" s="332">
        <f>J188/H188</f>
        <v>20000</v>
      </c>
      <c r="J188" s="334">
        <v>40000</v>
      </c>
      <c r="K188" s="365">
        <v>24</v>
      </c>
      <c r="L188" s="366" t="s">
        <v>495</v>
      </c>
      <c r="M188" s="365">
        <v>0</v>
      </c>
      <c r="N188" s="367">
        <v>0</v>
      </c>
      <c r="O188" s="333">
        <v>0</v>
      </c>
      <c r="P188" s="365">
        <v>0</v>
      </c>
      <c r="Q188" s="366" t="s">
        <v>495</v>
      </c>
      <c r="R188" s="365">
        <v>0</v>
      </c>
      <c r="S188" s="332">
        <v>0</v>
      </c>
      <c r="T188" s="334">
        <v>0</v>
      </c>
      <c r="U188" s="365">
        <v>0</v>
      </c>
      <c r="V188" s="366" t="s">
        <v>495</v>
      </c>
      <c r="W188" s="365">
        <v>0</v>
      </c>
      <c r="X188" s="367">
        <v>0</v>
      </c>
      <c r="Y188" s="333">
        <v>0</v>
      </c>
    </row>
    <row r="189" spans="3:25">
      <c r="C189" s="329"/>
      <c r="D189" s="345"/>
      <c r="E189" s="330"/>
      <c r="F189" s="365">
        <v>16</v>
      </c>
      <c r="G189" s="366" t="s">
        <v>496</v>
      </c>
      <c r="H189" s="365">
        <v>0</v>
      </c>
      <c r="I189" s="332">
        <v>0</v>
      </c>
      <c r="J189" s="334">
        <v>0</v>
      </c>
      <c r="K189" s="365">
        <v>16</v>
      </c>
      <c r="L189" s="366" t="s">
        <v>496</v>
      </c>
      <c r="M189" s="365">
        <v>0</v>
      </c>
      <c r="N189" s="367">
        <v>0</v>
      </c>
      <c r="O189" s="333">
        <v>0</v>
      </c>
      <c r="P189" s="365">
        <v>0</v>
      </c>
      <c r="Q189" s="366" t="s">
        <v>496</v>
      </c>
      <c r="R189" s="365">
        <v>0</v>
      </c>
      <c r="S189" s="332">
        <v>0</v>
      </c>
      <c r="T189" s="334">
        <v>0</v>
      </c>
      <c r="U189" s="365">
        <v>0</v>
      </c>
      <c r="V189" s="366" t="s">
        <v>496</v>
      </c>
      <c r="W189" s="365">
        <v>0</v>
      </c>
      <c r="X189" s="367">
        <v>0</v>
      </c>
      <c r="Y189" s="333">
        <v>0</v>
      </c>
    </row>
    <row r="190" spans="3:25">
      <c r="C190" s="329"/>
      <c r="D190" s="345"/>
      <c r="E190" s="343" t="s">
        <v>487</v>
      </c>
      <c r="F190" s="365">
        <v>24</v>
      </c>
      <c r="G190" s="366" t="s">
        <v>495</v>
      </c>
      <c r="H190" s="365">
        <v>0</v>
      </c>
      <c r="I190" s="332">
        <v>0</v>
      </c>
      <c r="J190" s="333">
        <v>0</v>
      </c>
      <c r="K190" s="365">
        <v>0</v>
      </c>
      <c r="L190" s="366" t="s">
        <v>495</v>
      </c>
      <c r="M190" s="365">
        <v>0</v>
      </c>
      <c r="N190" s="367">
        <v>0</v>
      </c>
      <c r="O190" s="333">
        <v>0</v>
      </c>
      <c r="P190" s="365">
        <v>0</v>
      </c>
      <c r="Q190" s="366" t="s">
        <v>495</v>
      </c>
      <c r="R190" s="365">
        <v>0</v>
      </c>
      <c r="S190" s="332">
        <v>0</v>
      </c>
      <c r="T190" s="333">
        <v>0</v>
      </c>
      <c r="U190" s="365">
        <v>0</v>
      </c>
      <c r="V190" s="366" t="s">
        <v>495</v>
      </c>
      <c r="W190" s="365">
        <v>0</v>
      </c>
      <c r="X190" s="367">
        <v>0</v>
      </c>
      <c r="Y190" s="333">
        <v>0</v>
      </c>
    </row>
    <row r="191" spans="3:25">
      <c r="C191" s="329"/>
      <c r="D191" s="345"/>
      <c r="E191" s="343"/>
      <c r="F191" s="365">
        <v>16</v>
      </c>
      <c r="G191" s="366" t="s">
        <v>496</v>
      </c>
      <c r="H191" s="365">
        <v>0</v>
      </c>
      <c r="I191" s="332">
        <v>0</v>
      </c>
      <c r="J191" s="333">
        <v>0</v>
      </c>
      <c r="K191" s="365">
        <v>0</v>
      </c>
      <c r="L191" s="366" t="s">
        <v>496</v>
      </c>
      <c r="M191" s="365">
        <v>0</v>
      </c>
      <c r="N191" s="367">
        <v>0</v>
      </c>
      <c r="O191" s="333">
        <v>0</v>
      </c>
      <c r="P191" s="365">
        <v>0</v>
      </c>
      <c r="Q191" s="366" t="s">
        <v>496</v>
      </c>
      <c r="R191" s="365">
        <v>0</v>
      </c>
      <c r="S191" s="332">
        <v>0</v>
      </c>
      <c r="T191" s="333">
        <v>0</v>
      </c>
      <c r="U191" s="365">
        <v>0</v>
      </c>
      <c r="V191" s="366" t="s">
        <v>496</v>
      </c>
      <c r="W191" s="365">
        <v>0</v>
      </c>
      <c r="X191" s="367">
        <v>0</v>
      </c>
      <c r="Y191" s="333">
        <v>0</v>
      </c>
    </row>
    <row r="192" spans="3:25" ht="13.5" thickBot="1">
      <c r="C192" s="329"/>
      <c r="D192" s="335"/>
      <c r="E192" s="335" t="s">
        <v>486</v>
      </c>
      <c r="F192" s="368">
        <f>SUM(F188:F191)</f>
        <v>80</v>
      </c>
      <c r="G192" s="369" t="s">
        <v>87</v>
      </c>
      <c r="H192" s="368">
        <f>SUM(H188:H191)</f>
        <v>2</v>
      </c>
      <c r="I192" s="344"/>
      <c r="J192" s="370">
        <f>SUM(J188:J191)</f>
        <v>40000</v>
      </c>
      <c r="K192" s="368">
        <f>SUM(K188:K191)</f>
        <v>40</v>
      </c>
      <c r="L192" s="369" t="s">
        <v>87</v>
      </c>
      <c r="M192" s="368">
        <f>SUM(M188:M191)</f>
        <v>0</v>
      </c>
      <c r="N192" s="370"/>
      <c r="O192" s="370">
        <f>SUM(O188:O191)</f>
        <v>0</v>
      </c>
      <c r="P192" s="368">
        <f>SUM(P188:P191)</f>
        <v>0</v>
      </c>
      <c r="Q192" s="369" t="s">
        <v>87</v>
      </c>
      <c r="R192" s="368">
        <f>SUM(R188:R191)</f>
        <v>0</v>
      </c>
      <c r="S192" s="344"/>
      <c r="T192" s="370">
        <f>SUM(T188:T191)</f>
        <v>0</v>
      </c>
      <c r="U192" s="368">
        <f>SUM(U188:U191)</f>
        <v>0</v>
      </c>
      <c r="V192" s="369" t="s">
        <v>87</v>
      </c>
      <c r="W192" s="368">
        <f>SUM(W188:W191)</f>
        <v>0</v>
      </c>
      <c r="X192" s="370"/>
      <c r="Y192" s="371">
        <f>SUM(Y188:Y191)</f>
        <v>0</v>
      </c>
    </row>
    <row r="193" spans="3:25" ht="14.25" thickTop="1" thickBot="1">
      <c r="C193" s="329"/>
      <c r="D193" s="918" t="s">
        <v>548</v>
      </c>
      <c r="E193" s="918"/>
      <c r="F193" s="293"/>
      <c r="G193" s="361"/>
      <c r="H193" s="330"/>
      <c r="I193" s="362"/>
      <c r="J193" s="334"/>
      <c r="K193" s="361"/>
      <c r="L193" s="363"/>
      <c r="M193" s="362"/>
      <c r="N193" s="362"/>
      <c r="O193" s="364"/>
      <c r="P193" s="293"/>
      <c r="Q193" s="361"/>
      <c r="R193" s="330"/>
      <c r="S193" s="362"/>
      <c r="T193" s="362"/>
      <c r="U193" s="361"/>
      <c r="V193" s="363"/>
      <c r="W193" s="362"/>
      <c r="X193" s="362"/>
      <c r="Y193" s="333"/>
    </row>
    <row r="194" spans="3:25" ht="13.5" thickTop="1">
      <c r="C194" s="329"/>
      <c r="D194" s="345"/>
      <c r="E194" s="330" t="s">
        <v>494</v>
      </c>
      <c r="F194" s="365">
        <v>12</v>
      </c>
      <c r="G194" s="366" t="s">
        <v>495</v>
      </c>
      <c r="H194" s="365">
        <v>0</v>
      </c>
      <c r="I194" s="332">
        <v>0</v>
      </c>
      <c r="J194" s="334">
        <v>0</v>
      </c>
      <c r="K194" s="365">
        <v>12</v>
      </c>
      <c r="L194" s="366" t="s">
        <v>495</v>
      </c>
      <c r="M194" s="365">
        <v>0</v>
      </c>
      <c r="N194" s="367">
        <v>0</v>
      </c>
      <c r="O194" s="333">
        <v>0</v>
      </c>
      <c r="P194" s="365">
        <v>0</v>
      </c>
      <c r="Q194" s="366" t="s">
        <v>495</v>
      </c>
      <c r="R194" s="365">
        <v>0</v>
      </c>
      <c r="S194" s="332">
        <v>0</v>
      </c>
      <c r="T194" s="334">
        <v>0</v>
      </c>
      <c r="U194" s="365">
        <v>0</v>
      </c>
      <c r="V194" s="366" t="s">
        <v>495</v>
      </c>
      <c r="W194" s="365">
        <v>0</v>
      </c>
      <c r="X194" s="367">
        <v>0</v>
      </c>
      <c r="Y194" s="333">
        <v>0</v>
      </c>
    </row>
    <row r="195" spans="3:25">
      <c r="C195" s="329"/>
      <c r="D195" s="345"/>
      <c r="E195" s="330"/>
      <c r="F195" s="365">
        <v>8</v>
      </c>
      <c r="G195" s="366" t="s">
        <v>496</v>
      </c>
      <c r="H195" s="365">
        <v>0</v>
      </c>
      <c r="I195" s="332">
        <v>0</v>
      </c>
      <c r="J195" s="334">
        <v>0</v>
      </c>
      <c r="K195" s="365">
        <v>8</v>
      </c>
      <c r="L195" s="366" t="s">
        <v>496</v>
      </c>
      <c r="M195" s="365">
        <v>0</v>
      </c>
      <c r="N195" s="367">
        <v>0</v>
      </c>
      <c r="O195" s="333">
        <v>0</v>
      </c>
      <c r="P195" s="365">
        <v>0</v>
      </c>
      <c r="Q195" s="366" t="s">
        <v>496</v>
      </c>
      <c r="R195" s="365">
        <v>0</v>
      </c>
      <c r="S195" s="332">
        <v>0</v>
      </c>
      <c r="T195" s="334">
        <v>0</v>
      </c>
      <c r="U195" s="365">
        <v>0</v>
      </c>
      <c r="V195" s="366" t="s">
        <v>496</v>
      </c>
      <c r="W195" s="365">
        <v>0</v>
      </c>
      <c r="X195" s="367">
        <v>0</v>
      </c>
      <c r="Y195" s="333">
        <v>0</v>
      </c>
    </row>
    <row r="196" spans="3:25">
      <c r="C196" s="329"/>
      <c r="D196" s="345"/>
      <c r="E196" s="343" t="s">
        <v>487</v>
      </c>
      <c r="F196" s="365">
        <v>12</v>
      </c>
      <c r="G196" s="366" t="s">
        <v>495</v>
      </c>
      <c r="H196" s="365">
        <v>0</v>
      </c>
      <c r="I196" s="332">
        <v>0</v>
      </c>
      <c r="J196" s="333">
        <v>0</v>
      </c>
      <c r="K196" s="365">
        <v>0</v>
      </c>
      <c r="L196" s="366" t="s">
        <v>495</v>
      </c>
      <c r="M196" s="365">
        <v>0</v>
      </c>
      <c r="N196" s="367">
        <v>0</v>
      </c>
      <c r="O196" s="333">
        <v>0</v>
      </c>
      <c r="P196" s="365">
        <v>0</v>
      </c>
      <c r="Q196" s="366" t="s">
        <v>495</v>
      </c>
      <c r="R196" s="365">
        <v>0</v>
      </c>
      <c r="S196" s="332">
        <v>0</v>
      </c>
      <c r="T196" s="333">
        <v>0</v>
      </c>
      <c r="U196" s="365">
        <v>0</v>
      </c>
      <c r="V196" s="366" t="s">
        <v>495</v>
      </c>
      <c r="W196" s="365">
        <v>0</v>
      </c>
      <c r="X196" s="367">
        <v>0</v>
      </c>
      <c r="Y196" s="333">
        <v>0</v>
      </c>
    </row>
    <row r="197" spans="3:25">
      <c r="C197" s="329"/>
      <c r="D197" s="345"/>
      <c r="E197" s="343"/>
      <c r="F197" s="365">
        <v>8</v>
      </c>
      <c r="G197" s="366" t="s">
        <v>496</v>
      </c>
      <c r="H197" s="365">
        <v>0</v>
      </c>
      <c r="I197" s="332">
        <v>0</v>
      </c>
      <c r="J197" s="333">
        <v>0</v>
      </c>
      <c r="K197" s="365">
        <v>0</v>
      </c>
      <c r="L197" s="366" t="s">
        <v>496</v>
      </c>
      <c r="M197" s="365">
        <v>0</v>
      </c>
      <c r="N197" s="367">
        <v>0</v>
      </c>
      <c r="O197" s="333">
        <v>0</v>
      </c>
      <c r="P197" s="365">
        <v>0</v>
      </c>
      <c r="Q197" s="366" t="s">
        <v>496</v>
      </c>
      <c r="R197" s="365">
        <v>0</v>
      </c>
      <c r="S197" s="332">
        <v>0</v>
      </c>
      <c r="T197" s="333">
        <v>0</v>
      </c>
      <c r="U197" s="365">
        <v>0</v>
      </c>
      <c r="V197" s="366" t="s">
        <v>496</v>
      </c>
      <c r="W197" s="365">
        <v>0</v>
      </c>
      <c r="X197" s="367">
        <v>0</v>
      </c>
      <c r="Y197" s="333">
        <v>0</v>
      </c>
    </row>
    <row r="198" spans="3:25" ht="13.5" thickBot="1">
      <c r="C198" s="329"/>
      <c r="D198" s="335"/>
      <c r="E198" s="335" t="s">
        <v>486</v>
      </c>
      <c r="F198" s="368">
        <f>SUM(F194:F197)</f>
        <v>40</v>
      </c>
      <c r="G198" s="369" t="s">
        <v>87</v>
      </c>
      <c r="H198" s="368">
        <f>SUM(H194:H197)</f>
        <v>0</v>
      </c>
      <c r="I198" s="344"/>
      <c r="J198" s="370">
        <f>SUM(J194:J197)</f>
        <v>0</v>
      </c>
      <c r="K198" s="368">
        <f>SUM(K194:K197)</f>
        <v>20</v>
      </c>
      <c r="L198" s="369" t="s">
        <v>87</v>
      </c>
      <c r="M198" s="368">
        <f>SUM(M194:M197)</f>
        <v>0</v>
      </c>
      <c r="N198" s="370"/>
      <c r="O198" s="370">
        <f>SUM(O194:O197)</f>
        <v>0</v>
      </c>
      <c r="P198" s="368">
        <f>SUM(P194:P197)</f>
        <v>0</v>
      </c>
      <c r="Q198" s="369" t="s">
        <v>87</v>
      </c>
      <c r="R198" s="368">
        <f>SUM(R194:R197)</f>
        <v>0</v>
      </c>
      <c r="S198" s="344"/>
      <c r="T198" s="370">
        <f>SUM(T194:T197)</f>
        <v>0</v>
      </c>
      <c r="U198" s="368">
        <f>SUM(U194:U197)</f>
        <v>0</v>
      </c>
      <c r="V198" s="369" t="s">
        <v>87</v>
      </c>
      <c r="W198" s="368">
        <f>SUM(W194:W197)</f>
        <v>0</v>
      </c>
      <c r="X198" s="370"/>
      <c r="Y198" s="371">
        <f>SUM(Y194:Y197)</f>
        <v>0</v>
      </c>
    </row>
    <row r="199" spans="3:25" ht="14.25" thickTop="1" thickBot="1">
      <c r="C199" s="329"/>
      <c r="D199" s="918" t="s">
        <v>549</v>
      </c>
      <c r="E199" s="918"/>
      <c r="F199" s="293"/>
      <c r="G199" s="361"/>
      <c r="H199" s="330"/>
      <c r="I199" s="362"/>
      <c r="J199" s="334"/>
      <c r="K199" s="361"/>
      <c r="L199" s="363"/>
      <c r="M199" s="362"/>
      <c r="N199" s="362"/>
      <c r="O199" s="364"/>
      <c r="P199" s="293"/>
      <c r="Q199" s="361"/>
      <c r="R199" s="330"/>
      <c r="S199" s="362"/>
      <c r="T199" s="362"/>
      <c r="U199" s="361"/>
      <c r="V199" s="363"/>
      <c r="W199" s="362"/>
      <c r="X199" s="362"/>
      <c r="Y199" s="333"/>
    </row>
    <row r="200" spans="3:25" ht="13.5" thickTop="1">
      <c r="C200" s="329"/>
      <c r="D200" s="345"/>
      <c r="E200" s="330" t="s">
        <v>494</v>
      </c>
      <c r="F200" s="365">
        <v>12</v>
      </c>
      <c r="G200" s="366" t="s">
        <v>495</v>
      </c>
      <c r="H200" s="365">
        <v>0</v>
      </c>
      <c r="I200" s="332">
        <v>0</v>
      </c>
      <c r="J200" s="334">
        <v>0</v>
      </c>
      <c r="K200" s="365">
        <v>12</v>
      </c>
      <c r="L200" s="366" t="s">
        <v>495</v>
      </c>
      <c r="M200" s="365">
        <v>0</v>
      </c>
      <c r="N200" s="367">
        <v>0</v>
      </c>
      <c r="O200" s="333">
        <v>0</v>
      </c>
      <c r="P200" s="365">
        <v>0</v>
      </c>
      <c r="Q200" s="366" t="s">
        <v>495</v>
      </c>
      <c r="R200" s="365">
        <v>0</v>
      </c>
      <c r="S200" s="332">
        <v>0</v>
      </c>
      <c r="T200" s="334">
        <v>0</v>
      </c>
      <c r="U200" s="365">
        <v>0</v>
      </c>
      <c r="V200" s="366" t="s">
        <v>495</v>
      </c>
      <c r="W200" s="365">
        <v>0</v>
      </c>
      <c r="X200" s="367">
        <v>0</v>
      </c>
      <c r="Y200" s="333">
        <v>0</v>
      </c>
    </row>
    <row r="201" spans="3:25">
      <c r="C201" s="329"/>
      <c r="D201" s="345"/>
      <c r="E201" s="330"/>
      <c r="F201" s="365">
        <v>8</v>
      </c>
      <c r="G201" s="366" t="s">
        <v>496</v>
      </c>
      <c r="H201" s="365">
        <v>0</v>
      </c>
      <c r="I201" s="332">
        <v>0</v>
      </c>
      <c r="J201" s="334">
        <v>0</v>
      </c>
      <c r="K201" s="365">
        <v>8</v>
      </c>
      <c r="L201" s="366" t="s">
        <v>496</v>
      </c>
      <c r="M201" s="365">
        <v>0</v>
      </c>
      <c r="N201" s="367">
        <v>0</v>
      </c>
      <c r="O201" s="333">
        <v>0</v>
      </c>
      <c r="P201" s="365">
        <v>0</v>
      </c>
      <c r="Q201" s="366" t="s">
        <v>496</v>
      </c>
      <c r="R201" s="365">
        <v>0</v>
      </c>
      <c r="S201" s="332">
        <v>0</v>
      </c>
      <c r="T201" s="334">
        <v>0</v>
      </c>
      <c r="U201" s="365">
        <v>0</v>
      </c>
      <c r="V201" s="366" t="s">
        <v>496</v>
      </c>
      <c r="W201" s="365">
        <v>0</v>
      </c>
      <c r="X201" s="367">
        <v>0</v>
      </c>
      <c r="Y201" s="333">
        <v>0</v>
      </c>
    </row>
    <row r="202" spans="3:25">
      <c r="C202" s="329"/>
      <c r="D202" s="345"/>
      <c r="E202" s="343" t="s">
        <v>487</v>
      </c>
      <c r="F202" s="365">
        <v>12</v>
      </c>
      <c r="G202" s="366" t="s">
        <v>495</v>
      </c>
      <c r="H202" s="365">
        <v>0</v>
      </c>
      <c r="I202" s="332">
        <v>0</v>
      </c>
      <c r="J202" s="333">
        <v>0</v>
      </c>
      <c r="K202" s="365">
        <v>0</v>
      </c>
      <c r="L202" s="366" t="s">
        <v>495</v>
      </c>
      <c r="M202" s="365">
        <v>0</v>
      </c>
      <c r="N202" s="367">
        <v>0</v>
      </c>
      <c r="O202" s="333">
        <v>0</v>
      </c>
      <c r="P202" s="365">
        <v>0</v>
      </c>
      <c r="Q202" s="366" t="s">
        <v>495</v>
      </c>
      <c r="R202" s="365">
        <v>0</v>
      </c>
      <c r="S202" s="332">
        <v>0</v>
      </c>
      <c r="T202" s="333">
        <v>0</v>
      </c>
      <c r="U202" s="365">
        <v>0</v>
      </c>
      <c r="V202" s="366" t="s">
        <v>495</v>
      </c>
      <c r="W202" s="365">
        <v>0</v>
      </c>
      <c r="X202" s="367">
        <v>0</v>
      </c>
      <c r="Y202" s="333">
        <v>0</v>
      </c>
    </row>
    <row r="203" spans="3:25">
      <c r="C203" s="329"/>
      <c r="D203" s="345"/>
      <c r="E203" s="343"/>
      <c r="F203" s="365">
        <v>8</v>
      </c>
      <c r="G203" s="366" t="s">
        <v>496</v>
      </c>
      <c r="H203" s="365">
        <v>0</v>
      </c>
      <c r="I203" s="332">
        <v>0</v>
      </c>
      <c r="J203" s="333">
        <v>0</v>
      </c>
      <c r="K203" s="365">
        <v>0</v>
      </c>
      <c r="L203" s="366" t="s">
        <v>496</v>
      </c>
      <c r="M203" s="365">
        <v>0</v>
      </c>
      <c r="N203" s="367">
        <v>0</v>
      </c>
      <c r="O203" s="333">
        <v>0</v>
      </c>
      <c r="P203" s="365">
        <v>0</v>
      </c>
      <c r="Q203" s="366" t="s">
        <v>496</v>
      </c>
      <c r="R203" s="365">
        <v>0</v>
      </c>
      <c r="S203" s="332">
        <v>0</v>
      </c>
      <c r="T203" s="333">
        <v>0</v>
      </c>
      <c r="U203" s="365">
        <v>0</v>
      </c>
      <c r="V203" s="366" t="s">
        <v>496</v>
      </c>
      <c r="W203" s="365">
        <v>0</v>
      </c>
      <c r="X203" s="367">
        <v>0</v>
      </c>
      <c r="Y203" s="333">
        <v>0</v>
      </c>
    </row>
    <row r="204" spans="3:25" ht="13.5" thickBot="1">
      <c r="C204" s="329"/>
      <c r="D204" s="335"/>
      <c r="E204" s="335" t="s">
        <v>486</v>
      </c>
      <c r="F204" s="368">
        <f>SUM(F200:F203)</f>
        <v>40</v>
      </c>
      <c r="G204" s="369" t="s">
        <v>87</v>
      </c>
      <c r="H204" s="368">
        <f>SUM(H200:H203)</f>
        <v>0</v>
      </c>
      <c r="I204" s="344"/>
      <c r="J204" s="370">
        <f>SUM(J200:J203)</f>
        <v>0</v>
      </c>
      <c r="K204" s="368">
        <f>SUM(K200:K203)</f>
        <v>20</v>
      </c>
      <c r="L204" s="369" t="s">
        <v>87</v>
      </c>
      <c r="M204" s="368">
        <f>SUM(M200:M203)</f>
        <v>0</v>
      </c>
      <c r="N204" s="370"/>
      <c r="O204" s="370">
        <f>SUM(O200:O203)</f>
        <v>0</v>
      </c>
      <c r="P204" s="368">
        <f>SUM(P200:P203)</f>
        <v>0</v>
      </c>
      <c r="Q204" s="369" t="s">
        <v>87</v>
      </c>
      <c r="R204" s="368">
        <f>SUM(R200:R203)</f>
        <v>0</v>
      </c>
      <c r="S204" s="344"/>
      <c r="T204" s="370">
        <f>SUM(T200:T203)</f>
        <v>0</v>
      </c>
      <c r="U204" s="368">
        <f>SUM(U200:U203)</f>
        <v>0</v>
      </c>
      <c r="V204" s="369" t="s">
        <v>87</v>
      </c>
      <c r="W204" s="368">
        <f>SUM(W200:W203)</f>
        <v>0</v>
      </c>
      <c r="X204" s="370"/>
      <c r="Y204" s="371">
        <f>SUM(Y200:Y203)</f>
        <v>0</v>
      </c>
    </row>
    <row r="205" spans="3:25" ht="14.25" thickTop="1" thickBot="1">
      <c r="C205" s="329"/>
      <c r="D205" s="918" t="s">
        <v>523</v>
      </c>
      <c r="E205" s="918"/>
      <c r="F205" s="293"/>
      <c r="G205" s="361"/>
      <c r="H205" s="330"/>
      <c r="I205" s="362"/>
      <c r="J205" s="334"/>
      <c r="K205" s="361"/>
      <c r="L205" s="363"/>
      <c r="M205" s="362"/>
      <c r="N205" s="362"/>
      <c r="O205" s="364"/>
      <c r="P205" s="293"/>
      <c r="Q205" s="361"/>
      <c r="R205" s="330"/>
      <c r="S205" s="362"/>
      <c r="T205" s="362"/>
      <c r="U205" s="361"/>
      <c r="V205" s="363"/>
      <c r="W205" s="362"/>
      <c r="X205" s="362"/>
      <c r="Y205" s="333"/>
    </row>
    <row r="206" spans="3:25" ht="13.5" thickTop="1">
      <c r="C206" s="329"/>
      <c r="D206" s="345"/>
      <c r="E206" s="330" t="s">
        <v>494</v>
      </c>
      <c r="F206" s="365">
        <v>12</v>
      </c>
      <c r="G206" s="366" t="s">
        <v>495</v>
      </c>
      <c r="H206" s="365">
        <v>0</v>
      </c>
      <c r="I206" s="332">
        <v>0</v>
      </c>
      <c r="J206" s="334">
        <v>0</v>
      </c>
      <c r="K206" s="365">
        <v>12</v>
      </c>
      <c r="L206" s="366" t="s">
        <v>495</v>
      </c>
      <c r="M206" s="365">
        <v>0</v>
      </c>
      <c r="N206" s="367">
        <v>0</v>
      </c>
      <c r="O206" s="333">
        <v>0</v>
      </c>
      <c r="P206" s="365">
        <v>0</v>
      </c>
      <c r="Q206" s="366" t="s">
        <v>495</v>
      </c>
      <c r="R206" s="365">
        <v>0</v>
      </c>
      <c r="S206" s="332">
        <v>0</v>
      </c>
      <c r="T206" s="334">
        <v>0</v>
      </c>
      <c r="U206" s="365">
        <v>0</v>
      </c>
      <c r="V206" s="366" t="s">
        <v>495</v>
      </c>
      <c r="W206" s="365">
        <v>0</v>
      </c>
      <c r="X206" s="367">
        <v>0</v>
      </c>
      <c r="Y206" s="333">
        <v>0</v>
      </c>
    </row>
    <row r="207" spans="3:25">
      <c r="C207" s="329"/>
      <c r="D207" s="345"/>
      <c r="E207" s="330"/>
      <c r="F207" s="365">
        <v>8</v>
      </c>
      <c r="G207" s="366" t="s">
        <v>496</v>
      </c>
      <c r="H207" s="365">
        <v>0</v>
      </c>
      <c r="I207" s="332">
        <v>0</v>
      </c>
      <c r="J207" s="334">
        <v>0</v>
      </c>
      <c r="K207" s="365">
        <v>8</v>
      </c>
      <c r="L207" s="366" t="s">
        <v>496</v>
      </c>
      <c r="M207" s="365">
        <v>0</v>
      </c>
      <c r="N207" s="367">
        <v>0</v>
      </c>
      <c r="O207" s="333">
        <v>0</v>
      </c>
      <c r="P207" s="365">
        <v>0</v>
      </c>
      <c r="Q207" s="366" t="s">
        <v>496</v>
      </c>
      <c r="R207" s="365">
        <v>0</v>
      </c>
      <c r="S207" s="332">
        <v>0</v>
      </c>
      <c r="T207" s="334">
        <v>0</v>
      </c>
      <c r="U207" s="365">
        <v>0</v>
      </c>
      <c r="V207" s="366" t="s">
        <v>496</v>
      </c>
      <c r="W207" s="365">
        <v>0</v>
      </c>
      <c r="X207" s="367">
        <v>0</v>
      </c>
      <c r="Y207" s="333">
        <v>0</v>
      </c>
    </row>
    <row r="208" spans="3:25">
      <c r="C208" s="329"/>
      <c r="D208" s="345"/>
      <c r="E208" s="343" t="s">
        <v>487</v>
      </c>
      <c r="F208" s="365">
        <v>12</v>
      </c>
      <c r="G208" s="366" t="s">
        <v>495</v>
      </c>
      <c r="H208" s="365">
        <v>0</v>
      </c>
      <c r="I208" s="332">
        <v>0</v>
      </c>
      <c r="J208" s="333">
        <v>0</v>
      </c>
      <c r="K208" s="365">
        <v>0</v>
      </c>
      <c r="L208" s="366" t="s">
        <v>495</v>
      </c>
      <c r="M208" s="365">
        <v>0</v>
      </c>
      <c r="N208" s="367">
        <v>0</v>
      </c>
      <c r="O208" s="333">
        <v>0</v>
      </c>
      <c r="P208" s="365">
        <v>0</v>
      </c>
      <c r="Q208" s="366" t="s">
        <v>495</v>
      </c>
      <c r="R208" s="365">
        <v>0</v>
      </c>
      <c r="S208" s="332">
        <v>0</v>
      </c>
      <c r="T208" s="333">
        <v>0</v>
      </c>
      <c r="U208" s="365">
        <v>0</v>
      </c>
      <c r="V208" s="366" t="s">
        <v>495</v>
      </c>
      <c r="W208" s="365">
        <v>0</v>
      </c>
      <c r="X208" s="367">
        <v>0</v>
      </c>
      <c r="Y208" s="333">
        <v>0</v>
      </c>
    </row>
    <row r="209" spans="3:25">
      <c r="C209" s="329"/>
      <c r="D209" s="345"/>
      <c r="E209" s="343"/>
      <c r="F209" s="365">
        <v>8</v>
      </c>
      <c r="G209" s="366" t="s">
        <v>496</v>
      </c>
      <c r="H209" s="365">
        <v>0</v>
      </c>
      <c r="I209" s="332">
        <v>0</v>
      </c>
      <c r="J209" s="333">
        <v>0</v>
      </c>
      <c r="K209" s="365">
        <v>0</v>
      </c>
      <c r="L209" s="366" t="s">
        <v>496</v>
      </c>
      <c r="M209" s="365">
        <v>0</v>
      </c>
      <c r="N209" s="367">
        <v>0</v>
      </c>
      <c r="O209" s="333">
        <v>0</v>
      </c>
      <c r="P209" s="365">
        <v>0</v>
      </c>
      <c r="Q209" s="366" t="s">
        <v>496</v>
      </c>
      <c r="R209" s="365">
        <v>0</v>
      </c>
      <c r="S209" s="332">
        <v>0</v>
      </c>
      <c r="T209" s="333">
        <v>0</v>
      </c>
      <c r="U209" s="365">
        <v>0</v>
      </c>
      <c r="V209" s="366" t="s">
        <v>496</v>
      </c>
      <c r="W209" s="365">
        <v>0</v>
      </c>
      <c r="X209" s="367">
        <v>0</v>
      </c>
      <c r="Y209" s="333">
        <v>0</v>
      </c>
    </row>
    <row r="210" spans="3:25" ht="13.5" thickBot="1">
      <c r="C210" s="329"/>
      <c r="D210" s="335"/>
      <c r="E210" s="335" t="s">
        <v>486</v>
      </c>
      <c r="F210" s="368">
        <f>SUM(F206:F209)</f>
        <v>40</v>
      </c>
      <c r="G210" s="369" t="s">
        <v>87</v>
      </c>
      <c r="H210" s="368">
        <f>SUM(H206:H209)</f>
        <v>0</v>
      </c>
      <c r="I210" s="344"/>
      <c r="J210" s="370">
        <f>SUM(J206:J209)</f>
        <v>0</v>
      </c>
      <c r="K210" s="368">
        <f>SUM(K206:K209)</f>
        <v>20</v>
      </c>
      <c r="L210" s="369" t="s">
        <v>87</v>
      </c>
      <c r="M210" s="368">
        <f>SUM(M206:M209)</f>
        <v>0</v>
      </c>
      <c r="N210" s="370"/>
      <c r="O210" s="370">
        <f>SUM(O206:O209)</f>
        <v>0</v>
      </c>
      <c r="P210" s="368">
        <f>SUM(P206:P209)</f>
        <v>0</v>
      </c>
      <c r="Q210" s="369" t="s">
        <v>87</v>
      </c>
      <c r="R210" s="368">
        <f>SUM(R206:R209)</f>
        <v>0</v>
      </c>
      <c r="S210" s="344"/>
      <c r="T210" s="370">
        <f>SUM(T206:T209)</f>
        <v>0</v>
      </c>
      <c r="U210" s="368">
        <f>SUM(U206:U209)</f>
        <v>0</v>
      </c>
      <c r="V210" s="369" t="s">
        <v>87</v>
      </c>
      <c r="W210" s="368">
        <f>SUM(W206:W209)</f>
        <v>0</v>
      </c>
      <c r="X210" s="370"/>
      <c r="Y210" s="371">
        <f>SUM(Y206:Y209)</f>
        <v>0</v>
      </c>
    </row>
    <row r="211" spans="3:25" ht="14.25" thickTop="1" thickBot="1">
      <c r="C211" s="329"/>
      <c r="D211" s="918" t="s">
        <v>524</v>
      </c>
      <c r="E211" s="918"/>
      <c r="F211" s="293"/>
      <c r="G211" s="361"/>
      <c r="H211" s="330"/>
      <c r="I211" s="362"/>
      <c r="J211" s="334"/>
      <c r="K211" s="361"/>
      <c r="L211" s="363"/>
      <c r="M211" s="362"/>
      <c r="N211" s="362"/>
      <c r="O211" s="364"/>
      <c r="P211" s="293"/>
      <c r="Q211" s="361"/>
      <c r="R211" s="330"/>
      <c r="S211" s="362"/>
      <c r="T211" s="362"/>
      <c r="U211" s="361"/>
      <c r="V211" s="363"/>
      <c r="W211" s="362"/>
      <c r="X211" s="362"/>
      <c r="Y211" s="333"/>
    </row>
    <row r="212" spans="3:25" ht="13.5" thickTop="1">
      <c r="C212" s="329"/>
      <c r="D212" s="345"/>
      <c r="E212" s="330" t="s">
        <v>494</v>
      </c>
      <c r="F212" s="365">
        <v>12</v>
      </c>
      <c r="G212" s="366" t="s">
        <v>495</v>
      </c>
      <c r="H212" s="365">
        <v>0</v>
      </c>
      <c r="I212" s="332">
        <v>0</v>
      </c>
      <c r="J212" s="334">
        <v>0</v>
      </c>
      <c r="K212" s="365">
        <v>12</v>
      </c>
      <c r="L212" s="366" t="s">
        <v>495</v>
      </c>
      <c r="M212" s="365">
        <v>0</v>
      </c>
      <c r="N212" s="367">
        <v>0</v>
      </c>
      <c r="O212" s="333">
        <v>0</v>
      </c>
      <c r="P212" s="365">
        <v>0</v>
      </c>
      <c r="Q212" s="366" t="s">
        <v>495</v>
      </c>
      <c r="R212" s="365">
        <v>0</v>
      </c>
      <c r="S212" s="332">
        <v>0</v>
      </c>
      <c r="T212" s="334">
        <v>0</v>
      </c>
      <c r="U212" s="365">
        <v>0</v>
      </c>
      <c r="V212" s="366" t="s">
        <v>495</v>
      </c>
      <c r="W212" s="365">
        <v>0</v>
      </c>
      <c r="X212" s="367">
        <v>0</v>
      </c>
      <c r="Y212" s="333">
        <v>0</v>
      </c>
    </row>
    <row r="213" spans="3:25">
      <c r="C213" s="329"/>
      <c r="D213" s="345"/>
      <c r="E213" s="330"/>
      <c r="F213" s="365">
        <v>8</v>
      </c>
      <c r="G213" s="366" t="s">
        <v>496</v>
      </c>
      <c r="H213" s="365">
        <v>0</v>
      </c>
      <c r="I213" s="332">
        <v>0</v>
      </c>
      <c r="J213" s="334">
        <v>0</v>
      </c>
      <c r="K213" s="365">
        <v>8</v>
      </c>
      <c r="L213" s="366" t="s">
        <v>496</v>
      </c>
      <c r="M213" s="365">
        <v>0</v>
      </c>
      <c r="N213" s="367">
        <v>0</v>
      </c>
      <c r="O213" s="333">
        <v>0</v>
      </c>
      <c r="P213" s="365">
        <v>0</v>
      </c>
      <c r="Q213" s="366" t="s">
        <v>496</v>
      </c>
      <c r="R213" s="365">
        <v>0</v>
      </c>
      <c r="S213" s="332">
        <v>0</v>
      </c>
      <c r="T213" s="334">
        <v>0</v>
      </c>
      <c r="U213" s="365">
        <v>0</v>
      </c>
      <c r="V213" s="366" t="s">
        <v>496</v>
      </c>
      <c r="W213" s="365">
        <v>0</v>
      </c>
      <c r="X213" s="367">
        <v>0</v>
      </c>
      <c r="Y213" s="333">
        <v>0</v>
      </c>
    </row>
    <row r="214" spans="3:25">
      <c r="C214" s="329"/>
      <c r="D214" s="345"/>
      <c r="E214" s="343" t="s">
        <v>487</v>
      </c>
      <c r="F214" s="365">
        <v>12</v>
      </c>
      <c r="G214" s="366" t="s">
        <v>495</v>
      </c>
      <c r="H214" s="365">
        <v>0</v>
      </c>
      <c r="I214" s="332">
        <v>0</v>
      </c>
      <c r="J214" s="333">
        <v>0</v>
      </c>
      <c r="K214" s="365">
        <v>0</v>
      </c>
      <c r="L214" s="366" t="s">
        <v>495</v>
      </c>
      <c r="M214" s="365">
        <v>0</v>
      </c>
      <c r="N214" s="367">
        <v>0</v>
      </c>
      <c r="O214" s="333">
        <v>0</v>
      </c>
      <c r="P214" s="365">
        <v>0</v>
      </c>
      <c r="Q214" s="366" t="s">
        <v>495</v>
      </c>
      <c r="R214" s="365">
        <v>0</v>
      </c>
      <c r="S214" s="332">
        <v>0</v>
      </c>
      <c r="T214" s="333">
        <v>0</v>
      </c>
      <c r="U214" s="365">
        <v>0</v>
      </c>
      <c r="V214" s="366" t="s">
        <v>495</v>
      </c>
      <c r="W214" s="365">
        <v>0</v>
      </c>
      <c r="X214" s="367">
        <v>0</v>
      </c>
      <c r="Y214" s="333">
        <v>0</v>
      </c>
    </row>
    <row r="215" spans="3:25">
      <c r="C215" s="329"/>
      <c r="D215" s="345"/>
      <c r="E215" s="343"/>
      <c r="F215" s="365">
        <v>8</v>
      </c>
      <c r="G215" s="366" t="s">
        <v>496</v>
      </c>
      <c r="H215" s="365">
        <v>0</v>
      </c>
      <c r="I215" s="332">
        <v>0</v>
      </c>
      <c r="J215" s="333">
        <v>0</v>
      </c>
      <c r="K215" s="365">
        <v>0</v>
      </c>
      <c r="L215" s="366" t="s">
        <v>496</v>
      </c>
      <c r="M215" s="365">
        <v>0</v>
      </c>
      <c r="N215" s="367">
        <v>0</v>
      </c>
      <c r="O215" s="333">
        <v>0</v>
      </c>
      <c r="P215" s="365">
        <v>0</v>
      </c>
      <c r="Q215" s="366" t="s">
        <v>496</v>
      </c>
      <c r="R215" s="365">
        <v>0</v>
      </c>
      <c r="S215" s="332">
        <v>0</v>
      </c>
      <c r="T215" s="333">
        <v>0</v>
      </c>
      <c r="U215" s="365">
        <v>0</v>
      </c>
      <c r="V215" s="366" t="s">
        <v>496</v>
      </c>
      <c r="W215" s="365">
        <v>0</v>
      </c>
      <c r="X215" s="367">
        <v>0</v>
      </c>
      <c r="Y215" s="333">
        <v>0</v>
      </c>
    </row>
    <row r="216" spans="3:25" ht="13.5" thickBot="1">
      <c r="C216" s="329"/>
      <c r="D216" s="335"/>
      <c r="E216" s="335" t="s">
        <v>486</v>
      </c>
      <c r="F216" s="368">
        <f>SUM(F212:F215)</f>
        <v>40</v>
      </c>
      <c r="G216" s="369" t="s">
        <v>87</v>
      </c>
      <c r="H216" s="368">
        <f>SUM(H212:H215)</f>
        <v>0</v>
      </c>
      <c r="I216" s="344"/>
      <c r="J216" s="370">
        <f>SUM(J212:J215)</f>
        <v>0</v>
      </c>
      <c r="K216" s="368">
        <f>SUM(K212:K215)</f>
        <v>20</v>
      </c>
      <c r="L216" s="369" t="s">
        <v>87</v>
      </c>
      <c r="M216" s="368">
        <f>SUM(M212:M215)</f>
        <v>0</v>
      </c>
      <c r="N216" s="370"/>
      <c r="O216" s="370">
        <f>SUM(O212:O215)</f>
        <v>0</v>
      </c>
      <c r="P216" s="368">
        <f>SUM(P212:P215)</f>
        <v>0</v>
      </c>
      <c r="Q216" s="369" t="s">
        <v>87</v>
      </c>
      <c r="R216" s="368">
        <f>SUM(R212:R215)</f>
        <v>0</v>
      </c>
      <c r="S216" s="344"/>
      <c r="T216" s="370">
        <f>SUM(T212:T215)</f>
        <v>0</v>
      </c>
      <c r="U216" s="368">
        <f>SUM(U212:U215)</f>
        <v>0</v>
      </c>
      <c r="V216" s="369" t="s">
        <v>87</v>
      </c>
      <c r="W216" s="368">
        <f>SUM(W212:W215)</f>
        <v>0</v>
      </c>
      <c r="X216" s="370"/>
      <c r="Y216" s="371">
        <f>SUM(Y212:Y215)</f>
        <v>0</v>
      </c>
    </row>
    <row r="217" spans="3:25" ht="14.25" thickTop="1" thickBot="1">
      <c r="C217" s="329"/>
      <c r="D217" s="918" t="s">
        <v>525</v>
      </c>
      <c r="E217" s="918"/>
      <c r="F217" s="293"/>
      <c r="G217" s="361"/>
      <c r="H217" s="330"/>
      <c r="I217" s="362"/>
      <c r="J217" s="334"/>
      <c r="K217" s="361"/>
      <c r="L217" s="363"/>
      <c r="M217" s="362"/>
      <c r="N217" s="362"/>
      <c r="O217" s="364"/>
      <c r="P217" s="293"/>
      <c r="Q217" s="361"/>
      <c r="R217" s="330"/>
      <c r="S217" s="362"/>
      <c r="T217" s="362"/>
      <c r="U217" s="361"/>
      <c r="V217" s="363"/>
      <c r="W217" s="362"/>
      <c r="X217" s="362"/>
      <c r="Y217" s="333"/>
    </row>
    <row r="218" spans="3:25" ht="13.5" thickTop="1">
      <c r="C218" s="329"/>
      <c r="D218" s="345"/>
      <c r="E218" s="330" t="s">
        <v>494</v>
      </c>
      <c r="F218" s="365">
        <v>12</v>
      </c>
      <c r="G218" s="366" t="s">
        <v>495</v>
      </c>
      <c r="H218" s="365">
        <v>0</v>
      </c>
      <c r="I218" s="332">
        <v>0</v>
      </c>
      <c r="J218" s="334">
        <v>0</v>
      </c>
      <c r="K218" s="365">
        <v>12</v>
      </c>
      <c r="L218" s="366" t="s">
        <v>495</v>
      </c>
      <c r="M218" s="365">
        <v>0</v>
      </c>
      <c r="N218" s="367">
        <v>0</v>
      </c>
      <c r="O218" s="333">
        <v>0</v>
      </c>
      <c r="P218" s="365">
        <v>0</v>
      </c>
      <c r="Q218" s="366" t="s">
        <v>495</v>
      </c>
      <c r="R218" s="365">
        <v>0</v>
      </c>
      <c r="S218" s="332">
        <v>0</v>
      </c>
      <c r="T218" s="334">
        <v>0</v>
      </c>
      <c r="U218" s="365">
        <v>0</v>
      </c>
      <c r="V218" s="366" t="s">
        <v>495</v>
      </c>
      <c r="W218" s="365">
        <v>0</v>
      </c>
      <c r="X218" s="367">
        <v>0</v>
      </c>
      <c r="Y218" s="333">
        <v>0</v>
      </c>
    </row>
    <row r="219" spans="3:25">
      <c r="C219" s="329"/>
      <c r="D219" s="345"/>
      <c r="E219" s="330"/>
      <c r="F219" s="365">
        <v>8</v>
      </c>
      <c r="G219" s="366" t="s">
        <v>496</v>
      </c>
      <c r="H219" s="365">
        <v>0</v>
      </c>
      <c r="I219" s="332">
        <v>0</v>
      </c>
      <c r="J219" s="334">
        <v>0</v>
      </c>
      <c r="K219" s="365">
        <v>8</v>
      </c>
      <c r="L219" s="366" t="s">
        <v>496</v>
      </c>
      <c r="M219" s="365">
        <v>0</v>
      </c>
      <c r="N219" s="367">
        <v>0</v>
      </c>
      <c r="O219" s="333">
        <v>0</v>
      </c>
      <c r="P219" s="365">
        <v>0</v>
      </c>
      <c r="Q219" s="366" t="s">
        <v>496</v>
      </c>
      <c r="R219" s="365">
        <v>0</v>
      </c>
      <c r="S219" s="332">
        <v>0</v>
      </c>
      <c r="T219" s="334">
        <v>0</v>
      </c>
      <c r="U219" s="365">
        <v>0</v>
      </c>
      <c r="V219" s="366" t="s">
        <v>496</v>
      </c>
      <c r="W219" s="365">
        <v>0</v>
      </c>
      <c r="X219" s="367">
        <v>0</v>
      </c>
      <c r="Y219" s="333">
        <v>0</v>
      </c>
    </row>
    <row r="220" spans="3:25">
      <c r="C220" s="329"/>
      <c r="D220" s="345"/>
      <c r="E220" s="343" t="s">
        <v>487</v>
      </c>
      <c r="F220" s="365">
        <v>12</v>
      </c>
      <c r="G220" s="366" t="s">
        <v>495</v>
      </c>
      <c r="H220" s="365">
        <v>0</v>
      </c>
      <c r="I220" s="332">
        <v>0</v>
      </c>
      <c r="J220" s="333">
        <v>0</v>
      </c>
      <c r="K220" s="365">
        <v>0</v>
      </c>
      <c r="L220" s="366" t="s">
        <v>495</v>
      </c>
      <c r="M220" s="365">
        <v>0</v>
      </c>
      <c r="N220" s="367">
        <v>0</v>
      </c>
      <c r="O220" s="333">
        <v>0</v>
      </c>
      <c r="P220" s="365">
        <v>0</v>
      </c>
      <c r="Q220" s="366" t="s">
        <v>495</v>
      </c>
      <c r="R220" s="365">
        <v>0</v>
      </c>
      <c r="S220" s="332">
        <v>0</v>
      </c>
      <c r="T220" s="333">
        <v>0</v>
      </c>
      <c r="U220" s="365">
        <v>0</v>
      </c>
      <c r="V220" s="366" t="s">
        <v>495</v>
      </c>
      <c r="W220" s="365">
        <v>0</v>
      </c>
      <c r="X220" s="367">
        <v>0</v>
      </c>
      <c r="Y220" s="333">
        <v>0</v>
      </c>
    </row>
    <row r="221" spans="3:25">
      <c r="C221" s="329"/>
      <c r="D221" s="345"/>
      <c r="E221" s="343"/>
      <c r="F221" s="365">
        <v>8</v>
      </c>
      <c r="G221" s="366" t="s">
        <v>496</v>
      </c>
      <c r="H221" s="365">
        <v>0</v>
      </c>
      <c r="I221" s="332">
        <v>0</v>
      </c>
      <c r="J221" s="333">
        <v>0</v>
      </c>
      <c r="K221" s="365">
        <v>0</v>
      </c>
      <c r="L221" s="366" t="s">
        <v>496</v>
      </c>
      <c r="M221" s="365">
        <v>0</v>
      </c>
      <c r="N221" s="367">
        <v>0</v>
      </c>
      <c r="O221" s="333">
        <v>0</v>
      </c>
      <c r="P221" s="365">
        <v>0</v>
      </c>
      <c r="Q221" s="366" t="s">
        <v>496</v>
      </c>
      <c r="R221" s="365">
        <v>0</v>
      </c>
      <c r="S221" s="332">
        <v>0</v>
      </c>
      <c r="T221" s="333">
        <v>0</v>
      </c>
      <c r="U221" s="365">
        <v>0</v>
      </c>
      <c r="V221" s="366" t="s">
        <v>496</v>
      </c>
      <c r="W221" s="365">
        <v>0</v>
      </c>
      <c r="X221" s="367">
        <v>0</v>
      </c>
      <c r="Y221" s="333">
        <v>0</v>
      </c>
    </row>
    <row r="222" spans="3:25" ht="13.5" thickBot="1">
      <c r="C222" s="329"/>
      <c r="D222" s="335"/>
      <c r="E222" s="335" t="s">
        <v>486</v>
      </c>
      <c r="F222" s="368">
        <f>SUM(F218:F221)</f>
        <v>40</v>
      </c>
      <c r="G222" s="369" t="s">
        <v>87</v>
      </c>
      <c r="H222" s="368">
        <f>SUM(H218:H221)</f>
        <v>0</v>
      </c>
      <c r="I222" s="344"/>
      <c r="J222" s="370">
        <f>SUM(J218:J221)</f>
        <v>0</v>
      </c>
      <c r="K222" s="368">
        <f>SUM(K218:K221)</f>
        <v>20</v>
      </c>
      <c r="L222" s="369" t="s">
        <v>87</v>
      </c>
      <c r="M222" s="368">
        <f>SUM(M218:M221)</f>
        <v>0</v>
      </c>
      <c r="N222" s="370"/>
      <c r="O222" s="370">
        <f>SUM(O218:O221)</f>
        <v>0</v>
      </c>
      <c r="P222" s="368">
        <f>SUM(P218:P221)</f>
        <v>0</v>
      </c>
      <c r="Q222" s="369" t="s">
        <v>87</v>
      </c>
      <c r="R222" s="368">
        <f>SUM(R218:R221)</f>
        <v>0</v>
      </c>
      <c r="S222" s="344"/>
      <c r="T222" s="370">
        <f>SUM(T218:T221)</f>
        <v>0</v>
      </c>
      <c r="U222" s="368">
        <f>SUM(U218:U221)</f>
        <v>0</v>
      </c>
      <c r="V222" s="369" t="s">
        <v>87</v>
      </c>
      <c r="W222" s="368">
        <f>SUM(W218:W221)</f>
        <v>0</v>
      </c>
      <c r="X222" s="370"/>
      <c r="Y222" s="371">
        <f>SUM(Y218:Y221)</f>
        <v>0</v>
      </c>
    </row>
    <row r="223" spans="3:25" ht="14.25" thickTop="1" thickBot="1">
      <c r="C223" s="329"/>
      <c r="D223" s="918" t="s">
        <v>526</v>
      </c>
      <c r="E223" s="918"/>
      <c r="F223" s="293"/>
      <c r="G223" s="361"/>
      <c r="H223" s="330"/>
      <c r="I223" s="362"/>
      <c r="J223" s="334"/>
      <c r="K223" s="361"/>
      <c r="L223" s="363"/>
      <c r="M223" s="362"/>
      <c r="N223" s="362"/>
      <c r="O223" s="364"/>
      <c r="P223" s="293"/>
      <c r="Q223" s="361"/>
      <c r="R223" s="330"/>
      <c r="S223" s="362"/>
      <c r="T223" s="362"/>
      <c r="U223" s="361"/>
      <c r="V223" s="363"/>
      <c r="W223" s="362"/>
      <c r="X223" s="362"/>
      <c r="Y223" s="333"/>
    </row>
    <row r="224" spans="3:25" ht="13.5" thickTop="1">
      <c r="C224" s="329"/>
      <c r="D224" s="345"/>
      <c r="E224" s="330" t="s">
        <v>494</v>
      </c>
      <c r="F224" s="365">
        <v>15</v>
      </c>
      <c r="G224" s="366" t="s">
        <v>495</v>
      </c>
      <c r="H224" s="365">
        <v>0</v>
      </c>
      <c r="I224" s="332">
        <v>0</v>
      </c>
      <c r="J224" s="334">
        <v>0</v>
      </c>
      <c r="K224" s="365">
        <v>15</v>
      </c>
      <c r="L224" s="366" t="s">
        <v>495</v>
      </c>
      <c r="M224" s="365">
        <v>0</v>
      </c>
      <c r="N224" s="367">
        <v>0</v>
      </c>
      <c r="O224" s="333">
        <v>0</v>
      </c>
      <c r="P224" s="365">
        <v>0</v>
      </c>
      <c r="Q224" s="366" t="s">
        <v>495</v>
      </c>
      <c r="R224" s="365">
        <v>0</v>
      </c>
      <c r="S224" s="332">
        <v>0</v>
      </c>
      <c r="T224" s="334">
        <v>0</v>
      </c>
      <c r="U224" s="365">
        <v>0</v>
      </c>
      <c r="V224" s="366" t="s">
        <v>495</v>
      </c>
      <c r="W224" s="365">
        <v>0</v>
      </c>
      <c r="X224" s="367">
        <v>0</v>
      </c>
      <c r="Y224" s="333">
        <v>0</v>
      </c>
    </row>
    <row r="225" spans="3:25">
      <c r="C225" s="329"/>
      <c r="D225" s="345"/>
      <c r="E225" s="330"/>
      <c r="F225" s="365">
        <v>10</v>
      </c>
      <c r="G225" s="366" t="s">
        <v>496</v>
      </c>
      <c r="H225" s="365">
        <v>0</v>
      </c>
      <c r="I225" s="332">
        <v>0</v>
      </c>
      <c r="J225" s="334">
        <v>0</v>
      </c>
      <c r="K225" s="365">
        <v>10</v>
      </c>
      <c r="L225" s="366" t="s">
        <v>496</v>
      </c>
      <c r="M225" s="365">
        <v>0</v>
      </c>
      <c r="N225" s="367">
        <v>0</v>
      </c>
      <c r="O225" s="333">
        <v>0</v>
      </c>
      <c r="P225" s="365">
        <v>0</v>
      </c>
      <c r="Q225" s="366" t="s">
        <v>496</v>
      </c>
      <c r="R225" s="365">
        <v>0</v>
      </c>
      <c r="S225" s="332">
        <v>0</v>
      </c>
      <c r="T225" s="334">
        <v>0</v>
      </c>
      <c r="U225" s="365">
        <v>0</v>
      </c>
      <c r="V225" s="366" t="s">
        <v>496</v>
      </c>
      <c r="W225" s="365">
        <v>0</v>
      </c>
      <c r="X225" s="367">
        <v>0</v>
      </c>
      <c r="Y225" s="333">
        <v>0</v>
      </c>
    </row>
    <row r="226" spans="3:25">
      <c r="C226" s="329"/>
      <c r="D226" s="345"/>
      <c r="E226" s="343" t="s">
        <v>487</v>
      </c>
      <c r="F226" s="365">
        <v>15</v>
      </c>
      <c r="G226" s="366" t="s">
        <v>495</v>
      </c>
      <c r="H226" s="365">
        <v>0</v>
      </c>
      <c r="I226" s="332">
        <v>0</v>
      </c>
      <c r="J226" s="333">
        <v>0</v>
      </c>
      <c r="K226" s="365">
        <v>0</v>
      </c>
      <c r="L226" s="366" t="s">
        <v>495</v>
      </c>
      <c r="M226" s="365">
        <v>0</v>
      </c>
      <c r="N226" s="367">
        <v>0</v>
      </c>
      <c r="O226" s="333">
        <v>0</v>
      </c>
      <c r="P226" s="365">
        <v>0</v>
      </c>
      <c r="Q226" s="366" t="s">
        <v>495</v>
      </c>
      <c r="R226" s="365">
        <v>0</v>
      </c>
      <c r="S226" s="332">
        <v>0</v>
      </c>
      <c r="T226" s="333">
        <v>0</v>
      </c>
      <c r="U226" s="365">
        <v>0</v>
      </c>
      <c r="V226" s="366" t="s">
        <v>495</v>
      </c>
      <c r="W226" s="365">
        <v>0</v>
      </c>
      <c r="X226" s="367">
        <v>0</v>
      </c>
      <c r="Y226" s="333">
        <v>0</v>
      </c>
    </row>
    <row r="227" spans="3:25">
      <c r="C227" s="329"/>
      <c r="D227" s="345"/>
      <c r="E227" s="343"/>
      <c r="F227" s="365">
        <v>10</v>
      </c>
      <c r="G227" s="366" t="s">
        <v>496</v>
      </c>
      <c r="H227" s="365">
        <v>0</v>
      </c>
      <c r="I227" s="332">
        <v>0</v>
      </c>
      <c r="J227" s="333">
        <v>0</v>
      </c>
      <c r="K227" s="365">
        <v>0</v>
      </c>
      <c r="L227" s="366" t="s">
        <v>496</v>
      </c>
      <c r="M227" s="365">
        <v>0</v>
      </c>
      <c r="N227" s="367">
        <v>0</v>
      </c>
      <c r="O227" s="333">
        <v>0</v>
      </c>
      <c r="P227" s="365">
        <v>0</v>
      </c>
      <c r="Q227" s="366" t="s">
        <v>496</v>
      </c>
      <c r="R227" s="365">
        <v>0</v>
      </c>
      <c r="S227" s="332">
        <v>0</v>
      </c>
      <c r="T227" s="333">
        <v>0</v>
      </c>
      <c r="U227" s="365">
        <v>0</v>
      </c>
      <c r="V227" s="366" t="s">
        <v>496</v>
      </c>
      <c r="W227" s="365">
        <v>0</v>
      </c>
      <c r="X227" s="367">
        <v>0</v>
      </c>
      <c r="Y227" s="333">
        <v>0</v>
      </c>
    </row>
    <row r="228" spans="3:25" ht="13.5" thickBot="1">
      <c r="C228" s="329"/>
      <c r="D228" s="335"/>
      <c r="E228" s="335" t="s">
        <v>486</v>
      </c>
      <c r="F228" s="368">
        <f>SUM(F224:F227)</f>
        <v>50</v>
      </c>
      <c r="G228" s="369" t="s">
        <v>87</v>
      </c>
      <c r="H228" s="368">
        <f>SUM(H224:H227)</f>
        <v>0</v>
      </c>
      <c r="I228" s="344"/>
      <c r="J228" s="370">
        <f>SUM(J224:J227)</f>
        <v>0</v>
      </c>
      <c r="K228" s="368">
        <f>SUM(K224:K227)</f>
        <v>25</v>
      </c>
      <c r="L228" s="369" t="s">
        <v>87</v>
      </c>
      <c r="M228" s="368">
        <f>SUM(M224:M227)</f>
        <v>0</v>
      </c>
      <c r="N228" s="370"/>
      <c r="O228" s="370">
        <f>SUM(O224:O227)</f>
        <v>0</v>
      </c>
      <c r="P228" s="368">
        <f>SUM(P224:P227)</f>
        <v>0</v>
      </c>
      <c r="Q228" s="369" t="s">
        <v>87</v>
      </c>
      <c r="R228" s="368">
        <f>SUM(R224:R227)</f>
        <v>0</v>
      </c>
      <c r="S228" s="344"/>
      <c r="T228" s="370">
        <f>SUM(T224:T227)</f>
        <v>0</v>
      </c>
      <c r="U228" s="368">
        <f>SUM(U224:U227)</f>
        <v>0</v>
      </c>
      <c r="V228" s="369" t="s">
        <v>87</v>
      </c>
      <c r="W228" s="368">
        <f>SUM(W224:W227)</f>
        <v>0</v>
      </c>
      <c r="X228" s="370"/>
      <c r="Y228" s="371">
        <f>SUM(Y224:Y227)</f>
        <v>0</v>
      </c>
    </row>
    <row r="229" spans="3:25" ht="14.25" thickTop="1" thickBot="1">
      <c r="C229" s="329"/>
      <c r="D229" s="918" t="s">
        <v>527</v>
      </c>
      <c r="E229" s="918"/>
      <c r="F229" s="293"/>
      <c r="G229" s="361"/>
      <c r="H229" s="330"/>
      <c r="I229" s="362"/>
      <c r="J229" s="334"/>
      <c r="K229" s="361"/>
      <c r="L229" s="363"/>
      <c r="M229" s="362"/>
      <c r="N229" s="362"/>
      <c r="O229" s="364"/>
      <c r="P229" s="293"/>
      <c r="Q229" s="361"/>
      <c r="R229" s="330"/>
      <c r="S229" s="362"/>
      <c r="T229" s="362"/>
      <c r="U229" s="361"/>
      <c r="V229" s="363"/>
      <c r="W229" s="362"/>
      <c r="X229" s="362"/>
      <c r="Y229" s="333"/>
    </row>
    <row r="230" spans="3:25" ht="13.5" thickTop="1">
      <c r="C230" s="329"/>
      <c r="D230" s="345"/>
      <c r="E230" s="330" t="s">
        <v>494</v>
      </c>
      <c r="F230" s="365">
        <v>24</v>
      </c>
      <c r="G230" s="366" t="s">
        <v>495</v>
      </c>
      <c r="H230" s="365">
        <v>0</v>
      </c>
      <c r="I230" s="332">
        <v>0</v>
      </c>
      <c r="J230" s="334">
        <v>0</v>
      </c>
      <c r="K230" s="365">
        <v>24</v>
      </c>
      <c r="L230" s="366" t="s">
        <v>495</v>
      </c>
      <c r="M230" s="365">
        <v>0</v>
      </c>
      <c r="N230" s="367">
        <v>0</v>
      </c>
      <c r="O230" s="333">
        <v>0</v>
      </c>
      <c r="P230" s="365">
        <v>0</v>
      </c>
      <c r="Q230" s="366" t="s">
        <v>495</v>
      </c>
      <c r="R230" s="365">
        <v>0</v>
      </c>
      <c r="S230" s="332">
        <v>0</v>
      </c>
      <c r="T230" s="334">
        <v>0</v>
      </c>
      <c r="U230" s="365">
        <v>0</v>
      </c>
      <c r="V230" s="366" t="s">
        <v>495</v>
      </c>
      <c r="W230" s="365">
        <v>0</v>
      </c>
      <c r="X230" s="367">
        <v>0</v>
      </c>
      <c r="Y230" s="333">
        <v>0</v>
      </c>
    </row>
    <row r="231" spans="3:25">
      <c r="C231" s="329"/>
      <c r="D231" s="345"/>
      <c r="E231" s="330"/>
      <c r="F231" s="365">
        <v>16</v>
      </c>
      <c r="G231" s="366" t="s">
        <v>496</v>
      </c>
      <c r="H231" s="365">
        <v>0</v>
      </c>
      <c r="I231" s="332">
        <v>0</v>
      </c>
      <c r="J231" s="334">
        <v>0</v>
      </c>
      <c r="K231" s="365">
        <v>16</v>
      </c>
      <c r="L231" s="366" t="s">
        <v>496</v>
      </c>
      <c r="M231" s="365">
        <v>0</v>
      </c>
      <c r="N231" s="367">
        <v>0</v>
      </c>
      <c r="O231" s="333">
        <v>0</v>
      </c>
      <c r="P231" s="365">
        <v>0</v>
      </c>
      <c r="Q231" s="366" t="s">
        <v>496</v>
      </c>
      <c r="R231" s="365">
        <v>0</v>
      </c>
      <c r="S231" s="332">
        <v>0</v>
      </c>
      <c r="T231" s="334">
        <v>0</v>
      </c>
      <c r="U231" s="365">
        <v>0</v>
      </c>
      <c r="V231" s="366" t="s">
        <v>496</v>
      </c>
      <c r="W231" s="365">
        <v>0</v>
      </c>
      <c r="X231" s="367">
        <v>0</v>
      </c>
      <c r="Y231" s="333">
        <v>0</v>
      </c>
    </row>
    <row r="232" spans="3:25">
      <c r="C232" s="329"/>
      <c r="D232" s="345"/>
      <c r="E232" s="343" t="s">
        <v>487</v>
      </c>
      <c r="F232" s="365">
        <v>24</v>
      </c>
      <c r="G232" s="366" t="s">
        <v>495</v>
      </c>
      <c r="H232" s="365">
        <v>0</v>
      </c>
      <c r="I232" s="332">
        <v>0</v>
      </c>
      <c r="J232" s="333">
        <v>0</v>
      </c>
      <c r="K232" s="365">
        <v>0</v>
      </c>
      <c r="L232" s="366" t="s">
        <v>495</v>
      </c>
      <c r="M232" s="365">
        <v>0</v>
      </c>
      <c r="N232" s="367">
        <v>0</v>
      </c>
      <c r="O232" s="333">
        <v>0</v>
      </c>
      <c r="P232" s="365">
        <v>0</v>
      </c>
      <c r="Q232" s="366" t="s">
        <v>495</v>
      </c>
      <c r="R232" s="365">
        <v>0</v>
      </c>
      <c r="S232" s="332">
        <v>0</v>
      </c>
      <c r="T232" s="333">
        <v>0</v>
      </c>
      <c r="U232" s="365">
        <v>0</v>
      </c>
      <c r="V232" s="366" t="s">
        <v>495</v>
      </c>
      <c r="W232" s="365">
        <v>0</v>
      </c>
      <c r="X232" s="367">
        <v>0</v>
      </c>
      <c r="Y232" s="333">
        <v>0</v>
      </c>
    </row>
    <row r="233" spans="3:25">
      <c r="C233" s="329"/>
      <c r="D233" s="345"/>
      <c r="E233" s="343"/>
      <c r="F233" s="365">
        <v>16</v>
      </c>
      <c r="G233" s="366" t="s">
        <v>496</v>
      </c>
      <c r="H233" s="365">
        <v>0</v>
      </c>
      <c r="I233" s="332">
        <v>0</v>
      </c>
      <c r="J233" s="333">
        <v>0</v>
      </c>
      <c r="K233" s="365">
        <v>0</v>
      </c>
      <c r="L233" s="366" t="s">
        <v>496</v>
      </c>
      <c r="M233" s="365">
        <v>0</v>
      </c>
      <c r="N233" s="367">
        <v>0</v>
      </c>
      <c r="O233" s="333">
        <v>0</v>
      </c>
      <c r="P233" s="365">
        <v>0</v>
      </c>
      <c r="Q233" s="366" t="s">
        <v>496</v>
      </c>
      <c r="R233" s="365">
        <v>0</v>
      </c>
      <c r="S233" s="332">
        <v>0</v>
      </c>
      <c r="T233" s="333">
        <v>0</v>
      </c>
      <c r="U233" s="365">
        <v>0</v>
      </c>
      <c r="V233" s="366" t="s">
        <v>496</v>
      </c>
      <c r="W233" s="365">
        <v>0</v>
      </c>
      <c r="X233" s="367">
        <v>0</v>
      </c>
      <c r="Y233" s="333">
        <v>0</v>
      </c>
    </row>
    <row r="234" spans="3:25" ht="13.5" thickBot="1">
      <c r="C234" s="372"/>
      <c r="D234" s="335"/>
      <c r="E234" s="335" t="s">
        <v>486</v>
      </c>
      <c r="F234" s="368">
        <f>SUM(F230:F233)</f>
        <v>80</v>
      </c>
      <c r="G234" s="369" t="s">
        <v>87</v>
      </c>
      <c r="H234" s="368">
        <f>SUM(H230:H233)</f>
        <v>0</v>
      </c>
      <c r="I234" s="344"/>
      <c r="J234" s="370">
        <f>SUM(J230:J233)</f>
        <v>0</v>
      </c>
      <c r="K234" s="368">
        <f>SUM(K230:K233)</f>
        <v>40</v>
      </c>
      <c r="L234" s="369" t="s">
        <v>87</v>
      </c>
      <c r="M234" s="368">
        <f>SUM(M230:M233)</f>
        <v>0</v>
      </c>
      <c r="N234" s="370"/>
      <c r="O234" s="370">
        <f>SUM(O230:O233)</f>
        <v>0</v>
      </c>
      <c r="P234" s="368">
        <f>SUM(P230:P233)</f>
        <v>0</v>
      </c>
      <c r="Q234" s="369" t="s">
        <v>87</v>
      </c>
      <c r="R234" s="368">
        <f>SUM(R230:R233)</f>
        <v>0</v>
      </c>
      <c r="S234" s="344"/>
      <c r="T234" s="370">
        <f>SUM(T230:T233)</f>
        <v>0</v>
      </c>
      <c r="U234" s="368">
        <f>SUM(U230:U233)</f>
        <v>0</v>
      </c>
      <c r="V234" s="369" t="s">
        <v>87</v>
      </c>
      <c r="W234" s="368">
        <f>SUM(W230:W233)</f>
        <v>0</v>
      </c>
      <c r="X234" s="370"/>
      <c r="Y234" s="371">
        <f>SUM(Y230:Y233)</f>
        <v>0</v>
      </c>
    </row>
    <row r="235" spans="3:25" s="351" customFormat="1" ht="17.25" thickTop="1" thickBot="1">
      <c r="C235" s="919" t="s">
        <v>544</v>
      </c>
      <c r="D235" s="920"/>
      <c r="E235" s="347"/>
      <c r="F235" s="348">
        <f>F234+F228+F222+F216+F210+F204+F198+F192+F186+F180+F174+F168+F162+F156+F150+F144+F138+F132+F126+F120</f>
        <v>1050</v>
      </c>
      <c r="G235" s="349"/>
      <c r="H235" s="348">
        <f>H234+H228+H222+H216+H210+H204+H198+H192+H186+H180+H174+H168+H162+H156+H150+H144+H138+H132+H126+H120</f>
        <v>8</v>
      </c>
      <c r="I235" s="350"/>
      <c r="J235" s="373">
        <f>J234+J228+J222+J216+J210+J204+J198+J192+J186+J180+J174+J168+J162+J156+J150+J144+J138+J132+J126+J120</f>
        <v>160000</v>
      </c>
      <c r="K235" s="348">
        <f>K234+K228+K222+K216+K210+K204+K198+K192+K186+K180+K174+K168+K162+K156+K150+K144+K138+K132+K126+K120</f>
        <v>525</v>
      </c>
      <c r="L235" s="349"/>
      <c r="M235" s="348">
        <f>M234+M228+M222+M216+M210+M204+M198+M192+M186+M180+M174+M168+M162+M156+M150+M144+M138+M132+M126+M120</f>
        <v>0</v>
      </c>
      <c r="N235" s="350"/>
      <c r="O235" s="373">
        <f>O234+O228+O222+O216+O210+O204+O198+O192+O186+O180+O174+O168+O162+O156+O150+O144+O138+O132+O126+O120</f>
        <v>0</v>
      </c>
      <c r="P235" s="348">
        <f>P234+P228+P222+P216+P210+P204+P198+P192+P186+P180+P174+P168+P162+P156+P150+P144+P138+P132+P126+P120</f>
        <v>0</v>
      </c>
      <c r="Q235" s="349"/>
      <c r="R235" s="348">
        <f>R234+R228+R222+R216+R210+R204+R198+R192+R186+R180+R174+R168+R162+R156+R150+R144+R138+R132+R126+R120</f>
        <v>0</v>
      </c>
      <c r="S235" s="350"/>
      <c r="T235" s="373">
        <f>T234+T228+T222+T216+T210+T204+T198+T192+T186+T180+T174+T168+T162+T156+T150+T144+T138+T132+T126+T120</f>
        <v>0</v>
      </c>
      <c r="U235" s="348">
        <f>U234+U228+U222+U216+U210+U204+U198+U192+U186+U180+U174+U168+U162+U156+U150+U144+U138+U132+U126+U120</f>
        <v>0</v>
      </c>
      <c r="V235" s="349"/>
      <c r="W235" s="348">
        <f>W234+W228+W222+W216+W210+W204+W198+W192+W186+W180+W174+W168+W162+W156+W150+W144+W138+W132+W126+W120</f>
        <v>0</v>
      </c>
      <c r="X235" s="350"/>
      <c r="Y235" s="829">
        <f>Y234+Y228+Y222+Y216+Y210+Y204+Y198+Y192+Y186+Y180+Y174+Y168+Y162+Y156+Y150+Y144+Y138+Y132+Y126+Y120</f>
        <v>0</v>
      </c>
    </row>
    <row r="236" spans="3:25" ht="19.5" thickTop="1" thickBot="1">
      <c r="C236" s="921" t="s">
        <v>550</v>
      </c>
      <c r="D236" s="922"/>
      <c r="E236" s="375"/>
      <c r="F236" s="348">
        <f>F235+F113+F23</f>
        <v>1640</v>
      </c>
      <c r="G236" s="376"/>
      <c r="H236" s="348">
        <f>H235+H113+H23</f>
        <v>463</v>
      </c>
      <c r="I236" s="377"/>
      <c r="J236" s="373">
        <f>J235+J113+J23</f>
        <v>18190500</v>
      </c>
      <c r="K236" s="348">
        <f>K235+K113+K23</f>
        <v>895</v>
      </c>
      <c r="L236" s="376"/>
      <c r="M236" s="348">
        <f>M235+M113+M23</f>
        <v>286</v>
      </c>
      <c r="N236" s="377"/>
      <c r="O236" s="373">
        <f>O235+O113+O23</f>
        <v>10326000</v>
      </c>
      <c r="P236" s="348">
        <f>P235+P113+P23</f>
        <v>150</v>
      </c>
      <c r="Q236" s="376"/>
      <c r="R236" s="348">
        <f>R235+R113+R23</f>
        <v>145</v>
      </c>
      <c r="S236" s="377"/>
      <c r="T236" s="373">
        <f>T235+T113+T23</f>
        <v>3714000</v>
      </c>
      <c r="U236" s="348">
        <f>U235+U113+U23</f>
        <v>150</v>
      </c>
      <c r="V236" s="376"/>
      <c r="W236" s="348">
        <f>W235+W113+W23</f>
        <v>147</v>
      </c>
      <c r="X236" s="377"/>
      <c r="Y236" s="829">
        <f>Y235+Y113+Y23</f>
        <v>2929500</v>
      </c>
    </row>
    <row r="237" spans="3:25" ht="13.5" thickTop="1"/>
    <row r="238" spans="3:25">
      <c r="F238" s="113"/>
      <c r="G238" s="113"/>
      <c r="H238" s="113"/>
      <c r="I238" s="113"/>
      <c r="J238" s="113"/>
      <c r="K238" s="113"/>
      <c r="L238" s="113"/>
      <c r="M238" s="113"/>
      <c r="N238" s="113"/>
      <c r="O238" s="113"/>
      <c r="P238" s="113"/>
      <c r="Q238" s="113"/>
      <c r="R238" s="113"/>
      <c r="S238" s="113"/>
      <c r="T238" s="113"/>
      <c r="U238" s="113"/>
      <c r="V238" s="113"/>
      <c r="W238" s="113"/>
      <c r="X238" s="113"/>
      <c r="Y238" s="113"/>
    </row>
    <row r="239" spans="3:25">
      <c r="F239" s="113"/>
      <c r="G239" s="113"/>
      <c r="H239" s="113"/>
      <c r="I239" s="113"/>
      <c r="J239" s="113"/>
      <c r="K239" s="113"/>
      <c r="L239" s="113"/>
      <c r="M239" s="113"/>
      <c r="N239" s="113"/>
      <c r="O239" s="113"/>
      <c r="P239" s="113"/>
      <c r="Q239" s="113"/>
      <c r="R239" s="113"/>
      <c r="S239" s="113"/>
      <c r="T239" s="113"/>
      <c r="U239" s="113"/>
      <c r="V239" s="113"/>
      <c r="W239" s="113"/>
      <c r="X239" s="113"/>
      <c r="Y239" s="113"/>
    </row>
    <row r="240" spans="3:25" ht="15" customHeight="1">
      <c r="F240" s="923"/>
      <c r="G240" s="923"/>
      <c r="H240" s="923"/>
      <c r="I240" s="923"/>
      <c r="J240" s="923"/>
      <c r="K240" s="923"/>
      <c r="L240" s="923"/>
      <c r="M240" s="923"/>
      <c r="N240" s="923"/>
      <c r="O240" s="923"/>
    </row>
    <row r="241" spans="6:15">
      <c r="J241" s="111"/>
      <c r="O241" s="111"/>
    </row>
    <row r="242" spans="6:15">
      <c r="J242" s="111"/>
      <c r="O242" s="111"/>
    </row>
    <row r="243" spans="6:15">
      <c r="J243" s="111"/>
      <c r="O243" s="111"/>
    </row>
    <row r="244" spans="6:15">
      <c r="J244" s="111"/>
      <c r="O244" s="111"/>
    </row>
    <row r="245" spans="6:15">
      <c r="J245" s="111"/>
      <c r="O245" s="111"/>
    </row>
    <row r="246" spans="6:15">
      <c r="J246" s="111"/>
      <c r="O246" s="111"/>
    </row>
    <row r="247" spans="6:15">
      <c r="F247" s="116"/>
      <c r="G247" s="116"/>
      <c r="H247" s="116"/>
      <c r="I247" s="378"/>
      <c r="J247" s="116"/>
      <c r="K247" s="116"/>
      <c r="L247" s="116"/>
      <c r="M247" s="116"/>
      <c r="N247" s="378"/>
      <c r="O247" s="116"/>
    </row>
    <row r="249" spans="6:15">
      <c r="J249" s="111"/>
      <c r="O249" s="111"/>
    </row>
    <row r="250" spans="6:15">
      <c r="I250" s="111"/>
      <c r="J250" s="111"/>
      <c r="N250" s="111"/>
      <c r="O250" s="111"/>
    </row>
    <row r="251" spans="6:15">
      <c r="I251" s="111"/>
      <c r="J251" s="111"/>
      <c r="N251" s="111"/>
      <c r="O251" s="111"/>
    </row>
    <row r="252" spans="6:15">
      <c r="I252" s="111"/>
      <c r="J252" s="111"/>
      <c r="N252" s="111"/>
      <c r="O252" s="111"/>
    </row>
    <row r="253" spans="6:15">
      <c r="F253" s="116"/>
      <c r="H253" s="116"/>
      <c r="J253" s="116"/>
      <c r="K253" s="116"/>
      <c r="M253" s="116"/>
      <c r="O253" s="116"/>
    </row>
    <row r="254" spans="6:15">
      <c r="F254" s="116"/>
      <c r="G254" s="116"/>
      <c r="H254" s="116"/>
      <c r="I254" s="378"/>
      <c r="J254" s="116"/>
      <c r="K254" s="116"/>
      <c r="L254" s="116"/>
      <c r="M254" s="116"/>
      <c r="N254" s="378"/>
      <c r="O254" s="116"/>
    </row>
    <row r="255" spans="6:15">
      <c r="J255" s="111"/>
      <c r="O255" s="111"/>
    </row>
    <row r="256" spans="6:15">
      <c r="F256" s="116"/>
      <c r="G256" s="116"/>
      <c r="H256" s="116"/>
      <c r="I256" s="378"/>
      <c r="J256" s="116"/>
      <c r="K256" s="116"/>
      <c r="L256" s="116"/>
      <c r="M256" s="116"/>
      <c r="N256" s="378"/>
      <c r="O256" s="116"/>
    </row>
  </sheetData>
  <mergeCells count="73">
    <mergeCell ref="C9:C11"/>
    <mergeCell ref="D9:D11"/>
    <mergeCell ref="E9:E11"/>
    <mergeCell ref="F9:F10"/>
    <mergeCell ref="G9:J9"/>
    <mergeCell ref="H5:I5"/>
    <mergeCell ref="L5:N5"/>
    <mergeCell ref="C7:N7"/>
    <mergeCell ref="I8:J8"/>
    <mergeCell ref="V8:X8"/>
    <mergeCell ref="R10:T10"/>
    <mergeCell ref="W10:Y10"/>
    <mergeCell ref="H11:H12"/>
    <mergeCell ref="I11:I12"/>
    <mergeCell ref="J11:J12"/>
    <mergeCell ref="M11:M12"/>
    <mergeCell ref="N11:N12"/>
    <mergeCell ref="K9:K10"/>
    <mergeCell ref="L9:O9"/>
    <mergeCell ref="P9:P10"/>
    <mergeCell ref="Q9:T9"/>
    <mergeCell ref="U9:U10"/>
    <mergeCell ref="V9:Y9"/>
    <mergeCell ref="D81:E81"/>
    <mergeCell ref="Y11:Y12"/>
    <mergeCell ref="C12:E13"/>
    <mergeCell ref="C23:D23"/>
    <mergeCell ref="D24:E24"/>
    <mergeCell ref="D25:E25"/>
    <mergeCell ref="D33:E33"/>
    <mergeCell ref="O11:O12"/>
    <mergeCell ref="R11:R12"/>
    <mergeCell ref="S11:S12"/>
    <mergeCell ref="T11:T12"/>
    <mergeCell ref="W11:W12"/>
    <mergeCell ref="X11:X12"/>
    <mergeCell ref="G10:G11"/>
    <mergeCell ref="H10:J10"/>
    <mergeCell ref="M10:O10"/>
    <mergeCell ref="D41:E41"/>
    <mergeCell ref="D49:E49"/>
    <mergeCell ref="D57:E57"/>
    <mergeCell ref="D65:E65"/>
    <mergeCell ref="D73:E73"/>
    <mergeCell ref="D151:E151"/>
    <mergeCell ref="D89:E89"/>
    <mergeCell ref="D97:E97"/>
    <mergeCell ref="D105:E105"/>
    <mergeCell ref="C113:D113"/>
    <mergeCell ref="D114:E114"/>
    <mergeCell ref="D115:E115"/>
    <mergeCell ref="D121:E121"/>
    <mergeCell ref="D127:E127"/>
    <mergeCell ref="D133:E133"/>
    <mergeCell ref="D139:E139"/>
    <mergeCell ref="D145:E145"/>
    <mergeCell ref="D223:E223"/>
    <mergeCell ref="D157:E157"/>
    <mergeCell ref="D163:E163"/>
    <mergeCell ref="D169:E169"/>
    <mergeCell ref="D175:E175"/>
    <mergeCell ref="D181:E181"/>
    <mergeCell ref="D187:E187"/>
    <mergeCell ref="D193:E193"/>
    <mergeCell ref="D199:E199"/>
    <mergeCell ref="D205:E205"/>
    <mergeCell ref="D211:E211"/>
    <mergeCell ref="D217:E217"/>
    <mergeCell ref="D229:E229"/>
    <mergeCell ref="C235:D235"/>
    <mergeCell ref="C236:D236"/>
    <mergeCell ref="F240:J240"/>
    <mergeCell ref="K240:O240"/>
  </mergeCells>
  <pageMargins left="0.15748031496062992" right="0.15748031496062992" top="0.62992125984251968" bottom="0.27559055118110237" header="0.23622047244094491" footer="0.15748031496062992"/>
  <pageSetup paperSize="5" scale="58" orientation="landscape" r:id="rId1"/>
  <rowBreaks count="3" manualBreakCount="3">
    <brk id="64" min="2" max="24" man="1"/>
    <brk id="126" min="2" max="24" man="1"/>
    <brk id="186" min="2" max="24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C00000"/>
  </sheetPr>
  <dimension ref="A2:N33"/>
  <sheetViews>
    <sheetView showGridLines="0" view="pageBreakPreview" topLeftCell="A10" zoomScaleNormal="85" zoomScaleSheetLayoutView="100" workbookViewId="0">
      <selection activeCell="J10" sqref="J10"/>
    </sheetView>
  </sheetViews>
  <sheetFormatPr defaultRowHeight="12.75"/>
  <cols>
    <col min="1" max="2" width="4" style="111" customWidth="1"/>
    <col min="3" max="3" width="6.140625" style="116" customWidth="1"/>
    <col min="4" max="4" width="3.42578125" style="111" customWidth="1"/>
    <col min="5" max="5" width="3.140625" style="111" customWidth="1"/>
    <col min="6" max="6" width="34" style="111" customWidth="1"/>
    <col min="7" max="7" width="11.5703125" style="111" customWidth="1"/>
    <col min="8" max="8" width="14.42578125" style="111" customWidth="1"/>
    <col min="9" max="9" width="13.7109375" style="111" customWidth="1"/>
    <col min="10" max="10" width="11.85546875" style="111" customWidth="1"/>
    <col min="11" max="11" width="16.140625" style="111" customWidth="1"/>
    <col min="12" max="12" width="14.7109375" style="111" customWidth="1"/>
    <col min="13" max="257" width="9.140625" style="111"/>
    <col min="258" max="258" width="4" style="111" customWidth="1"/>
    <col min="259" max="259" width="6.140625" style="111" customWidth="1"/>
    <col min="260" max="260" width="3.42578125" style="111" customWidth="1"/>
    <col min="261" max="261" width="3.140625" style="111" customWidth="1"/>
    <col min="262" max="262" width="49.7109375" style="111" customWidth="1"/>
    <col min="263" max="263" width="29" style="111" customWidth="1"/>
    <col min="264" max="265" width="26" style="111" customWidth="1"/>
    <col min="266" max="266" width="25.7109375" style="111" customWidth="1"/>
    <col min="267" max="513" width="9.140625" style="111"/>
    <col min="514" max="514" width="4" style="111" customWidth="1"/>
    <col min="515" max="515" width="6.140625" style="111" customWidth="1"/>
    <col min="516" max="516" width="3.42578125" style="111" customWidth="1"/>
    <col min="517" max="517" width="3.140625" style="111" customWidth="1"/>
    <col min="518" max="518" width="49.7109375" style="111" customWidth="1"/>
    <col min="519" max="519" width="29" style="111" customWidth="1"/>
    <col min="520" max="521" width="26" style="111" customWidth="1"/>
    <col min="522" max="522" width="25.7109375" style="111" customWidth="1"/>
    <col min="523" max="769" width="9.140625" style="111"/>
    <col min="770" max="770" width="4" style="111" customWidth="1"/>
    <col min="771" max="771" width="6.140625" style="111" customWidth="1"/>
    <col min="772" max="772" width="3.42578125" style="111" customWidth="1"/>
    <col min="773" max="773" width="3.140625" style="111" customWidth="1"/>
    <col min="774" max="774" width="49.7109375" style="111" customWidth="1"/>
    <col min="775" max="775" width="29" style="111" customWidth="1"/>
    <col min="776" max="777" width="26" style="111" customWidth="1"/>
    <col min="778" max="778" width="25.7109375" style="111" customWidth="1"/>
    <col min="779" max="1025" width="9.140625" style="111"/>
    <col min="1026" max="1026" width="4" style="111" customWidth="1"/>
    <col min="1027" max="1027" width="6.140625" style="111" customWidth="1"/>
    <col min="1028" max="1028" width="3.42578125" style="111" customWidth="1"/>
    <col min="1029" max="1029" width="3.140625" style="111" customWidth="1"/>
    <col min="1030" max="1030" width="49.7109375" style="111" customWidth="1"/>
    <col min="1031" max="1031" width="29" style="111" customWidth="1"/>
    <col min="1032" max="1033" width="26" style="111" customWidth="1"/>
    <col min="1034" max="1034" width="25.7109375" style="111" customWidth="1"/>
    <col min="1035" max="1281" width="9.140625" style="111"/>
    <col min="1282" max="1282" width="4" style="111" customWidth="1"/>
    <col min="1283" max="1283" width="6.140625" style="111" customWidth="1"/>
    <col min="1284" max="1284" width="3.42578125" style="111" customWidth="1"/>
    <col min="1285" max="1285" width="3.140625" style="111" customWidth="1"/>
    <col min="1286" max="1286" width="49.7109375" style="111" customWidth="1"/>
    <col min="1287" max="1287" width="29" style="111" customWidth="1"/>
    <col min="1288" max="1289" width="26" style="111" customWidth="1"/>
    <col min="1290" max="1290" width="25.7109375" style="111" customWidth="1"/>
    <col min="1291" max="1537" width="9.140625" style="111"/>
    <col min="1538" max="1538" width="4" style="111" customWidth="1"/>
    <col min="1539" max="1539" width="6.140625" style="111" customWidth="1"/>
    <col min="1540" max="1540" width="3.42578125" style="111" customWidth="1"/>
    <col min="1541" max="1541" width="3.140625" style="111" customWidth="1"/>
    <col min="1542" max="1542" width="49.7109375" style="111" customWidth="1"/>
    <col min="1543" max="1543" width="29" style="111" customWidth="1"/>
    <col min="1544" max="1545" width="26" style="111" customWidth="1"/>
    <col min="1546" max="1546" width="25.7109375" style="111" customWidth="1"/>
    <col min="1547" max="1793" width="9.140625" style="111"/>
    <col min="1794" max="1794" width="4" style="111" customWidth="1"/>
    <col min="1795" max="1795" width="6.140625" style="111" customWidth="1"/>
    <col min="1796" max="1796" width="3.42578125" style="111" customWidth="1"/>
    <col min="1797" max="1797" width="3.140625" style="111" customWidth="1"/>
    <col min="1798" max="1798" width="49.7109375" style="111" customWidth="1"/>
    <col min="1799" max="1799" width="29" style="111" customWidth="1"/>
    <col min="1800" max="1801" width="26" style="111" customWidth="1"/>
    <col min="1802" max="1802" width="25.7109375" style="111" customWidth="1"/>
    <col min="1803" max="2049" width="9.140625" style="111"/>
    <col min="2050" max="2050" width="4" style="111" customWidth="1"/>
    <col min="2051" max="2051" width="6.140625" style="111" customWidth="1"/>
    <col min="2052" max="2052" width="3.42578125" style="111" customWidth="1"/>
    <col min="2053" max="2053" width="3.140625" style="111" customWidth="1"/>
    <col min="2054" max="2054" width="49.7109375" style="111" customWidth="1"/>
    <col min="2055" max="2055" width="29" style="111" customWidth="1"/>
    <col min="2056" max="2057" width="26" style="111" customWidth="1"/>
    <col min="2058" max="2058" width="25.7109375" style="111" customWidth="1"/>
    <col min="2059" max="2305" width="9.140625" style="111"/>
    <col min="2306" max="2306" width="4" style="111" customWidth="1"/>
    <col min="2307" max="2307" width="6.140625" style="111" customWidth="1"/>
    <col min="2308" max="2308" width="3.42578125" style="111" customWidth="1"/>
    <col min="2309" max="2309" width="3.140625" style="111" customWidth="1"/>
    <col min="2310" max="2310" width="49.7109375" style="111" customWidth="1"/>
    <col min="2311" max="2311" width="29" style="111" customWidth="1"/>
    <col min="2312" max="2313" width="26" style="111" customWidth="1"/>
    <col min="2314" max="2314" width="25.7109375" style="111" customWidth="1"/>
    <col min="2315" max="2561" width="9.140625" style="111"/>
    <col min="2562" max="2562" width="4" style="111" customWidth="1"/>
    <col min="2563" max="2563" width="6.140625" style="111" customWidth="1"/>
    <col min="2564" max="2564" width="3.42578125" style="111" customWidth="1"/>
    <col min="2565" max="2565" width="3.140625" style="111" customWidth="1"/>
    <col min="2566" max="2566" width="49.7109375" style="111" customWidth="1"/>
    <col min="2567" max="2567" width="29" style="111" customWidth="1"/>
    <col min="2568" max="2569" width="26" style="111" customWidth="1"/>
    <col min="2570" max="2570" width="25.7109375" style="111" customWidth="1"/>
    <col min="2571" max="2817" width="9.140625" style="111"/>
    <col min="2818" max="2818" width="4" style="111" customWidth="1"/>
    <col min="2819" max="2819" width="6.140625" style="111" customWidth="1"/>
    <col min="2820" max="2820" width="3.42578125" style="111" customWidth="1"/>
    <col min="2821" max="2821" width="3.140625" style="111" customWidth="1"/>
    <col min="2822" max="2822" width="49.7109375" style="111" customWidth="1"/>
    <col min="2823" max="2823" width="29" style="111" customWidth="1"/>
    <col min="2824" max="2825" width="26" style="111" customWidth="1"/>
    <col min="2826" max="2826" width="25.7109375" style="111" customWidth="1"/>
    <col min="2827" max="3073" width="9.140625" style="111"/>
    <col min="3074" max="3074" width="4" style="111" customWidth="1"/>
    <col min="3075" max="3075" width="6.140625" style="111" customWidth="1"/>
    <col min="3076" max="3076" width="3.42578125" style="111" customWidth="1"/>
    <col min="3077" max="3077" width="3.140625" style="111" customWidth="1"/>
    <col min="3078" max="3078" width="49.7109375" style="111" customWidth="1"/>
    <col min="3079" max="3079" width="29" style="111" customWidth="1"/>
    <col min="3080" max="3081" width="26" style="111" customWidth="1"/>
    <col min="3082" max="3082" width="25.7109375" style="111" customWidth="1"/>
    <col min="3083" max="3329" width="9.140625" style="111"/>
    <col min="3330" max="3330" width="4" style="111" customWidth="1"/>
    <col min="3331" max="3331" width="6.140625" style="111" customWidth="1"/>
    <col min="3332" max="3332" width="3.42578125" style="111" customWidth="1"/>
    <col min="3333" max="3333" width="3.140625" style="111" customWidth="1"/>
    <col min="3334" max="3334" width="49.7109375" style="111" customWidth="1"/>
    <col min="3335" max="3335" width="29" style="111" customWidth="1"/>
    <col min="3336" max="3337" width="26" style="111" customWidth="1"/>
    <col min="3338" max="3338" width="25.7109375" style="111" customWidth="1"/>
    <col min="3339" max="3585" width="9.140625" style="111"/>
    <col min="3586" max="3586" width="4" style="111" customWidth="1"/>
    <col min="3587" max="3587" width="6.140625" style="111" customWidth="1"/>
    <col min="3588" max="3588" width="3.42578125" style="111" customWidth="1"/>
    <col min="3589" max="3589" width="3.140625" style="111" customWidth="1"/>
    <col min="3590" max="3590" width="49.7109375" style="111" customWidth="1"/>
    <col min="3591" max="3591" width="29" style="111" customWidth="1"/>
    <col min="3592" max="3593" width="26" style="111" customWidth="1"/>
    <col min="3594" max="3594" width="25.7109375" style="111" customWidth="1"/>
    <col min="3595" max="3841" width="9.140625" style="111"/>
    <col min="3842" max="3842" width="4" style="111" customWidth="1"/>
    <col min="3843" max="3843" width="6.140625" style="111" customWidth="1"/>
    <col min="3844" max="3844" width="3.42578125" style="111" customWidth="1"/>
    <col min="3845" max="3845" width="3.140625" style="111" customWidth="1"/>
    <col min="3846" max="3846" width="49.7109375" style="111" customWidth="1"/>
    <col min="3847" max="3847" width="29" style="111" customWidth="1"/>
    <col min="3848" max="3849" width="26" style="111" customWidth="1"/>
    <col min="3850" max="3850" width="25.7109375" style="111" customWidth="1"/>
    <col min="3851" max="4097" width="9.140625" style="111"/>
    <col min="4098" max="4098" width="4" style="111" customWidth="1"/>
    <col min="4099" max="4099" width="6.140625" style="111" customWidth="1"/>
    <col min="4100" max="4100" width="3.42578125" style="111" customWidth="1"/>
    <col min="4101" max="4101" width="3.140625" style="111" customWidth="1"/>
    <col min="4102" max="4102" width="49.7109375" style="111" customWidth="1"/>
    <col min="4103" max="4103" width="29" style="111" customWidth="1"/>
    <col min="4104" max="4105" width="26" style="111" customWidth="1"/>
    <col min="4106" max="4106" width="25.7109375" style="111" customWidth="1"/>
    <col min="4107" max="4353" width="9.140625" style="111"/>
    <col min="4354" max="4354" width="4" style="111" customWidth="1"/>
    <col min="4355" max="4355" width="6.140625" style="111" customWidth="1"/>
    <col min="4356" max="4356" width="3.42578125" style="111" customWidth="1"/>
    <col min="4357" max="4357" width="3.140625" style="111" customWidth="1"/>
    <col min="4358" max="4358" width="49.7109375" style="111" customWidth="1"/>
    <col min="4359" max="4359" width="29" style="111" customWidth="1"/>
    <col min="4360" max="4361" width="26" style="111" customWidth="1"/>
    <col min="4362" max="4362" width="25.7109375" style="111" customWidth="1"/>
    <col min="4363" max="4609" width="9.140625" style="111"/>
    <col min="4610" max="4610" width="4" style="111" customWidth="1"/>
    <col min="4611" max="4611" width="6.140625" style="111" customWidth="1"/>
    <col min="4612" max="4612" width="3.42578125" style="111" customWidth="1"/>
    <col min="4613" max="4613" width="3.140625" style="111" customWidth="1"/>
    <col min="4614" max="4614" width="49.7109375" style="111" customWidth="1"/>
    <col min="4615" max="4615" width="29" style="111" customWidth="1"/>
    <col min="4616" max="4617" width="26" style="111" customWidth="1"/>
    <col min="4618" max="4618" width="25.7109375" style="111" customWidth="1"/>
    <col min="4619" max="4865" width="9.140625" style="111"/>
    <col min="4866" max="4866" width="4" style="111" customWidth="1"/>
    <col min="4867" max="4867" width="6.140625" style="111" customWidth="1"/>
    <col min="4868" max="4868" width="3.42578125" style="111" customWidth="1"/>
    <col min="4869" max="4869" width="3.140625" style="111" customWidth="1"/>
    <col min="4870" max="4870" width="49.7109375" style="111" customWidth="1"/>
    <col min="4871" max="4871" width="29" style="111" customWidth="1"/>
    <col min="4872" max="4873" width="26" style="111" customWidth="1"/>
    <col min="4874" max="4874" width="25.7109375" style="111" customWidth="1"/>
    <col min="4875" max="5121" width="9.140625" style="111"/>
    <col min="5122" max="5122" width="4" style="111" customWidth="1"/>
    <col min="5123" max="5123" width="6.140625" style="111" customWidth="1"/>
    <col min="5124" max="5124" width="3.42578125" style="111" customWidth="1"/>
    <col min="5125" max="5125" width="3.140625" style="111" customWidth="1"/>
    <col min="5126" max="5126" width="49.7109375" style="111" customWidth="1"/>
    <col min="5127" max="5127" width="29" style="111" customWidth="1"/>
    <col min="5128" max="5129" width="26" style="111" customWidth="1"/>
    <col min="5130" max="5130" width="25.7109375" style="111" customWidth="1"/>
    <col min="5131" max="5377" width="9.140625" style="111"/>
    <col min="5378" max="5378" width="4" style="111" customWidth="1"/>
    <col min="5379" max="5379" width="6.140625" style="111" customWidth="1"/>
    <col min="5380" max="5380" width="3.42578125" style="111" customWidth="1"/>
    <col min="5381" max="5381" width="3.140625" style="111" customWidth="1"/>
    <col min="5382" max="5382" width="49.7109375" style="111" customWidth="1"/>
    <col min="5383" max="5383" width="29" style="111" customWidth="1"/>
    <col min="5384" max="5385" width="26" style="111" customWidth="1"/>
    <col min="5386" max="5386" width="25.7109375" style="111" customWidth="1"/>
    <col min="5387" max="5633" width="9.140625" style="111"/>
    <col min="5634" max="5634" width="4" style="111" customWidth="1"/>
    <col min="5635" max="5635" width="6.140625" style="111" customWidth="1"/>
    <col min="5636" max="5636" width="3.42578125" style="111" customWidth="1"/>
    <col min="5637" max="5637" width="3.140625" style="111" customWidth="1"/>
    <col min="5638" max="5638" width="49.7109375" style="111" customWidth="1"/>
    <col min="5639" max="5639" width="29" style="111" customWidth="1"/>
    <col min="5640" max="5641" width="26" style="111" customWidth="1"/>
    <col min="5642" max="5642" width="25.7109375" style="111" customWidth="1"/>
    <col min="5643" max="5889" width="9.140625" style="111"/>
    <col min="5890" max="5890" width="4" style="111" customWidth="1"/>
    <col min="5891" max="5891" width="6.140625" style="111" customWidth="1"/>
    <col min="5892" max="5892" width="3.42578125" style="111" customWidth="1"/>
    <col min="5893" max="5893" width="3.140625" style="111" customWidth="1"/>
    <col min="5894" max="5894" width="49.7109375" style="111" customWidth="1"/>
    <col min="5895" max="5895" width="29" style="111" customWidth="1"/>
    <col min="5896" max="5897" width="26" style="111" customWidth="1"/>
    <col min="5898" max="5898" width="25.7109375" style="111" customWidth="1"/>
    <col min="5899" max="6145" width="9.140625" style="111"/>
    <col min="6146" max="6146" width="4" style="111" customWidth="1"/>
    <col min="6147" max="6147" width="6.140625" style="111" customWidth="1"/>
    <col min="6148" max="6148" width="3.42578125" style="111" customWidth="1"/>
    <col min="6149" max="6149" width="3.140625" style="111" customWidth="1"/>
    <col min="6150" max="6150" width="49.7109375" style="111" customWidth="1"/>
    <col min="6151" max="6151" width="29" style="111" customWidth="1"/>
    <col min="6152" max="6153" width="26" style="111" customWidth="1"/>
    <col min="6154" max="6154" width="25.7109375" style="111" customWidth="1"/>
    <col min="6155" max="6401" width="9.140625" style="111"/>
    <col min="6402" max="6402" width="4" style="111" customWidth="1"/>
    <col min="6403" max="6403" width="6.140625" style="111" customWidth="1"/>
    <col min="6404" max="6404" width="3.42578125" style="111" customWidth="1"/>
    <col min="6405" max="6405" width="3.140625" style="111" customWidth="1"/>
    <col min="6406" max="6406" width="49.7109375" style="111" customWidth="1"/>
    <col min="6407" max="6407" width="29" style="111" customWidth="1"/>
    <col min="6408" max="6409" width="26" style="111" customWidth="1"/>
    <col min="6410" max="6410" width="25.7109375" style="111" customWidth="1"/>
    <col min="6411" max="6657" width="9.140625" style="111"/>
    <col min="6658" max="6658" width="4" style="111" customWidth="1"/>
    <col min="6659" max="6659" width="6.140625" style="111" customWidth="1"/>
    <col min="6660" max="6660" width="3.42578125" style="111" customWidth="1"/>
    <col min="6661" max="6661" width="3.140625" style="111" customWidth="1"/>
    <col min="6662" max="6662" width="49.7109375" style="111" customWidth="1"/>
    <col min="6663" max="6663" width="29" style="111" customWidth="1"/>
    <col min="6664" max="6665" width="26" style="111" customWidth="1"/>
    <col min="6666" max="6666" width="25.7109375" style="111" customWidth="1"/>
    <col min="6667" max="6913" width="9.140625" style="111"/>
    <col min="6914" max="6914" width="4" style="111" customWidth="1"/>
    <col min="6915" max="6915" width="6.140625" style="111" customWidth="1"/>
    <col min="6916" max="6916" width="3.42578125" style="111" customWidth="1"/>
    <col min="6917" max="6917" width="3.140625" style="111" customWidth="1"/>
    <col min="6918" max="6918" width="49.7109375" style="111" customWidth="1"/>
    <col min="6919" max="6919" width="29" style="111" customWidth="1"/>
    <col min="6920" max="6921" width="26" style="111" customWidth="1"/>
    <col min="6922" max="6922" width="25.7109375" style="111" customWidth="1"/>
    <col min="6923" max="7169" width="9.140625" style="111"/>
    <col min="7170" max="7170" width="4" style="111" customWidth="1"/>
    <col min="7171" max="7171" width="6.140625" style="111" customWidth="1"/>
    <col min="7172" max="7172" width="3.42578125" style="111" customWidth="1"/>
    <col min="7173" max="7173" width="3.140625" style="111" customWidth="1"/>
    <col min="7174" max="7174" width="49.7109375" style="111" customWidth="1"/>
    <col min="7175" max="7175" width="29" style="111" customWidth="1"/>
    <col min="7176" max="7177" width="26" style="111" customWidth="1"/>
    <col min="7178" max="7178" width="25.7109375" style="111" customWidth="1"/>
    <col min="7179" max="7425" width="9.140625" style="111"/>
    <col min="7426" max="7426" width="4" style="111" customWidth="1"/>
    <col min="7427" max="7427" width="6.140625" style="111" customWidth="1"/>
    <col min="7428" max="7428" width="3.42578125" style="111" customWidth="1"/>
    <col min="7429" max="7429" width="3.140625" style="111" customWidth="1"/>
    <col min="7430" max="7430" width="49.7109375" style="111" customWidth="1"/>
    <col min="7431" max="7431" width="29" style="111" customWidth="1"/>
    <col min="7432" max="7433" width="26" style="111" customWidth="1"/>
    <col min="7434" max="7434" width="25.7109375" style="111" customWidth="1"/>
    <col min="7435" max="7681" width="9.140625" style="111"/>
    <col min="7682" max="7682" width="4" style="111" customWidth="1"/>
    <col min="7683" max="7683" width="6.140625" style="111" customWidth="1"/>
    <col min="7684" max="7684" width="3.42578125" style="111" customWidth="1"/>
    <col min="7685" max="7685" width="3.140625" style="111" customWidth="1"/>
    <col min="7686" max="7686" width="49.7109375" style="111" customWidth="1"/>
    <col min="7687" max="7687" width="29" style="111" customWidth="1"/>
    <col min="7688" max="7689" width="26" style="111" customWidth="1"/>
    <col min="7690" max="7690" width="25.7109375" style="111" customWidth="1"/>
    <col min="7691" max="7937" width="9.140625" style="111"/>
    <col min="7938" max="7938" width="4" style="111" customWidth="1"/>
    <col min="7939" max="7939" width="6.140625" style="111" customWidth="1"/>
    <col min="7940" max="7940" width="3.42578125" style="111" customWidth="1"/>
    <col min="7941" max="7941" width="3.140625" style="111" customWidth="1"/>
    <col min="7942" max="7942" width="49.7109375" style="111" customWidth="1"/>
    <col min="7943" max="7943" width="29" style="111" customWidth="1"/>
    <col min="7944" max="7945" width="26" style="111" customWidth="1"/>
    <col min="7946" max="7946" width="25.7109375" style="111" customWidth="1"/>
    <col min="7947" max="8193" width="9.140625" style="111"/>
    <col min="8194" max="8194" width="4" style="111" customWidth="1"/>
    <col min="8195" max="8195" width="6.140625" style="111" customWidth="1"/>
    <col min="8196" max="8196" width="3.42578125" style="111" customWidth="1"/>
    <col min="8197" max="8197" width="3.140625" style="111" customWidth="1"/>
    <col min="8198" max="8198" width="49.7109375" style="111" customWidth="1"/>
    <col min="8199" max="8199" width="29" style="111" customWidth="1"/>
    <col min="8200" max="8201" width="26" style="111" customWidth="1"/>
    <col min="8202" max="8202" width="25.7109375" style="111" customWidth="1"/>
    <col min="8203" max="8449" width="9.140625" style="111"/>
    <col min="8450" max="8450" width="4" style="111" customWidth="1"/>
    <col min="8451" max="8451" width="6.140625" style="111" customWidth="1"/>
    <col min="8452" max="8452" width="3.42578125" style="111" customWidth="1"/>
    <col min="8453" max="8453" width="3.140625" style="111" customWidth="1"/>
    <col min="8454" max="8454" width="49.7109375" style="111" customWidth="1"/>
    <col min="8455" max="8455" width="29" style="111" customWidth="1"/>
    <col min="8456" max="8457" width="26" style="111" customWidth="1"/>
    <col min="8458" max="8458" width="25.7109375" style="111" customWidth="1"/>
    <col min="8459" max="8705" width="9.140625" style="111"/>
    <col min="8706" max="8706" width="4" style="111" customWidth="1"/>
    <col min="8707" max="8707" width="6.140625" style="111" customWidth="1"/>
    <col min="8708" max="8708" width="3.42578125" style="111" customWidth="1"/>
    <col min="8709" max="8709" width="3.140625" style="111" customWidth="1"/>
    <col min="8710" max="8710" width="49.7109375" style="111" customWidth="1"/>
    <col min="8711" max="8711" width="29" style="111" customWidth="1"/>
    <col min="8712" max="8713" width="26" style="111" customWidth="1"/>
    <col min="8714" max="8714" width="25.7109375" style="111" customWidth="1"/>
    <col min="8715" max="8961" width="9.140625" style="111"/>
    <col min="8962" max="8962" width="4" style="111" customWidth="1"/>
    <col min="8963" max="8963" width="6.140625" style="111" customWidth="1"/>
    <col min="8964" max="8964" width="3.42578125" style="111" customWidth="1"/>
    <col min="8965" max="8965" width="3.140625" style="111" customWidth="1"/>
    <col min="8966" max="8966" width="49.7109375" style="111" customWidth="1"/>
    <col min="8967" max="8967" width="29" style="111" customWidth="1"/>
    <col min="8968" max="8969" width="26" style="111" customWidth="1"/>
    <col min="8970" max="8970" width="25.7109375" style="111" customWidth="1"/>
    <col min="8971" max="9217" width="9.140625" style="111"/>
    <col min="9218" max="9218" width="4" style="111" customWidth="1"/>
    <col min="9219" max="9219" width="6.140625" style="111" customWidth="1"/>
    <col min="9220" max="9220" width="3.42578125" style="111" customWidth="1"/>
    <col min="9221" max="9221" width="3.140625" style="111" customWidth="1"/>
    <col min="9222" max="9222" width="49.7109375" style="111" customWidth="1"/>
    <col min="9223" max="9223" width="29" style="111" customWidth="1"/>
    <col min="9224" max="9225" width="26" style="111" customWidth="1"/>
    <col min="9226" max="9226" width="25.7109375" style="111" customWidth="1"/>
    <col min="9227" max="9473" width="9.140625" style="111"/>
    <col min="9474" max="9474" width="4" style="111" customWidth="1"/>
    <col min="9475" max="9475" width="6.140625" style="111" customWidth="1"/>
    <col min="9476" max="9476" width="3.42578125" style="111" customWidth="1"/>
    <col min="9477" max="9477" width="3.140625" style="111" customWidth="1"/>
    <col min="9478" max="9478" width="49.7109375" style="111" customWidth="1"/>
    <col min="9479" max="9479" width="29" style="111" customWidth="1"/>
    <col min="9480" max="9481" width="26" style="111" customWidth="1"/>
    <col min="9482" max="9482" width="25.7109375" style="111" customWidth="1"/>
    <col min="9483" max="9729" width="9.140625" style="111"/>
    <col min="9730" max="9730" width="4" style="111" customWidth="1"/>
    <col min="9731" max="9731" width="6.140625" style="111" customWidth="1"/>
    <col min="9732" max="9732" width="3.42578125" style="111" customWidth="1"/>
    <col min="9733" max="9733" width="3.140625" style="111" customWidth="1"/>
    <col min="9734" max="9734" width="49.7109375" style="111" customWidth="1"/>
    <col min="9735" max="9735" width="29" style="111" customWidth="1"/>
    <col min="9736" max="9737" width="26" style="111" customWidth="1"/>
    <col min="9738" max="9738" width="25.7109375" style="111" customWidth="1"/>
    <col min="9739" max="9985" width="9.140625" style="111"/>
    <col min="9986" max="9986" width="4" style="111" customWidth="1"/>
    <col min="9987" max="9987" width="6.140625" style="111" customWidth="1"/>
    <col min="9988" max="9988" width="3.42578125" style="111" customWidth="1"/>
    <col min="9989" max="9989" width="3.140625" style="111" customWidth="1"/>
    <col min="9990" max="9990" width="49.7109375" style="111" customWidth="1"/>
    <col min="9991" max="9991" width="29" style="111" customWidth="1"/>
    <col min="9992" max="9993" width="26" style="111" customWidth="1"/>
    <col min="9994" max="9994" width="25.7109375" style="111" customWidth="1"/>
    <col min="9995" max="10241" width="9.140625" style="111"/>
    <col min="10242" max="10242" width="4" style="111" customWidth="1"/>
    <col min="10243" max="10243" width="6.140625" style="111" customWidth="1"/>
    <col min="10244" max="10244" width="3.42578125" style="111" customWidth="1"/>
    <col min="10245" max="10245" width="3.140625" style="111" customWidth="1"/>
    <col min="10246" max="10246" width="49.7109375" style="111" customWidth="1"/>
    <col min="10247" max="10247" width="29" style="111" customWidth="1"/>
    <col min="10248" max="10249" width="26" style="111" customWidth="1"/>
    <col min="10250" max="10250" width="25.7109375" style="111" customWidth="1"/>
    <col min="10251" max="10497" width="9.140625" style="111"/>
    <col min="10498" max="10498" width="4" style="111" customWidth="1"/>
    <col min="10499" max="10499" width="6.140625" style="111" customWidth="1"/>
    <col min="10500" max="10500" width="3.42578125" style="111" customWidth="1"/>
    <col min="10501" max="10501" width="3.140625" style="111" customWidth="1"/>
    <col min="10502" max="10502" width="49.7109375" style="111" customWidth="1"/>
    <col min="10503" max="10503" width="29" style="111" customWidth="1"/>
    <col min="10504" max="10505" width="26" style="111" customWidth="1"/>
    <col min="10506" max="10506" width="25.7109375" style="111" customWidth="1"/>
    <col min="10507" max="10753" width="9.140625" style="111"/>
    <col min="10754" max="10754" width="4" style="111" customWidth="1"/>
    <col min="10755" max="10755" width="6.140625" style="111" customWidth="1"/>
    <col min="10756" max="10756" width="3.42578125" style="111" customWidth="1"/>
    <col min="10757" max="10757" width="3.140625" style="111" customWidth="1"/>
    <col min="10758" max="10758" width="49.7109375" style="111" customWidth="1"/>
    <col min="10759" max="10759" width="29" style="111" customWidth="1"/>
    <col min="10760" max="10761" width="26" style="111" customWidth="1"/>
    <col min="10762" max="10762" width="25.7109375" style="111" customWidth="1"/>
    <col min="10763" max="11009" width="9.140625" style="111"/>
    <col min="11010" max="11010" width="4" style="111" customWidth="1"/>
    <col min="11011" max="11011" width="6.140625" style="111" customWidth="1"/>
    <col min="11012" max="11012" width="3.42578125" style="111" customWidth="1"/>
    <col min="11013" max="11013" width="3.140625" style="111" customWidth="1"/>
    <col min="11014" max="11014" width="49.7109375" style="111" customWidth="1"/>
    <col min="11015" max="11015" width="29" style="111" customWidth="1"/>
    <col min="11016" max="11017" width="26" style="111" customWidth="1"/>
    <col min="11018" max="11018" width="25.7109375" style="111" customWidth="1"/>
    <col min="11019" max="11265" width="9.140625" style="111"/>
    <col min="11266" max="11266" width="4" style="111" customWidth="1"/>
    <col min="11267" max="11267" width="6.140625" style="111" customWidth="1"/>
    <col min="11268" max="11268" width="3.42578125" style="111" customWidth="1"/>
    <col min="11269" max="11269" width="3.140625" style="111" customWidth="1"/>
    <col min="11270" max="11270" width="49.7109375" style="111" customWidth="1"/>
    <col min="11271" max="11271" width="29" style="111" customWidth="1"/>
    <col min="11272" max="11273" width="26" style="111" customWidth="1"/>
    <col min="11274" max="11274" width="25.7109375" style="111" customWidth="1"/>
    <col min="11275" max="11521" width="9.140625" style="111"/>
    <col min="11522" max="11522" width="4" style="111" customWidth="1"/>
    <col min="11523" max="11523" width="6.140625" style="111" customWidth="1"/>
    <col min="11524" max="11524" width="3.42578125" style="111" customWidth="1"/>
    <col min="11525" max="11525" width="3.140625" style="111" customWidth="1"/>
    <col min="11526" max="11526" width="49.7109375" style="111" customWidth="1"/>
    <col min="11527" max="11527" width="29" style="111" customWidth="1"/>
    <col min="11528" max="11529" width="26" style="111" customWidth="1"/>
    <col min="11530" max="11530" width="25.7109375" style="111" customWidth="1"/>
    <col min="11531" max="11777" width="9.140625" style="111"/>
    <col min="11778" max="11778" width="4" style="111" customWidth="1"/>
    <col min="11779" max="11779" width="6.140625" style="111" customWidth="1"/>
    <col min="11780" max="11780" width="3.42578125" style="111" customWidth="1"/>
    <col min="11781" max="11781" width="3.140625" style="111" customWidth="1"/>
    <col min="11782" max="11782" width="49.7109375" style="111" customWidth="1"/>
    <col min="11783" max="11783" width="29" style="111" customWidth="1"/>
    <col min="11784" max="11785" width="26" style="111" customWidth="1"/>
    <col min="11786" max="11786" width="25.7109375" style="111" customWidth="1"/>
    <col min="11787" max="12033" width="9.140625" style="111"/>
    <col min="12034" max="12034" width="4" style="111" customWidth="1"/>
    <col min="12035" max="12035" width="6.140625" style="111" customWidth="1"/>
    <col min="12036" max="12036" width="3.42578125" style="111" customWidth="1"/>
    <col min="12037" max="12037" width="3.140625" style="111" customWidth="1"/>
    <col min="12038" max="12038" width="49.7109375" style="111" customWidth="1"/>
    <col min="12039" max="12039" width="29" style="111" customWidth="1"/>
    <col min="12040" max="12041" width="26" style="111" customWidth="1"/>
    <col min="12042" max="12042" width="25.7109375" style="111" customWidth="1"/>
    <col min="12043" max="12289" width="9.140625" style="111"/>
    <col min="12290" max="12290" width="4" style="111" customWidth="1"/>
    <col min="12291" max="12291" width="6.140625" style="111" customWidth="1"/>
    <col min="12292" max="12292" width="3.42578125" style="111" customWidth="1"/>
    <col min="12293" max="12293" width="3.140625" style="111" customWidth="1"/>
    <col min="12294" max="12294" width="49.7109375" style="111" customWidth="1"/>
    <col min="12295" max="12295" width="29" style="111" customWidth="1"/>
    <col min="12296" max="12297" width="26" style="111" customWidth="1"/>
    <col min="12298" max="12298" width="25.7109375" style="111" customWidth="1"/>
    <col min="12299" max="12545" width="9.140625" style="111"/>
    <col min="12546" max="12546" width="4" style="111" customWidth="1"/>
    <col min="12547" max="12547" width="6.140625" style="111" customWidth="1"/>
    <col min="12548" max="12548" width="3.42578125" style="111" customWidth="1"/>
    <col min="12549" max="12549" width="3.140625" style="111" customWidth="1"/>
    <col min="12550" max="12550" width="49.7109375" style="111" customWidth="1"/>
    <col min="12551" max="12551" width="29" style="111" customWidth="1"/>
    <col min="12552" max="12553" width="26" style="111" customWidth="1"/>
    <col min="12554" max="12554" width="25.7109375" style="111" customWidth="1"/>
    <col min="12555" max="12801" width="9.140625" style="111"/>
    <col min="12802" max="12802" width="4" style="111" customWidth="1"/>
    <col min="12803" max="12803" width="6.140625" style="111" customWidth="1"/>
    <col min="12804" max="12804" width="3.42578125" style="111" customWidth="1"/>
    <col min="12805" max="12805" width="3.140625" style="111" customWidth="1"/>
    <col min="12806" max="12806" width="49.7109375" style="111" customWidth="1"/>
    <col min="12807" max="12807" width="29" style="111" customWidth="1"/>
    <col min="12808" max="12809" width="26" style="111" customWidth="1"/>
    <col min="12810" max="12810" width="25.7109375" style="111" customWidth="1"/>
    <col min="12811" max="13057" width="9.140625" style="111"/>
    <col min="13058" max="13058" width="4" style="111" customWidth="1"/>
    <col min="13059" max="13059" width="6.140625" style="111" customWidth="1"/>
    <col min="13060" max="13060" width="3.42578125" style="111" customWidth="1"/>
    <col min="13061" max="13061" width="3.140625" style="111" customWidth="1"/>
    <col min="13062" max="13062" width="49.7109375" style="111" customWidth="1"/>
    <col min="13063" max="13063" width="29" style="111" customWidth="1"/>
    <col min="13064" max="13065" width="26" style="111" customWidth="1"/>
    <col min="13066" max="13066" width="25.7109375" style="111" customWidth="1"/>
    <col min="13067" max="13313" width="9.140625" style="111"/>
    <col min="13314" max="13314" width="4" style="111" customWidth="1"/>
    <col min="13315" max="13315" width="6.140625" style="111" customWidth="1"/>
    <col min="13316" max="13316" width="3.42578125" style="111" customWidth="1"/>
    <col min="13317" max="13317" width="3.140625" style="111" customWidth="1"/>
    <col min="13318" max="13318" width="49.7109375" style="111" customWidth="1"/>
    <col min="13319" max="13319" width="29" style="111" customWidth="1"/>
    <col min="13320" max="13321" width="26" style="111" customWidth="1"/>
    <col min="13322" max="13322" width="25.7109375" style="111" customWidth="1"/>
    <col min="13323" max="13569" width="9.140625" style="111"/>
    <col min="13570" max="13570" width="4" style="111" customWidth="1"/>
    <col min="13571" max="13571" width="6.140625" style="111" customWidth="1"/>
    <col min="13572" max="13572" width="3.42578125" style="111" customWidth="1"/>
    <col min="13573" max="13573" width="3.140625" style="111" customWidth="1"/>
    <col min="13574" max="13574" width="49.7109375" style="111" customWidth="1"/>
    <col min="13575" max="13575" width="29" style="111" customWidth="1"/>
    <col min="13576" max="13577" width="26" style="111" customWidth="1"/>
    <col min="13578" max="13578" width="25.7109375" style="111" customWidth="1"/>
    <col min="13579" max="13825" width="9.140625" style="111"/>
    <col min="13826" max="13826" width="4" style="111" customWidth="1"/>
    <col min="13827" max="13827" width="6.140625" style="111" customWidth="1"/>
    <col min="13828" max="13828" width="3.42578125" style="111" customWidth="1"/>
    <col min="13829" max="13829" width="3.140625" style="111" customWidth="1"/>
    <col min="13830" max="13830" width="49.7109375" style="111" customWidth="1"/>
    <col min="13831" max="13831" width="29" style="111" customWidth="1"/>
    <col min="13832" max="13833" width="26" style="111" customWidth="1"/>
    <col min="13834" max="13834" width="25.7109375" style="111" customWidth="1"/>
    <col min="13835" max="14081" width="9.140625" style="111"/>
    <col min="14082" max="14082" width="4" style="111" customWidth="1"/>
    <col min="14083" max="14083" width="6.140625" style="111" customWidth="1"/>
    <col min="14084" max="14084" width="3.42578125" style="111" customWidth="1"/>
    <col min="14085" max="14085" width="3.140625" style="111" customWidth="1"/>
    <col min="14086" max="14086" width="49.7109375" style="111" customWidth="1"/>
    <col min="14087" max="14087" width="29" style="111" customWidth="1"/>
    <col min="14088" max="14089" width="26" style="111" customWidth="1"/>
    <col min="14090" max="14090" width="25.7109375" style="111" customWidth="1"/>
    <col min="14091" max="14337" width="9.140625" style="111"/>
    <col min="14338" max="14338" width="4" style="111" customWidth="1"/>
    <col min="14339" max="14339" width="6.140625" style="111" customWidth="1"/>
    <col min="14340" max="14340" width="3.42578125" style="111" customWidth="1"/>
    <col min="14341" max="14341" width="3.140625" style="111" customWidth="1"/>
    <col min="14342" max="14342" width="49.7109375" style="111" customWidth="1"/>
    <col min="14343" max="14343" width="29" style="111" customWidth="1"/>
    <col min="14344" max="14345" width="26" style="111" customWidth="1"/>
    <col min="14346" max="14346" width="25.7109375" style="111" customWidth="1"/>
    <col min="14347" max="14593" width="9.140625" style="111"/>
    <col min="14594" max="14594" width="4" style="111" customWidth="1"/>
    <col min="14595" max="14595" width="6.140625" style="111" customWidth="1"/>
    <col min="14596" max="14596" width="3.42578125" style="111" customWidth="1"/>
    <col min="14597" max="14597" width="3.140625" style="111" customWidth="1"/>
    <col min="14598" max="14598" width="49.7109375" style="111" customWidth="1"/>
    <col min="14599" max="14599" width="29" style="111" customWidth="1"/>
    <col min="14600" max="14601" width="26" style="111" customWidth="1"/>
    <col min="14602" max="14602" width="25.7109375" style="111" customWidth="1"/>
    <col min="14603" max="14849" width="9.140625" style="111"/>
    <col min="14850" max="14850" width="4" style="111" customWidth="1"/>
    <col min="14851" max="14851" width="6.140625" style="111" customWidth="1"/>
    <col min="14852" max="14852" width="3.42578125" style="111" customWidth="1"/>
    <col min="14853" max="14853" width="3.140625" style="111" customWidth="1"/>
    <col min="14854" max="14854" width="49.7109375" style="111" customWidth="1"/>
    <col min="14855" max="14855" width="29" style="111" customWidth="1"/>
    <col min="14856" max="14857" width="26" style="111" customWidth="1"/>
    <col min="14858" max="14858" width="25.7109375" style="111" customWidth="1"/>
    <col min="14859" max="15105" width="9.140625" style="111"/>
    <col min="15106" max="15106" width="4" style="111" customWidth="1"/>
    <col min="15107" max="15107" width="6.140625" style="111" customWidth="1"/>
    <col min="15108" max="15108" width="3.42578125" style="111" customWidth="1"/>
    <col min="15109" max="15109" width="3.140625" style="111" customWidth="1"/>
    <col min="15110" max="15110" width="49.7109375" style="111" customWidth="1"/>
    <col min="15111" max="15111" width="29" style="111" customWidth="1"/>
    <col min="15112" max="15113" width="26" style="111" customWidth="1"/>
    <col min="15114" max="15114" width="25.7109375" style="111" customWidth="1"/>
    <col min="15115" max="15361" width="9.140625" style="111"/>
    <col min="15362" max="15362" width="4" style="111" customWidth="1"/>
    <col min="15363" max="15363" width="6.140625" style="111" customWidth="1"/>
    <col min="15364" max="15364" width="3.42578125" style="111" customWidth="1"/>
    <col min="15365" max="15365" width="3.140625" style="111" customWidth="1"/>
    <col min="15366" max="15366" width="49.7109375" style="111" customWidth="1"/>
    <col min="15367" max="15367" width="29" style="111" customWidth="1"/>
    <col min="15368" max="15369" width="26" style="111" customWidth="1"/>
    <col min="15370" max="15370" width="25.7109375" style="111" customWidth="1"/>
    <col min="15371" max="15617" width="9.140625" style="111"/>
    <col min="15618" max="15618" width="4" style="111" customWidth="1"/>
    <col min="15619" max="15619" width="6.140625" style="111" customWidth="1"/>
    <col min="15620" max="15620" width="3.42578125" style="111" customWidth="1"/>
    <col min="15621" max="15621" width="3.140625" style="111" customWidth="1"/>
    <col min="15622" max="15622" width="49.7109375" style="111" customWidth="1"/>
    <col min="15623" max="15623" width="29" style="111" customWidth="1"/>
    <col min="15624" max="15625" width="26" style="111" customWidth="1"/>
    <col min="15626" max="15626" width="25.7109375" style="111" customWidth="1"/>
    <col min="15627" max="15873" width="9.140625" style="111"/>
    <col min="15874" max="15874" width="4" style="111" customWidth="1"/>
    <col min="15875" max="15875" width="6.140625" style="111" customWidth="1"/>
    <col min="15876" max="15876" width="3.42578125" style="111" customWidth="1"/>
    <col min="15877" max="15877" width="3.140625" style="111" customWidth="1"/>
    <col min="15878" max="15878" width="49.7109375" style="111" customWidth="1"/>
    <col min="15879" max="15879" width="29" style="111" customWidth="1"/>
    <col min="15880" max="15881" width="26" style="111" customWidth="1"/>
    <col min="15882" max="15882" width="25.7109375" style="111" customWidth="1"/>
    <col min="15883" max="16129" width="9.140625" style="111"/>
    <col min="16130" max="16130" width="4" style="111" customWidth="1"/>
    <col min="16131" max="16131" width="6.140625" style="111" customWidth="1"/>
    <col min="16132" max="16132" width="3.42578125" style="111" customWidth="1"/>
    <col min="16133" max="16133" width="3.140625" style="111" customWidth="1"/>
    <col min="16134" max="16134" width="49.7109375" style="111" customWidth="1"/>
    <col min="16135" max="16135" width="29" style="111" customWidth="1"/>
    <col min="16136" max="16137" width="26" style="111" customWidth="1"/>
    <col min="16138" max="16138" width="25.7109375" style="111" customWidth="1"/>
    <col min="16139" max="16384" width="9.140625" style="111"/>
  </cols>
  <sheetData>
    <row r="2" spans="1:14" ht="15" customHeight="1">
      <c r="F2" s="432" t="s">
        <v>626</v>
      </c>
      <c r="G2" s="432"/>
      <c r="H2" s="432"/>
      <c r="I2" s="432"/>
      <c r="J2" s="432"/>
    </row>
    <row r="3" spans="1:14" ht="15" customHeight="1">
      <c r="F3" s="49" t="s">
        <v>51</v>
      </c>
      <c r="G3" s="957" t="s">
        <v>847</v>
      </c>
      <c r="H3" s="957"/>
      <c r="I3" s="957"/>
      <c r="J3" s="957"/>
    </row>
    <row r="4" spans="1:14" ht="15" customHeight="1">
      <c r="F4" s="49"/>
      <c r="G4" s="432"/>
      <c r="I4" s="432"/>
      <c r="K4" s="433" t="s">
        <v>627</v>
      </c>
    </row>
    <row r="5" spans="1:14" ht="15" customHeight="1">
      <c r="C5" s="305" t="s">
        <v>658</v>
      </c>
      <c r="D5" s="305"/>
      <c r="E5" s="305"/>
      <c r="F5" s="305"/>
      <c r="G5" s="305"/>
      <c r="H5" s="305"/>
      <c r="I5" s="305"/>
      <c r="J5" s="305"/>
    </row>
    <row r="6" spans="1:14" ht="13.5" thickBot="1">
      <c r="C6" s="434"/>
      <c r="D6" s="435"/>
      <c r="E6" s="435"/>
      <c r="F6" s="435"/>
      <c r="G6" s="435"/>
      <c r="H6" s="435"/>
      <c r="I6" s="434" t="s">
        <v>850</v>
      </c>
      <c r="J6" s="435"/>
    </row>
    <row r="7" spans="1:14" ht="33" customHeight="1" thickTop="1">
      <c r="C7" s="978" t="s">
        <v>628</v>
      </c>
      <c r="D7" s="979"/>
      <c r="E7" s="979"/>
      <c r="F7" s="979"/>
      <c r="G7" s="963" t="s">
        <v>659</v>
      </c>
      <c r="H7" s="963"/>
      <c r="I7" s="963"/>
      <c r="J7" s="963"/>
      <c r="K7" s="963"/>
      <c r="L7" s="964"/>
      <c r="M7" s="436"/>
      <c r="N7" s="436"/>
    </row>
    <row r="8" spans="1:14" ht="16.5" customHeight="1">
      <c r="C8" s="980"/>
      <c r="D8" s="981"/>
      <c r="E8" s="981"/>
      <c r="F8" s="981"/>
      <c r="G8" s="965" t="s">
        <v>629</v>
      </c>
      <c r="H8" s="965"/>
      <c r="I8" s="965"/>
      <c r="J8" s="965"/>
      <c r="K8" s="965"/>
      <c r="L8" s="966"/>
      <c r="M8" s="436"/>
      <c r="N8" s="436"/>
    </row>
    <row r="9" spans="1:14" ht="15.75" customHeight="1">
      <c r="C9" s="980"/>
      <c r="D9" s="982"/>
      <c r="E9" s="982"/>
      <c r="F9" s="982"/>
      <c r="G9" s="960" t="s">
        <v>656</v>
      </c>
      <c r="H9" s="960"/>
      <c r="I9" s="960" t="s">
        <v>657</v>
      </c>
      <c r="J9" s="960"/>
      <c r="K9" s="961" t="s">
        <v>6</v>
      </c>
      <c r="L9" s="962"/>
    </row>
    <row r="10" spans="1:14" ht="69.75" customHeight="1">
      <c r="C10" s="983"/>
      <c r="D10" s="984"/>
      <c r="E10" s="984"/>
      <c r="F10" s="984"/>
      <c r="G10" s="437" t="s">
        <v>655</v>
      </c>
      <c r="H10" s="437" t="s">
        <v>654</v>
      </c>
      <c r="I10" s="437" t="s">
        <v>655</v>
      </c>
      <c r="J10" s="437" t="s">
        <v>654</v>
      </c>
      <c r="K10" s="437" t="s">
        <v>655</v>
      </c>
      <c r="L10" s="760" t="s">
        <v>654</v>
      </c>
    </row>
    <row r="11" spans="1:14" s="438" customFormat="1" ht="16.5" thickBot="1">
      <c r="C11" s="439"/>
      <c r="D11" s="440"/>
      <c r="E11" s="440"/>
      <c r="F11" s="441"/>
      <c r="G11" s="442">
        <v>1</v>
      </c>
      <c r="H11" s="442">
        <v>2</v>
      </c>
      <c r="I11" s="442">
        <v>3</v>
      </c>
      <c r="J11" s="442">
        <v>4</v>
      </c>
      <c r="K11" s="484">
        <v>5</v>
      </c>
      <c r="L11" s="485">
        <v>6</v>
      </c>
    </row>
    <row r="12" spans="1:14" ht="16.5" thickTop="1">
      <c r="C12" s="443"/>
      <c r="D12" s="444"/>
      <c r="E12" s="445"/>
      <c r="F12" s="446"/>
      <c r="G12" s="447"/>
      <c r="H12" s="447"/>
      <c r="I12" s="447"/>
      <c r="J12" s="447"/>
      <c r="K12" s="447"/>
      <c r="L12" s="447"/>
    </row>
    <row r="13" spans="1:14" ht="15.75">
      <c r="A13" s="239"/>
      <c r="B13" s="239"/>
      <c r="C13" s="448" t="s">
        <v>631</v>
      </c>
      <c r="D13" s="985" t="s">
        <v>632</v>
      </c>
      <c r="E13" s="986"/>
      <c r="F13" s="986"/>
      <c r="G13" s="449"/>
      <c r="H13" s="449"/>
      <c r="I13" s="449"/>
      <c r="J13" s="449"/>
      <c r="K13" s="447"/>
      <c r="L13" s="447"/>
    </row>
    <row r="14" spans="1:14" ht="18.75" customHeight="1">
      <c r="C14" s="450" t="s">
        <v>633</v>
      </c>
      <c r="D14" s="987" t="s">
        <v>634</v>
      </c>
      <c r="E14" s="988"/>
      <c r="F14" s="988"/>
      <c r="G14" s="486">
        <v>0</v>
      </c>
      <c r="H14" s="486">
        <v>0</v>
      </c>
      <c r="I14" s="486">
        <v>0</v>
      </c>
      <c r="J14" s="486">
        <v>0</v>
      </c>
      <c r="K14" s="486">
        <v>0</v>
      </c>
      <c r="L14" s="486">
        <v>0</v>
      </c>
    </row>
    <row r="15" spans="1:14" ht="19.5" customHeight="1">
      <c r="C15" s="450" t="s">
        <v>635</v>
      </c>
      <c r="D15" s="967" t="s">
        <v>636</v>
      </c>
      <c r="E15" s="968"/>
      <c r="F15" s="968"/>
      <c r="G15" s="486">
        <v>0</v>
      </c>
      <c r="H15" s="486">
        <v>0</v>
      </c>
      <c r="I15" s="486">
        <v>0</v>
      </c>
      <c r="J15" s="486">
        <v>0</v>
      </c>
      <c r="K15" s="486">
        <v>0</v>
      </c>
      <c r="L15" s="486">
        <v>0</v>
      </c>
    </row>
    <row r="16" spans="1:14" ht="30.75" customHeight="1">
      <c r="C16" s="451" t="s">
        <v>637</v>
      </c>
      <c r="D16" s="969" t="s">
        <v>638</v>
      </c>
      <c r="E16" s="970"/>
      <c r="F16" s="970"/>
      <c r="G16" s="487">
        <v>0</v>
      </c>
      <c r="H16" s="487">
        <v>0</v>
      </c>
      <c r="I16" s="487">
        <v>0</v>
      </c>
      <c r="J16" s="487">
        <v>0</v>
      </c>
      <c r="K16" s="487">
        <v>0</v>
      </c>
      <c r="L16" s="487">
        <v>0</v>
      </c>
    </row>
    <row r="17" spans="3:12" ht="30" customHeight="1">
      <c r="C17" s="452" t="s">
        <v>639</v>
      </c>
      <c r="D17" s="971" t="s">
        <v>640</v>
      </c>
      <c r="E17" s="972"/>
      <c r="F17" s="972"/>
      <c r="G17" s="488">
        <v>0</v>
      </c>
      <c r="H17" s="488">
        <v>0</v>
      </c>
      <c r="I17" s="488">
        <v>0</v>
      </c>
      <c r="J17" s="488">
        <v>0</v>
      </c>
      <c r="K17" s="488">
        <v>0</v>
      </c>
      <c r="L17" s="488">
        <v>0</v>
      </c>
    </row>
    <row r="18" spans="3:12" ht="27.75" customHeight="1" thickBot="1">
      <c r="C18" s="453" t="s">
        <v>641</v>
      </c>
      <c r="D18" s="973" t="s">
        <v>642</v>
      </c>
      <c r="E18" s="974"/>
      <c r="F18" s="974"/>
      <c r="G18" s="486">
        <f>G14+G15+G16+G17</f>
        <v>0</v>
      </c>
      <c r="H18" s="486">
        <f t="shared" ref="H18:L18" si="0">H14+H15+H16+H17</f>
        <v>0</v>
      </c>
      <c r="I18" s="486">
        <f t="shared" si="0"/>
        <v>0</v>
      </c>
      <c r="J18" s="486">
        <f t="shared" si="0"/>
        <v>0</v>
      </c>
      <c r="K18" s="486">
        <f t="shared" si="0"/>
        <v>0</v>
      </c>
      <c r="L18" s="486">
        <f t="shared" si="0"/>
        <v>0</v>
      </c>
    </row>
    <row r="19" spans="3:12" ht="16.5" thickTop="1">
      <c r="C19" s="443"/>
      <c r="D19" s="975"/>
      <c r="E19" s="976"/>
      <c r="F19" s="976"/>
      <c r="G19" s="489"/>
      <c r="H19" s="489"/>
      <c r="I19" s="489"/>
      <c r="J19" s="489"/>
      <c r="K19" s="489"/>
      <c r="L19" s="489"/>
    </row>
    <row r="20" spans="3:12" ht="20.25" customHeight="1">
      <c r="C20" s="448" t="s">
        <v>643</v>
      </c>
      <c r="D20" s="454" t="s">
        <v>644</v>
      </c>
      <c r="E20" s="454"/>
      <c r="F20" s="748"/>
      <c r="G20" s="486">
        <v>0</v>
      </c>
      <c r="H20" s="486">
        <v>0</v>
      </c>
      <c r="I20" s="486">
        <v>0</v>
      </c>
      <c r="J20" s="486">
        <v>0</v>
      </c>
      <c r="K20" s="486">
        <v>0</v>
      </c>
      <c r="L20" s="486">
        <v>0</v>
      </c>
    </row>
    <row r="21" spans="3:12" ht="16.5" thickBot="1">
      <c r="C21" s="455"/>
      <c r="D21" s="747"/>
      <c r="E21" s="747"/>
      <c r="F21" s="456"/>
      <c r="G21" s="490"/>
      <c r="H21" s="490"/>
      <c r="I21" s="490"/>
      <c r="J21" s="490"/>
      <c r="K21" s="490"/>
      <c r="L21" s="490"/>
    </row>
    <row r="22" spans="3:12" ht="17.25" thickTop="1" thickBot="1">
      <c r="C22" s="457" t="s">
        <v>645</v>
      </c>
      <c r="D22" s="977" t="s">
        <v>646</v>
      </c>
      <c r="E22" s="977"/>
      <c r="F22" s="977"/>
      <c r="G22" s="486">
        <v>0</v>
      </c>
      <c r="H22" s="486">
        <v>0</v>
      </c>
      <c r="I22" s="486">
        <v>0</v>
      </c>
      <c r="J22" s="486">
        <v>0</v>
      </c>
      <c r="K22" s="486">
        <v>0</v>
      </c>
      <c r="L22" s="486">
        <v>0</v>
      </c>
    </row>
    <row r="23" spans="3:12" ht="17.25" thickTop="1" thickBot="1">
      <c r="C23" s="746"/>
      <c r="D23" s="458"/>
      <c r="E23" s="458"/>
      <c r="F23" s="459"/>
      <c r="G23" s="490"/>
      <c r="H23" s="490"/>
      <c r="I23" s="490"/>
      <c r="J23" s="490"/>
      <c r="K23" s="490"/>
      <c r="L23" s="490"/>
    </row>
    <row r="24" spans="3:12" ht="15.75" customHeight="1" thickTop="1" thickBot="1">
      <c r="C24" s="958" t="s">
        <v>647</v>
      </c>
      <c r="D24" s="959"/>
      <c r="E24" s="959"/>
      <c r="F24" s="959"/>
      <c r="G24" s="491">
        <f>G18+G20+G22</f>
        <v>0</v>
      </c>
      <c r="H24" s="491">
        <f t="shared" ref="H24:L24" si="1">H18+H20+H22</f>
        <v>0</v>
      </c>
      <c r="I24" s="491">
        <f t="shared" si="1"/>
        <v>0</v>
      </c>
      <c r="J24" s="491">
        <f t="shared" si="1"/>
        <v>0</v>
      </c>
      <c r="K24" s="491">
        <f t="shared" si="1"/>
        <v>0</v>
      </c>
      <c r="L24" s="491">
        <f t="shared" si="1"/>
        <v>0</v>
      </c>
    </row>
    <row r="25" spans="3:12" ht="16.5" thickTop="1">
      <c r="C25" s="112"/>
      <c r="D25" s="112"/>
      <c r="E25" s="112"/>
      <c r="F25" s="351"/>
      <c r="G25" s="351"/>
      <c r="H25" s="351"/>
      <c r="I25" s="351"/>
      <c r="J25" s="351"/>
    </row>
    <row r="26" spans="3:12" ht="15.75">
      <c r="C26" s="112"/>
      <c r="D26" s="351"/>
      <c r="E26" s="351"/>
      <c r="F26" s="351"/>
      <c r="G26" s="351"/>
      <c r="H26" s="351"/>
      <c r="I26" s="351"/>
      <c r="J26" s="351"/>
    </row>
    <row r="27" spans="3:12" ht="15.75">
      <c r="C27" s="112"/>
      <c r="D27" s="351"/>
      <c r="E27" s="351"/>
      <c r="F27" s="351"/>
      <c r="G27" s="351"/>
      <c r="H27" s="351"/>
      <c r="I27" s="351"/>
      <c r="J27" s="351"/>
    </row>
    <row r="28" spans="3:12" ht="15.75">
      <c r="C28" s="112"/>
      <c r="D28" s="351"/>
      <c r="E28" s="351"/>
      <c r="F28" s="351"/>
      <c r="G28" s="351"/>
      <c r="H28" s="351"/>
      <c r="I28" s="351"/>
      <c r="J28" s="351"/>
    </row>
    <row r="29" spans="3:12" ht="15.75">
      <c r="C29" s="112"/>
      <c r="D29" s="351"/>
      <c r="E29" s="351"/>
      <c r="F29" s="351"/>
      <c r="G29" s="351"/>
      <c r="H29" s="351"/>
      <c r="I29" s="351"/>
      <c r="J29" s="351"/>
    </row>
    <row r="30" spans="3:12" ht="15.75">
      <c r="C30" s="112"/>
      <c r="D30" s="351"/>
      <c r="E30" s="351"/>
      <c r="F30" s="351"/>
      <c r="G30" s="351"/>
      <c r="H30" s="351"/>
      <c r="I30" s="351"/>
      <c r="J30" s="351"/>
    </row>
    <row r="31" spans="3:12" ht="15.75">
      <c r="C31" s="112"/>
      <c r="D31" s="351"/>
      <c r="E31" s="351"/>
      <c r="F31" s="351"/>
      <c r="G31" s="351"/>
      <c r="H31" s="351"/>
      <c r="I31" s="351"/>
      <c r="J31" s="351"/>
    </row>
    <row r="32" spans="3:12" ht="15.75">
      <c r="C32" s="112"/>
      <c r="D32" s="351"/>
      <c r="E32" s="351"/>
      <c r="F32" s="351"/>
      <c r="G32" s="351"/>
      <c r="H32" s="351"/>
      <c r="I32" s="351"/>
      <c r="J32" s="351"/>
    </row>
    <row r="33" spans="3:10" ht="15.75">
      <c r="C33" s="112"/>
      <c r="D33" s="351"/>
      <c r="E33" s="351"/>
      <c r="F33" s="351"/>
      <c r="G33" s="351"/>
      <c r="H33" s="351"/>
      <c r="I33" s="351"/>
      <c r="J33" s="351"/>
    </row>
  </sheetData>
  <mergeCells count="16">
    <mergeCell ref="G3:J3"/>
    <mergeCell ref="C24:F24"/>
    <mergeCell ref="G9:H9"/>
    <mergeCell ref="I9:J9"/>
    <mergeCell ref="K9:L9"/>
    <mergeCell ref="G7:L7"/>
    <mergeCell ref="G8:L8"/>
    <mergeCell ref="D15:F15"/>
    <mergeCell ref="D16:F16"/>
    <mergeCell ref="D17:F17"/>
    <mergeCell ref="D18:F18"/>
    <mergeCell ref="D19:F19"/>
    <mergeCell ref="D22:F22"/>
    <mergeCell ref="C7:F10"/>
    <mergeCell ref="D13:F13"/>
    <mergeCell ref="D14:F14"/>
  </mergeCells>
  <pageMargins left="0.51181102362204722" right="0.15748031496062992" top="1.0236220472440944" bottom="0.27559055118110237" header="1.0236220472440944" footer="0.15748031496062992"/>
  <pageSetup paperSize="5" scale="7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2:K26"/>
  <sheetViews>
    <sheetView view="pageBreakPreview" zoomScale="60" workbookViewId="0">
      <selection activeCell="I7" sqref="I7"/>
    </sheetView>
  </sheetViews>
  <sheetFormatPr defaultRowHeight="12.75"/>
  <cols>
    <col min="1" max="1" width="7" style="239" customWidth="1"/>
    <col min="2" max="2" width="3" style="239" customWidth="1"/>
    <col min="3" max="3" width="2.42578125" style="239" customWidth="1"/>
    <col min="4" max="4" width="38.85546875" style="239" customWidth="1"/>
    <col min="5" max="5" width="25.42578125" style="239" customWidth="1"/>
    <col min="6" max="6" width="23.28515625" style="239" customWidth="1"/>
    <col min="7" max="7" width="21.140625" style="239" customWidth="1"/>
    <col min="8" max="8" width="18.140625" style="239" customWidth="1"/>
    <col min="9" max="9" width="17.7109375" style="239" customWidth="1"/>
    <col min="10" max="10" width="18.42578125" style="239" customWidth="1"/>
    <col min="11" max="254" width="9.140625" style="239"/>
    <col min="255" max="255" width="7" style="239" customWidth="1"/>
    <col min="256" max="256" width="3" style="239" customWidth="1"/>
    <col min="257" max="257" width="2.42578125" style="239" customWidth="1"/>
    <col min="258" max="258" width="38.85546875" style="239" customWidth="1"/>
    <col min="259" max="259" width="25.42578125" style="239" customWidth="1"/>
    <col min="260" max="260" width="23.28515625" style="239" customWidth="1"/>
    <col min="261" max="261" width="24.140625" style="239" customWidth="1"/>
    <col min="262" max="262" width="23.85546875" style="239" customWidth="1"/>
    <col min="263" max="263" width="4.42578125" style="239" customWidth="1"/>
    <col min="264" max="510" width="9.140625" style="239"/>
    <col min="511" max="511" width="7" style="239" customWidth="1"/>
    <col min="512" max="512" width="3" style="239" customWidth="1"/>
    <col min="513" max="513" width="2.42578125" style="239" customWidth="1"/>
    <col min="514" max="514" width="38.85546875" style="239" customWidth="1"/>
    <col min="515" max="515" width="25.42578125" style="239" customWidth="1"/>
    <col min="516" max="516" width="23.28515625" style="239" customWidth="1"/>
    <col min="517" max="517" width="24.140625" style="239" customWidth="1"/>
    <col min="518" max="518" width="23.85546875" style="239" customWidth="1"/>
    <col min="519" max="519" width="4.42578125" style="239" customWidth="1"/>
    <col min="520" max="766" width="9.140625" style="239"/>
    <col min="767" max="767" width="7" style="239" customWidth="1"/>
    <col min="768" max="768" width="3" style="239" customWidth="1"/>
    <col min="769" max="769" width="2.42578125" style="239" customWidth="1"/>
    <col min="770" max="770" width="38.85546875" style="239" customWidth="1"/>
    <col min="771" max="771" width="25.42578125" style="239" customWidth="1"/>
    <col min="772" max="772" width="23.28515625" style="239" customWidth="1"/>
    <col min="773" max="773" width="24.140625" style="239" customWidth="1"/>
    <col min="774" max="774" width="23.85546875" style="239" customWidth="1"/>
    <col min="775" max="775" width="4.42578125" style="239" customWidth="1"/>
    <col min="776" max="1022" width="9.140625" style="239"/>
    <col min="1023" max="1023" width="7" style="239" customWidth="1"/>
    <col min="1024" max="1024" width="3" style="239" customWidth="1"/>
    <col min="1025" max="1025" width="2.42578125" style="239" customWidth="1"/>
    <col min="1026" max="1026" width="38.85546875" style="239" customWidth="1"/>
    <col min="1027" max="1027" width="25.42578125" style="239" customWidth="1"/>
    <col min="1028" max="1028" width="23.28515625" style="239" customWidth="1"/>
    <col min="1029" max="1029" width="24.140625" style="239" customWidth="1"/>
    <col min="1030" max="1030" width="23.85546875" style="239" customWidth="1"/>
    <col min="1031" max="1031" width="4.42578125" style="239" customWidth="1"/>
    <col min="1032" max="1278" width="9.140625" style="239"/>
    <col min="1279" max="1279" width="7" style="239" customWidth="1"/>
    <col min="1280" max="1280" width="3" style="239" customWidth="1"/>
    <col min="1281" max="1281" width="2.42578125" style="239" customWidth="1"/>
    <col min="1282" max="1282" width="38.85546875" style="239" customWidth="1"/>
    <col min="1283" max="1283" width="25.42578125" style="239" customWidth="1"/>
    <col min="1284" max="1284" width="23.28515625" style="239" customWidth="1"/>
    <col min="1285" max="1285" width="24.140625" style="239" customWidth="1"/>
    <col min="1286" max="1286" width="23.85546875" style="239" customWidth="1"/>
    <col min="1287" max="1287" width="4.42578125" style="239" customWidth="1"/>
    <col min="1288" max="1534" width="9.140625" style="239"/>
    <col min="1535" max="1535" width="7" style="239" customWidth="1"/>
    <col min="1536" max="1536" width="3" style="239" customWidth="1"/>
    <col min="1537" max="1537" width="2.42578125" style="239" customWidth="1"/>
    <col min="1538" max="1538" width="38.85546875" style="239" customWidth="1"/>
    <col min="1539" max="1539" width="25.42578125" style="239" customWidth="1"/>
    <col min="1540" max="1540" width="23.28515625" style="239" customWidth="1"/>
    <col min="1541" max="1541" width="24.140625" style="239" customWidth="1"/>
    <col min="1542" max="1542" width="23.85546875" style="239" customWidth="1"/>
    <col min="1543" max="1543" width="4.42578125" style="239" customWidth="1"/>
    <col min="1544" max="1790" width="9.140625" style="239"/>
    <col min="1791" max="1791" width="7" style="239" customWidth="1"/>
    <col min="1792" max="1792" width="3" style="239" customWidth="1"/>
    <col min="1793" max="1793" width="2.42578125" style="239" customWidth="1"/>
    <col min="1794" max="1794" width="38.85546875" style="239" customWidth="1"/>
    <col min="1795" max="1795" width="25.42578125" style="239" customWidth="1"/>
    <col min="1796" max="1796" width="23.28515625" style="239" customWidth="1"/>
    <col min="1797" max="1797" width="24.140625" style="239" customWidth="1"/>
    <col min="1798" max="1798" width="23.85546875" style="239" customWidth="1"/>
    <col min="1799" max="1799" width="4.42578125" style="239" customWidth="1"/>
    <col min="1800" max="2046" width="9.140625" style="239"/>
    <col min="2047" max="2047" width="7" style="239" customWidth="1"/>
    <col min="2048" max="2048" width="3" style="239" customWidth="1"/>
    <col min="2049" max="2049" width="2.42578125" style="239" customWidth="1"/>
    <col min="2050" max="2050" width="38.85546875" style="239" customWidth="1"/>
    <col min="2051" max="2051" width="25.42578125" style="239" customWidth="1"/>
    <col min="2052" max="2052" width="23.28515625" style="239" customWidth="1"/>
    <col min="2053" max="2053" width="24.140625" style="239" customWidth="1"/>
    <col min="2054" max="2054" width="23.85546875" style="239" customWidth="1"/>
    <col min="2055" max="2055" width="4.42578125" style="239" customWidth="1"/>
    <col min="2056" max="2302" width="9.140625" style="239"/>
    <col min="2303" max="2303" width="7" style="239" customWidth="1"/>
    <col min="2304" max="2304" width="3" style="239" customWidth="1"/>
    <col min="2305" max="2305" width="2.42578125" style="239" customWidth="1"/>
    <col min="2306" max="2306" width="38.85546875" style="239" customWidth="1"/>
    <col min="2307" max="2307" width="25.42578125" style="239" customWidth="1"/>
    <col min="2308" max="2308" width="23.28515625" style="239" customWidth="1"/>
    <col min="2309" max="2309" width="24.140625" style="239" customWidth="1"/>
    <col min="2310" max="2310" width="23.85546875" style="239" customWidth="1"/>
    <col min="2311" max="2311" width="4.42578125" style="239" customWidth="1"/>
    <col min="2312" max="2558" width="9.140625" style="239"/>
    <col min="2559" max="2559" width="7" style="239" customWidth="1"/>
    <col min="2560" max="2560" width="3" style="239" customWidth="1"/>
    <col min="2561" max="2561" width="2.42578125" style="239" customWidth="1"/>
    <col min="2562" max="2562" width="38.85546875" style="239" customWidth="1"/>
    <col min="2563" max="2563" width="25.42578125" style="239" customWidth="1"/>
    <col min="2564" max="2564" width="23.28515625" style="239" customWidth="1"/>
    <col min="2565" max="2565" width="24.140625" style="239" customWidth="1"/>
    <col min="2566" max="2566" width="23.85546875" style="239" customWidth="1"/>
    <col min="2567" max="2567" width="4.42578125" style="239" customWidth="1"/>
    <col min="2568" max="2814" width="9.140625" style="239"/>
    <col min="2815" max="2815" width="7" style="239" customWidth="1"/>
    <col min="2816" max="2816" width="3" style="239" customWidth="1"/>
    <col min="2817" max="2817" width="2.42578125" style="239" customWidth="1"/>
    <col min="2818" max="2818" width="38.85546875" style="239" customWidth="1"/>
    <col min="2819" max="2819" width="25.42578125" style="239" customWidth="1"/>
    <col min="2820" max="2820" width="23.28515625" style="239" customWidth="1"/>
    <col min="2821" max="2821" width="24.140625" style="239" customWidth="1"/>
    <col min="2822" max="2822" width="23.85546875" style="239" customWidth="1"/>
    <col min="2823" max="2823" width="4.42578125" style="239" customWidth="1"/>
    <col min="2824" max="3070" width="9.140625" style="239"/>
    <col min="3071" max="3071" width="7" style="239" customWidth="1"/>
    <col min="3072" max="3072" width="3" style="239" customWidth="1"/>
    <col min="3073" max="3073" width="2.42578125" style="239" customWidth="1"/>
    <col min="3074" max="3074" width="38.85546875" style="239" customWidth="1"/>
    <col min="3075" max="3075" width="25.42578125" style="239" customWidth="1"/>
    <col min="3076" max="3076" width="23.28515625" style="239" customWidth="1"/>
    <col min="3077" max="3077" width="24.140625" style="239" customWidth="1"/>
    <col min="3078" max="3078" width="23.85546875" style="239" customWidth="1"/>
    <col min="3079" max="3079" width="4.42578125" style="239" customWidth="1"/>
    <col min="3080" max="3326" width="9.140625" style="239"/>
    <col min="3327" max="3327" width="7" style="239" customWidth="1"/>
    <col min="3328" max="3328" width="3" style="239" customWidth="1"/>
    <col min="3329" max="3329" width="2.42578125" style="239" customWidth="1"/>
    <col min="3330" max="3330" width="38.85546875" style="239" customWidth="1"/>
    <col min="3331" max="3331" width="25.42578125" style="239" customWidth="1"/>
    <col min="3332" max="3332" width="23.28515625" style="239" customWidth="1"/>
    <col min="3333" max="3333" width="24.140625" style="239" customWidth="1"/>
    <col min="3334" max="3334" width="23.85546875" style="239" customWidth="1"/>
    <col min="3335" max="3335" width="4.42578125" style="239" customWidth="1"/>
    <col min="3336" max="3582" width="9.140625" style="239"/>
    <col min="3583" max="3583" width="7" style="239" customWidth="1"/>
    <col min="3584" max="3584" width="3" style="239" customWidth="1"/>
    <col min="3585" max="3585" width="2.42578125" style="239" customWidth="1"/>
    <col min="3586" max="3586" width="38.85546875" style="239" customWidth="1"/>
    <col min="3587" max="3587" width="25.42578125" style="239" customWidth="1"/>
    <col min="3588" max="3588" width="23.28515625" style="239" customWidth="1"/>
    <col min="3589" max="3589" width="24.140625" style="239" customWidth="1"/>
    <col min="3590" max="3590" width="23.85546875" style="239" customWidth="1"/>
    <col min="3591" max="3591" width="4.42578125" style="239" customWidth="1"/>
    <col min="3592" max="3838" width="9.140625" style="239"/>
    <col min="3839" max="3839" width="7" style="239" customWidth="1"/>
    <col min="3840" max="3840" width="3" style="239" customWidth="1"/>
    <col min="3841" max="3841" width="2.42578125" style="239" customWidth="1"/>
    <col min="3842" max="3842" width="38.85546875" style="239" customWidth="1"/>
    <col min="3843" max="3843" width="25.42578125" style="239" customWidth="1"/>
    <col min="3844" max="3844" width="23.28515625" style="239" customWidth="1"/>
    <col min="3845" max="3845" width="24.140625" style="239" customWidth="1"/>
    <col min="3846" max="3846" width="23.85546875" style="239" customWidth="1"/>
    <col min="3847" max="3847" width="4.42578125" style="239" customWidth="1"/>
    <col min="3848" max="4094" width="9.140625" style="239"/>
    <col min="4095" max="4095" width="7" style="239" customWidth="1"/>
    <col min="4096" max="4096" width="3" style="239" customWidth="1"/>
    <col min="4097" max="4097" width="2.42578125" style="239" customWidth="1"/>
    <col min="4098" max="4098" width="38.85546875" style="239" customWidth="1"/>
    <col min="4099" max="4099" width="25.42578125" style="239" customWidth="1"/>
    <col min="4100" max="4100" width="23.28515625" style="239" customWidth="1"/>
    <col min="4101" max="4101" width="24.140625" style="239" customWidth="1"/>
    <col min="4102" max="4102" width="23.85546875" style="239" customWidth="1"/>
    <col min="4103" max="4103" width="4.42578125" style="239" customWidth="1"/>
    <col min="4104" max="4350" width="9.140625" style="239"/>
    <col min="4351" max="4351" width="7" style="239" customWidth="1"/>
    <col min="4352" max="4352" width="3" style="239" customWidth="1"/>
    <col min="4353" max="4353" width="2.42578125" style="239" customWidth="1"/>
    <col min="4354" max="4354" width="38.85546875" style="239" customWidth="1"/>
    <col min="4355" max="4355" width="25.42578125" style="239" customWidth="1"/>
    <col min="4356" max="4356" width="23.28515625" style="239" customWidth="1"/>
    <col min="4357" max="4357" width="24.140625" style="239" customWidth="1"/>
    <col min="4358" max="4358" width="23.85546875" style="239" customWidth="1"/>
    <col min="4359" max="4359" width="4.42578125" style="239" customWidth="1"/>
    <col min="4360" max="4606" width="9.140625" style="239"/>
    <col min="4607" max="4607" width="7" style="239" customWidth="1"/>
    <col min="4608" max="4608" width="3" style="239" customWidth="1"/>
    <col min="4609" max="4609" width="2.42578125" style="239" customWidth="1"/>
    <col min="4610" max="4610" width="38.85546875" style="239" customWidth="1"/>
    <col min="4611" max="4611" width="25.42578125" style="239" customWidth="1"/>
    <col min="4612" max="4612" width="23.28515625" style="239" customWidth="1"/>
    <col min="4613" max="4613" width="24.140625" style="239" customWidth="1"/>
    <col min="4614" max="4614" width="23.85546875" style="239" customWidth="1"/>
    <col min="4615" max="4615" width="4.42578125" style="239" customWidth="1"/>
    <col min="4616" max="4862" width="9.140625" style="239"/>
    <col min="4863" max="4863" width="7" style="239" customWidth="1"/>
    <col min="4864" max="4864" width="3" style="239" customWidth="1"/>
    <col min="4865" max="4865" width="2.42578125" style="239" customWidth="1"/>
    <col min="4866" max="4866" width="38.85546875" style="239" customWidth="1"/>
    <col min="4867" max="4867" width="25.42578125" style="239" customWidth="1"/>
    <col min="4868" max="4868" width="23.28515625" style="239" customWidth="1"/>
    <col min="4869" max="4869" width="24.140625" style="239" customWidth="1"/>
    <col min="4870" max="4870" width="23.85546875" style="239" customWidth="1"/>
    <col min="4871" max="4871" width="4.42578125" style="239" customWidth="1"/>
    <col min="4872" max="5118" width="9.140625" style="239"/>
    <col min="5119" max="5119" width="7" style="239" customWidth="1"/>
    <col min="5120" max="5120" width="3" style="239" customWidth="1"/>
    <col min="5121" max="5121" width="2.42578125" style="239" customWidth="1"/>
    <col min="5122" max="5122" width="38.85546875" style="239" customWidth="1"/>
    <col min="5123" max="5123" width="25.42578125" style="239" customWidth="1"/>
    <col min="5124" max="5124" width="23.28515625" style="239" customWidth="1"/>
    <col min="5125" max="5125" width="24.140625" style="239" customWidth="1"/>
    <col min="5126" max="5126" width="23.85546875" style="239" customWidth="1"/>
    <col min="5127" max="5127" width="4.42578125" style="239" customWidth="1"/>
    <col min="5128" max="5374" width="9.140625" style="239"/>
    <col min="5375" max="5375" width="7" style="239" customWidth="1"/>
    <col min="5376" max="5376" width="3" style="239" customWidth="1"/>
    <col min="5377" max="5377" width="2.42578125" style="239" customWidth="1"/>
    <col min="5378" max="5378" width="38.85546875" style="239" customWidth="1"/>
    <col min="5379" max="5379" width="25.42578125" style="239" customWidth="1"/>
    <col min="5380" max="5380" width="23.28515625" style="239" customWidth="1"/>
    <col min="5381" max="5381" width="24.140625" style="239" customWidth="1"/>
    <col min="5382" max="5382" width="23.85546875" style="239" customWidth="1"/>
    <col min="5383" max="5383" width="4.42578125" style="239" customWidth="1"/>
    <col min="5384" max="5630" width="9.140625" style="239"/>
    <col min="5631" max="5631" width="7" style="239" customWidth="1"/>
    <col min="5632" max="5632" width="3" style="239" customWidth="1"/>
    <col min="5633" max="5633" width="2.42578125" style="239" customWidth="1"/>
    <col min="5634" max="5634" width="38.85546875" style="239" customWidth="1"/>
    <col min="5635" max="5635" width="25.42578125" style="239" customWidth="1"/>
    <col min="5636" max="5636" width="23.28515625" style="239" customWidth="1"/>
    <col min="5637" max="5637" width="24.140625" style="239" customWidth="1"/>
    <col min="5638" max="5638" width="23.85546875" style="239" customWidth="1"/>
    <col min="5639" max="5639" width="4.42578125" style="239" customWidth="1"/>
    <col min="5640" max="5886" width="9.140625" style="239"/>
    <col min="5887" max="5887" width="7" style="239" customWidth="1"/>
    <col min="5888" max="5888" width="3" style="239" customWidth="1"/>
    <col min="5889" max="5889" width="2.42578125" style="239" customWidth="1"/>
    <col min="5890" max="5890" width="38.85546875" style="239" customWidth="1"/>
    <col min="5891" max="5891" width="25.42578125" style="239" customWidth="1"/>
    <col min="5892" max="5892" width="23.28515625" style="239" customWidth="1"/>
    <col min="5893" max="5893" width="24.140625" style="239" customWidth="1"/>
    <col min="5894" max="5894" width="23.85546875" style="239" customWidth="1"/>
    <col min="5895" max="5895" width="4.42578125" style="239" customWidth="1"/>
    <col min="5896" max="6142" width="9.140625" style="239"/>
    <col min="6143" max="6143" width="7" style="239" customWidth="1"/>
    <col min="6144" max="6144" width="3" style="239" customWidth="1"/>
    <col min="6145" max="6145" width="2.42578125" style="239" customWidth="1"/>
    <col min="6146" max="6146" width="38.85546875" style="239" customWidth="1"/>
    <col min="6147" max="6147" width="25.42578125" style="239" customWidth="1"/>
    <col min="6148" max="6148" width="23.28515625" style="239" customWidth="1"/>
    <col min="6149" max="6149" width="24.140625" style="239" customWidth="1"/>
    <col min="6150" max="6150" width="23.85546875" style="239" customWidth="1"/>
    <col min="6151" max="6151" width="4.42578125" style="239" customWidth="1"/>
    <col min="6152" max="6398" width="9.140625" style="239"/>
    <col min="6399" max="6399" width="7" style="239" customWidth="1"/>
    <col min="6400" max="6400" width="3" style="239" customWidth="1"/>
    <col min="6401" max="6401" width="2.42578125" style="239" customWidth="1"/>
    <col min="6402" max="6402" width="38.85546875" style="239" customWidth="1"/>
    <col min="6403" max="6403" width="25.42578125" style="239" customWidth="1"/>
    <col min="6404" max="6404" width="23.28515625" style="239" customWidth="1"/>
    <col min="6405" max="6405" width="24.140625" style="239" customWidth="1"/>
    <col min="6406" max="6406" width="23.85546875" style="239" customWidth="1"/>
    <col min="6407" max="6407" width="4.42578125" style="239" customWidth="1"/>
    <col min="6408" max="6654" width="9.140625" style="239"/>
    <col min="6655" max="6655" width="7" style="239" customWidth="1"/>
    <col min="6656" max="6656" width="3" style="239" customWidth="1"/>
    <col min="6657" max="6657" width="2.42578125" style="239" customWidth="1"/>
    <col min="6658" max="6658" width="38.85546875" style="239" customWidth="1"/>
    <col min="6659" max="6659" width="25.42578125" style="239" customWidth="1"/>
    <col min="6660" max="6660" width="23.28515625" style="239" customWidth="1"/>
    <col min="6661" max="6661" width="24.140625" style="239" customWidth="1"/>
    <col min="6662" max="6662" width="23.85546875" style="239" customWidth="1"/>
    <col min="6663" max="6663" width="4.42578125" style="239" customWidth="1"/>
    <col min="6664" max="6910" width="9.140625" style="239"/>
    <col min="6911" max="6911" width="7" style="239" customWidth="1"/>
    <col min="6912" max="6912" width="3" style="239" customWidth="1"/>
    <col min="6913" max="6913" width="2.42578125" style="239" customWidth="1"/>
    <col min="6914" max="6914" width="38.85546875" style="239" customWidth="1"/>
    <col min="6915" max="6915" width="25.42578125" style="239" customWidth="1"/>
    <col min="6916" max="6916" width="23.28515625" style="239" customWidth="1"/>
    <col min="6917" max="6917" width="24.140625" style="239" customWidth="1"/>
    <col min="6918" max="6918" width="23.85546875" style="239" customWidth="1"/>
    <col min="6919" max="6919" width="4.42578125" style="239" customWidth="1"/>
    <col min="6920" max="7166" width="9.140625" style="239"/>
    <col min="7167" max="7167" width="7" style="239" customWidth="1"/>
    <col min="7168" max="7168" width="3" style="239" customWidth="1"/>
    <col min="7169" max="7169" width="2.42578125" style="239" customWidth="1"/>
    <col min="7170" max="7170" width="38.85546875" style="239" customWidth="1"/>
    <col min="7171" max="7171" width="25.42578125" style="239" customWidth="1"/>
    <col min="7172" max="7172" width="23.28515625" style="239" customWidth="1"/>
    <col min="7173" max="7173" width="24.140625" style="239" customWidth="1"/>
    <col min="7174" max="7174" width="23.85546875" style="239" customWidth="1"/>
    <col min="7175" max="7175" width="4.42578125" style="239" customWidth="1"/>
    <col min="7176" max="7422" width="9.140625" style="239"/>
    <col min="7423" max="7423" width="7" style="239" customWidth="1"/>
    <col min="7424" max="7424" width="3" style="239" customWidth="1"/>
    <col min="7425" max="7425" width="2.42578125" style="239" customWidth="1"/>
    <col min="7426" max="7426" width="38.85546875" style="239" customWidth="1"/>
    <col min="7427" max="7427" width="25.42578125" style="239" customWidth="1"/>
    <col min="7428" max="7428" width="23.28515625" style="239" customWidth="1"/>
    <col min="7429" max="7429" width="24.140625" style="239" customWidth="1"/>
    <col min="7430" max="7430" width="23.85546875" style="239" customWidth="1"/>
    <col min="7431" max="7431" width="4.42578125" style="239" customWidth="1"/>
    <col min="7432" max="7678" width="9.140625" style="239"/>
    <col min="7679" max="7679" width="7" style="239" customWidth="1"/>
    <col min="7680" max="7680" width="3" style="239" customWidth="1"/>
    <col min="7681" max="7681" width="2.42578125" style="239" customWidth="1"/>
    <col min="7682" max="7682" width="38.85546875" style="239" customWidth="1"/>
    <col min="7683" max="7683" width="25.42578125" style="239" customWidth="1"/>
    <col min="7684" max="7684" width="23.28515625" style="239" customWidth="1"/>
    <col min="7685" max="7685" width="24.140625" style="239" customWidth="1"/>
    <col min="7686" max="7686" width="23.85546875" style="239" customWidth="1"/>
    <col min="7687" max="7687" width="4.42578125" style="239" customWidth="1"/>
    <col min="7688" max="7934" width="9.140625" style="239"/>
    <col min="7935" max="7935" width="7" style="239" customWidth="1"/>
    <col min="7936" max="7936" width="3" style="239" customWidth="1"/>
    <col min="7937" max="7937" width="2.42578125" style="239" customWidth="1"/>
    <col min="7938" max="7938" width="38.85546875" style="239" customWidth="1"/>
    <col min="7939" max="7939" width="25.42578125" style="239" customWidth="1"/>
    <col min="7940" max="7940" width="23.28515625" style="239" customWidth="1"/>
    <col min="7941" max="7941" width="24.140625" style="239" customWidth="1"/>
    <col min="7942" max="7942" width="23.85546875" style="239" customWidth="1"/>
    <col min="7943" max="7943" width="4.42578125" style="239" customWidth="1"/>
    <col min="7944" max="8190" width="9.140625" style="239"/>
    <col min="8191" max="8191" width="7" style="239" customWidth="1"/>
    <col min="8192" max="8192" width="3" style="239" customWidth="1"/>
    <col min="8193" max="8193" width="2.42578125" style="239" customWidth="1"/>
    <col min="8194" max="8194" width="38.85546875" style="239" customWidth="1"/>
    <col min="8195" max="8195" width="25.42578125" style="239" customWidth="1"/>
    <col min="8196" max="8196" width="23.28515625" style="239" customWidth="1"/>
    <col min="8197" max="8197" width="24.140625" style="239" customWidth="1"/>
    <col min="8198" max="8198" width="23.85546875" style="239" customWidth="1"/>
    <col min="8199" max="8199" width="4.42578125" style="239" customWidth="1"/>
    <col min="8200" max="8446" width="9.140625" style="239"/>
    <col min="8447" max="8447" width="7" style="239" customWidth="1"/>
    <col min="8448" max="8448" width="3" style="239" customWidth="1"/>
    <col min="8449" max="8449" width="2.42578125" style="239" customWidth="1"/>
    <col min="8450" max="8450" width="38.85546875" style="239" customWidth="1"/>
    <col min="8451" max="8451" width="25.42578125" style="239" customWidth="1"/>
    <col min="8452" max="8452" width="23.28515625" style="239" customWidth="1"/>
    <col min="8453" max="8453" width="24.140625" style="239" customWidth="1"/>
    <col min="8454" max="8454" width="23.85546875" style="239" customWidth="1"/>
    <col min="8455" max="8455" width="4.42578125" style="239" customWidth="1"/>
    <col min="8456" max="8702" width="9.140625" style="239"/>
    <col min="8703" max="8703" width="7" style="239" customWidth="1"/>
    <col min="8704" max="8704" width="3" style="239" customWidth="1"/>
    <col min="8705" max="8705" width="2.42578125" style="239" customWidth="1"/>
    <col min="8706" max="8706" width="38.85546875" style="239" customWidth="1"/>
    <col min="8707" max="8707" width="25.42578125" style="239" customWidth="1"/>
    <col min="8708" max="8708" width="23.28515625" style="239" customWidth="1"/>
    <col min="8709" max="8709" width="24.140625" style="239" customWidth="1"/>
    <col min="8710" max="8710" width="23.85546875" style="239" customWidth="1"/>
    <col min="8711" max="8711" width="4.42578125" style="239" customWidth="1"/>
    <col min="8712" max="8958" width="9.140625" style="239"/>
    <col min="8959" max="8959" width="7" style="239" customWidth="1"/>
    <col min="8960" max="8960" width="3" style="239" customWidth="1"/>
    <col min="8961" max="8961" width="2.42578125" style="239" customWidth="1"/>
    <col min="8962" max="8962" width="38.85546875" style="239" customWidth="1"/>
    <col min="8963" max="8963" width="25.42578125" style="239" customWidth="1"/>
    <col min="8964" max="8964" width="23.28515625" style="239" customWidth="1"/>
    <col min="8965" max="8965" width="24.140625" style="239" customWidth="1"/>
    <col min="8966" max="8966" width="23.85546875" style="239" customWidth="1"/>
    <col min="8967" max="8967" width="4.42578125" style="239" customWidth="1"/>
    <col min="8968" max="9214" width="9.140625" style="239"/>
    <col min="9215" max="9215" width="7" style="239" customWidth="1"/>
    <col min="9216" max="9216" width="3" style="239" customWidth="1"/>
    <col min="9217" max="9217" width="2.42578125" style="239" customWidth="1"/>
    <col min="9218" max="9218" width="38.85546875" style="239" customWidth="1"/>
    <col min="9219" max="9219" width="25.42578125" style="239" customWidth="1"/>
    <col min="9220" max="9220" width="23.28515625" style="239" customWidth="1"/>
    <col min="9221" max="9221" width="24.140625" style="239" customWidth="1"/>
    <col min="9222" max="9222" width="23.85546875" style="239" customWidth="1"/>
    <col min="9223" max="9223" width="4.42578125" style="239" customWidth="1"/>
    <col min="9224" max="9470" width="9.140625" style="239"/>
    <col min="9471" max="9471" width="7" style="239" customWidth="1"/>
    <col min="9472" max="9472" width="3" style="239" customWidth="1"/>
    <col min="9473" max="9473" width="2.42578125" style="239" customWidth="1"/>
    <col min="9474" max="9474" width="38.85546875" style="239" customWidth="1"/>
    <col min="9475" max="9475" width="25.42578125" style="239" customWidth="1"/>
    <col min="9476" max="9476" width="23.28515625" style="239" customWidth="1"/>
    <col min="9477" max="9477" width="24.140625" style="239" customWidth="1"/>
    <col min="9478" max="9478" width="23.85546875" style="239" customWidth="1"/>
    <col min="9479" max="9479" width="4.42578125" style="239" customWidth="1"/>
    <col min="9480" max="9726" width="9.140625" style="239"/>
    <col min="9727" max="9727" width="7" style="239" customWidth="1"/>
    <col min="9728" max="9728" width="3" style="239" customWidth="1"/>
    <col min="9729" max="9729" width="2.42578125" style="239" customWidth="1"/>
    <col min="9730" max="9730" width="38.85546875" style="239" customWidth="1"/>
    <col min="9731" max="9731" width="25.42578125" style="239" customWidth="1"/>
    <col min="9732" max="9732" width="23.28515625" style="239" customWidth="1"/>
    <col min="9733" max="9733" width="24.140625" style="239" customWidth="1"/>
    <col min="9734" max="9734" width="23.85546875" style="239" customWidth="1"/>
    <col min="9735" max="9735" width="4.42578125" style="239" customWidth="1"/>
    <col min="9736" max="9982" width="9.140625" style="239"/>
    <col min="9983" max="9983" width="7" style="239" customWidth="1"/>
    <col min="9984" max="9984" width="3" style="239" customWidth="1"/>
    <col min="9985" max="9985" width="2.42578125" style="239" customWidth="1"/>
    <col min="9986" max="9986" width="38.85546875" style="239" customWidth="1"/>
    <col min="9987" max="9987" width="25.42578125" style="239" customWidth="1"/>
    <col min="9988" max="9988" width="23.28515625" style="239" customWidth="1"/>
    <col min="9989" max="9989" width="24.140625" style="239" customWidth="1"/>
    <col min="9990" max="9990" width="23.85546875" style="239" customWidth="1"/>
    <col min="9991" max="9991" width="4.42578125" style="239" customWidth="1"/>
    <col min="9992" max="10238" width="9.140625" style="239"/>
    <col min="10239" max="10239" width="7" style="239" customWidth="1"/>
    <col min="10240" max="10240" width="3" style="239" customWidth="1"/>
    <col min="10241" max="10241" width="2.42578125" style="239" customWidth="1"/>
    <col min="10242" max="10242" width="38.85546875" style="239" customWidth="1"/>
    <col min="10243" max="10243" width="25.42578125" style="239" customWidth="1"/>
    <col min="10244" max="10244" width="23.28515625" style="239" customWidth="1"/>
    <col min="10245" max="10245" width="24.140625" style="239" customWidth="1"/>
    <col min="10246" max="10246" width="23.85546875" style="239" customWidth="1"/>
    <col min="10247" max="10247" width="4.42578125" style="239" customWidth="1"/>
    <col min="10248" max="10494" width="9.140625" style="239"/>
    <col min="10495" max="10495" width="7" style="239" customWidth="1"/>
    <col min="10496" max="10496" width="3" style="239" customWidth="1"/>
    <col min="10497" max="10497" width="2.42578125" style="239" customWidth="1"/>
    <col min="10498" max="10498" width="38.85546875" style="239" customWidth="1"/>
    <col min="10499" max="10499" width="25.42578125" style="239" customWidth="1"/>
    <col min="10500" max="10500" width="23.28515625" style="239" customWidth="1"/>
    <col min="10501" max="10501" width="24.140625" style="239" customWidth="1"/>
    <col min="10502" max="10502" width="23.85546875" style="239" customWidth="1"/>
    <col min="10503" max="10503" width="4.42578125" style="239" customWidth="1"/>
    <col min="10504" max="10750" width="9.140625" style="239"/>
    <col min="10751" max="10751" width="7" style="239" customWidth="1"/>
    <col min="10752" max="10752" width="3" style="239" customWidth="1"/>
    <col min="10753" max="10753" width="2.42578125" style="239" customWidth="1"/>
    <col min="10754" max="10754" width="38.85546875" style="239" customWidth="1"/>
    <col min="10755" max="10755" width="25.42578125" style="239" customWidth="1"/>
    <col min="10756" max="10756" width="23.28515625" style="239" customWidth="1"/>
    <col min="10757" max="10757" width="24.140625" style="239" customWidth="1"/>
    <col min="10758" max="10758" width="23.85546875" style="239" customWidth="1"/>
    <col min="10759" max="10759" width="4.42578125" style="239" customWidth="1"/>
    <col min="10760" max="11006" width="9.140625" style="239"/>
    <col min="11007" max="11007" width="7" style="239" customWidth="1"/>
    <col min="11008" max="11008" width="3" style="239" customWidth="1"/>
    <col min="11009" max="11009" width="2.42578125" style="239" customWidth="1"/>
    <col min="11010" max="11010" width="38.85546875" style="239" customWidth="1"/>
    <col min="11011" max="11011" width="25.42578125" style="239" customWidth="1"/>
    <col min="11012" max="11012" width="23.28515625" style="239" customWidth="1"/>
    <col min="11013" max="11013" width="24.140625" style="239" customWidth="1"/>
    <col min="11014" max="11014" width="23.85546875" style="239" customWidth="1"/>
    <col min="11015" max="11015" width="4.42578125" style="239" customWidth="1"/>
    <col min="11016" max="11262" width="9.140625" style="239"/>
    <col min="11263" max="11263" width="7" style="239" customWidth="1"/>
    <col min="11264" max="11264" width="3" style="239" customWidth="1"/>
    <col min="11265" max="11265" width="2.42578125" style="239" customWidth="1"/>
    <col min="11266" max="11266" width="38.85546875" style="239" customWidth="1"/>
    <col min="11267" max="11267" width="25.42578125" style="239" customWidth="1"/>
    <col min="11268" max="11268" width="23.28515625" style="239" customWidth="1"/>
    <col min="11269" max="11269" width="24.140625" style="239" customWidth="1"/>
    <col min="11270" max="11270" width="23.85546875" style="239" customWidth="1"/>
    <col min="11271" max="11271" width="4.42578125" style="239" customWidth="1"/>
    <col min="11272" max="11518" width="9.140625" style="239"/>
    <col min="11519" max="11519" width="7" style="239" customWidth="1"/>
    <col min="11520" max="11520" width="3" style="239" customWidth="1"/>
    <col min="11521" max="11521" width="2.42578125" style="239" customWidth="1"/>
    <col min="11522" max="11522" width="38.85546875" style="239" customWidth="1"/>
    <col min="11523" max="11523" width="25.42578125" style="239" customWidth="1"/>
    <col min="11524" max="11524" width="23.28515625" style="239" customWidth="1"/>
    <col min="11525" max="11525" width="24.140625" style="239" customWidth="1"/>
    <col min="11526" max="11526" width="23.85546875" style="239" customWidth="1"/>
    <col min="11527" max="11527" width="4.42578125" style="239" customWidth="1"/>
    <col min="11528" max="11774" width="9.140625" style="239"/>
    <col min="11775" max="11775" width="7" style="239" customWidth="1"/>
    <col min="11776" max="11776" width="3" style="239" customWidth="1"/>
    <col min="11777" max="11777" width="2.42578125" style="239" customWidth="1"/>
    <col min="11778" max="11778" width="38.85546875" style="239" customWidth="1"/>
    <col min="11779" max="11779" width="25.42578125" style="239" customWidth="1"/>
    <col min="11780" max="11780" width="23.28515625" style="239" customWidth="1"/>
    <col min="11781" max="11781" width="24.140625" style="239" customWidth="1"/>
    <col min="11782" max="11782" width="23.85546875" style="239" customWidth="1"/>
    <col min="11783" max="11783" width="4.42578125" style="239" customWidth="1"/>
    <col min="11784" max="12030" width="9.140625" style="239"/>
    <col min="12031" max="12031" width="7" style="239" customWidth="1"/>
    <col min="12032" max="12032" width="3" style="239" customWidth="1"/>
    <col min="12033" max="12033" width="2.42578125" style="239" customWidth="1"/>
    <col min="12034" max="12034" width="38.85546875" style="239" customWidth="1"/>
    <col min="12035" max="12035" width="25.42578125" style="239" customWidth="1"/>
    <col min="12036" max="12036" width="23.28515625" style="239" customWidth="1"/>
    <col min="12037" max="12037" width="24.140625" style="239" customWidth="1"/>
    <col min="12038" max="12038" width="23.85546875" style="239" customWidth="1"/>
    <col min="12039" max="12039" width="4.42578125" style="239" customWidth="1"/>
    <col min="12040" max="12286" width="9.140625" style="239"/>
    <col min="12287" max="12287" width="7" style="239" customWidth="1"/>
    <col min="12288" max="12288" width="3" style="239" customWidth="1"/>
    <col min="12289" max="12289" width="2.42578125" style="239" customWidth="1"/>
    <col min="12290" max="12290" width="38.85546875" style="239" customWidth="1"/>
    <col min="12291" max="12291" width="25.42578125" style="239" customWidth="1"/>
    <col min="12292" max="12292" width="23.28515625" style="239" customWidth="1"/>
    <col min="12293" max="12293" width="24.140625" style="239" customWidth="1"/>
    <col min="12294" max="12294" width="23.85546875" style="239" customWidth="1"/>
    <col min="12295" max="12295" width="4.42578125" style="239" customWidth="1"/>
    <col min="12296" max="12542" width="9.140625" style="239"/>
    <col min="12543" max="12543" width="7" style="239" customWidth="1"/>
    <col min="12544" max="12544" width="3" style="239" customWidth="1"/>
    <col min="12545" max="12545" width="2.42578125" style="239" customWidth="1"/>
    <col min="12546" max="12546" width="38.85546875" style="239" customWidth="1"/>
    <col min="12547" max="12547" width="25.42578125" style="239" customWidth="1"/>
    <col min="12548" max="12548" width="23.28515625" style="239" customWidth="1"/>
    <col min="12549" max="12549" width="24.140625" style="239" customWidth="1"/>
    <col min="12550" max="12550" width="23.85546875" style="239" customWidth="1"/>
    <col min="12551" max="12551" width="4.42578125" style="239" customWidth="1"/>
    <col min="12552" max="12798" width="9.140625" style="239"/>
    <col min="12799" max="12799" width="7" style="239" customWidth="1"/>
    <col min="12800" max="12800" width="3" style="239" customWidth="1"/>
    <col min="12801" max="12801" width="2.42578125" style="239" customWidth="1"/>
    <col min="12802" max="12802" width="38.85546875" style="239" customWidth="1"/>
    <col min="12803" max="12803" width="25.42578125" style="239" customWidth="1"/>
    <col min="12804" max="12804" width="23.28515625" style="239" customWidth="1"/>
    <col min="12805" max="12805" width="24.140625" style="239" customWidth="1"/>
    <col min="12806" max="12806" width="23.85546875" style="239" customWidth="1"/>
    <col min="12807" max="12807" width="4.42578125" style="239" customWidth="1"/>
    <col min="12808" max="13054" width="9.140625" style="239"/>
    <col min="13055" max="13055" width="7" style="239" customWidth="1"/>
    <col min="13056" max="13056" width="3" style="239" customWidth="1"/>
    <col min="13057" max="13057" width="2.42578125" style="239" customWidth="1"/>
    <col min="13058" max="13058" width="38.85546875" style="239" customWidth="1"/>
    <col min="13059" max="13059" width="25.42578125" style="239" customWidth="1"/>
    <col min="13060" max="13060" width="23.28515625" style="239" customWidth="1"/>
    <col min="13061" max="13061" width="24.140625" style="239" customWidth="1"/>
    <col min="13062" max="13062" width="23.85546875" style="239" customWidth="1"/>
    <col min="13063" max="13063" width="4.42578125" style="239" customWidth="1"/>
    <col min="13064" max="13310" width="9.140625" style="239"/>
    <col min="13311" max="13311" width="7" style="239" customWidth="1"/>
    <col min="13312" max="13312" width="3" style="239" customWidth="1"/>
    <col min="13313" max="13313" width="2.42578125" style="239" customWidth="1"/>
    <col min="13314" max="13314" width="38.85546875" style="239" customWidth="1"/>
    <col min="13315" max="13315" width="25.42578125" style="239" customWidth="1"/>
    <col min="13316" max="13316" width="23.28515625" style="239" customWidth="1"/>
    <col min="13317" max="13317" width="24.140625" style="239" customWidth="1"/>
    <col min="13318" max="13318" width="23.85546875" style="239" customWidth="1"/>
    <col min="13319" max="13319" width="4.42578125" style="239" customWidth="1"/>
    <col min="13320" max="13566" width="9.140625" style="239"/>
    <col min="13567" max="13567" width="7" style="239" customWidth="1"/>
    <col min="13568" max="13568" width="3" style="239" customWidth="1"/>
    <col min="13569" max="13569" width="2.42578125" style="239" customWidth="1"/>
    <col min="13570" max="13570" width="38.85546875" style="239" customWidth="1"/>
    <col min="13571" max="13571" width="25.42578125" style="239" customWidth="1"/>
    <col min="13572" max="13572" width="23.28515625" style="239" customWidth="1"/>
    <col min="13573" max="13573" width="24.140625" style="239" customWidth="1"/>
    <col min="13574" max="13574" width="23.85546875" style="239" customWidth="1"/>
    <col min="13575" max="13575" width="4.42578125" style="239" customWidth="1"/>
    <col min="13576" max="13822" width="9.140625" style="239"/>
    <col min="13823" max="13823" width="7" style="239" customWidth="1"/>
    <col min="13824" max="13824" width="3" style="239" customWidth="1"/>
    <col min="13825" max="13825" width="2.42578125" style="239" customWidth="1"/>
    <col min="13826" max="13826" width="38.85546875" style="239" customWidth="1"/>
    <col min="13827" max="13827" width="25.42578125" style="239" customWidth="1"/>
    <col min="13828" max="13828" width="23.28515625" style="239" customWidth="1"/>
    <col min="13829" max="13829" width="24.140625" style="239" customWidth="1"/>
    <col min="13830" max="13830" width="23.85546875" style="239" customWidth="1"/>
    <col min="13831" max="13831" width="4.42578125" style="239" customWidth="1"/>
    <col min="13832" max="14078" width="9.140625" style="239"/>
    <col min="14079" max="14079" width="7" style="239" customWidth="1"/>
    <col min="14080" max="14080" width="3" style="239" customWidth="1"/>
    <col min="14081" max="14081" width="2.42578125" style="239" customWidth="1"/>
    <col min="14082" max="14082" width="38.85546875" style="239" customWidth="1"/>
    <col min="14083" max="14083" width="25.42578125" style="239" customWidth="1"/>
    <col min="14084" max="14084" width="23.28515625" style="239" customWidth="1"/>
    <col min="14085" max="14085" width="24.140625" style="239" customWidth="1"/>
    <col min="14086" max="14086" width="23.85546875" style="239" customWidth="1"/>
    <col min="14087" max="14087" width="4.42578125" style="239" customWidth="1"/>
    <col min="14088" max="14334" width="9.140625" style="239"/>
    <col min="14335" max="14335" width="7" style="239" customWidth="1"/>
    <col min="14336" max="14336" width="3" style="239" customWidth="1"/>
    <col min="14337" max="14337" width="2.42578125" style="239" customWidth="1"/>
    <col min="14338" max="14338" width="38.85546875" style="239" customWidth="1"/>
    <col min="14339" max="14339" width="25.42578125" style="239" customWidth="1"/>
    <col min="14340" max="14340" width="23.28515625" style="239" customWidth="1"/>
    <col min="14341" max="14341" width="24.140625" style="239" customWidth="1"/>
    <col min="14342" max="14342" width="23.85546875" style="239" customWidth="1"/>
    <col min="14343" max="14343" width="4.42578125" style="239" customWidth="1"/>
    <col min="14344" max="14590" width="9.140625" style="239"/>
    <col min="14591" max="14591" width="7" style="239" customWidth="1"/>
    <col min="14592" max="14592" width="3" style="239" customWidth="1"/>
    <col min="14593" max="14593" width="2.42578125" style="239" customWidth="1"/>
    <col min="14594" max="14594" width="38.85546875" style="239" customWidth="1"/>
    <col min="14595" max="14595" width="25.42578125" style="239" customWidth="1"/>
    <col min="14596" max="14596" width="23.28515625" style="239" customWidth="1"/>
    <col min="14597" max="14597" width="24.140625" style="239" customWidth="1"/>
    <col min="14598" max="14598" width="23.85546875" style="239" customWidth="1"/>
    <col min="14599" max="14599" width="4.42578125" style="239" customWidth="1"/>
    <col min="14600" max="14846" width="9.140625" style="239"/>
    <col min="14847" max="14847" width="7" style="239" customWidth="1"/>
    <col min="14848" max="14848" width="3" style="239" customWidth="1"/>
    <col min="14849" max="14849" width="2.42578125" style="239" customWidth="1"/>
    <col min="14850" max="14850" width="38.85546875" style="239" customWidth="1"/>
    <col min="14851" max="14851" width="25.42578125" style="239" customWidth="1"/>
    <col min="14852" max="14852" width="23.28515625" style="239" customWidth="1"/>
    <col min="14853" max="14853" width="24.140625" style="239" customWidth="1"/>
    <col min="14854" max="14854" width="23.85546875" style="239" customWidth="1"/>
    <col min="14855" max="14855" width="4.42578125" style="239" customWidth="1"/>
    <col min="14856" max="15102" width="9.140625" style="239"/>
    <col min="15103" max="15103" width="7" style="239" customWidth="1"/>
    <col min="15104" max="15104" width="3" style="239" customWidth="1"/>
    <col min="15105" max="15105" width="2.42578125" style="239" customWidth="1"/>
    <col min="15106" max="15106" width="38.85546875" style="239" customWidth="1"/>
    <col min="15107" max="15107" width="25.42578125" style="239" customWidth="1"/>
    <col min="15108" max="15108" width="23.28515625" style="239" customWidth="1"/>
    <col min="15109" max="15109" width="24.140625" style="239" customWidth="1"/>
    <col min="15110" max="15110" width="23.85546875" style="239" customWidth="1"/>
    <col min="15111" max="15111" width="4.42578125" style="239" customWidth="1"/>
    <col min="15112" max="15358" width="9.140625" style="239"/>
    <col min="15359" max="15359" width="7" style="239" customWidth="1"/>
    <col min="15360" max="15360" width="3" style="239" customWidth="1"/>
    <col min="15361" max="15361" width="2.42578125" style="239" customWidth="1"/>
    <col min="15362" max="15362" width="38.85546875" style="239" customWidth="1"/>
    <col min="15363" max="15363" width="25.42578125" style="239" customWidth="1"/>
    <col min="15364" max="15364" width="23.28515625" style="239" customWidth="1"/>
    <col min="15365" max="15365" width="24.140625" style="239" customWidth="1"/>
    <col min="15366" max="15366" width="23.85546875" style="239" customWidth="1"/>
    <col min="15367" max="15367" width="4.42578125" style="239" customWidth="1"/>
    <col min="15368" max="15614" width="9.140625" style="239"/>
    <col min="15615" max="15615" width="7" style="239" customWidth="1"/>
    <col min="15616" max="15616" width="3" style="239" customWidth="1"/>
    <col min="15617" max="15617" width="2.42578125" style="239" customWidth="1"/>
    <col min="15618" max="15618" width="38.85546875" style="239" customWidth="1"/>
    <col min="15619" max="15619" width="25.42578125" style="239" customWidth="1"/>
    <col min="15620" max="15620" width="23.28515625" style="239" customWidth="1"/>
    <col min="15621" max="15621" width="24.140625" style="239" customWidth="1"/>
    <col min="15622" max="15622" width="23.85546875" style="239" customWidth="1"/>
    <col min="15623" max="15623" width="4.42578125" style="239" customWidth="1"/>
    <col min="15624" max="15870" width="9.140625" style="239"/>
    <col min="15871" max="15871" width="7" style="239" customWidth="1"/>
    <col min="15872" max="15872" width="3" style="239" customWidth="1"/>
    <col min="15873" max="15873" width="2.42578125" style="239" customWidth="1"/>
    <col min="15874" max="15874" width="38.85546875" style="239" customWidth="1"/>
    <col min="15875" max="15875" width="25.42578125" style="239" customWidth="1"/>
    <col min="15876" max="15876" width="23.28515625" style="239" customWidth="1"/>
    <col min="15877" max="15877" width="24.140625" style="239" customWidth="1"/>
    <col min="15878" max="15878" width="23.85546875" style="239" customWidth="1"/>
    <col min="15879" max="15879" width="4.42578125" style="239" customWidth="1"/>
    <col min="15880" max="16126" width="9.140625" style="239"/>
    <col min="16127" max="16127" width="7" style="239" customWidth="1"/>
    <col min="16128" max="16128" width="3" style="239" customWidth="1"/>
    <col min="16129" max="16129" width="2.42578125" style="239" customWidth="1"/>
    <col min="16130" max="16130" width="38.85546875" style="239" customWidth="1"/>
    <col min="16131" max="16131" width="25.42578125" style="239" customWidth="1"/>
    <col min="16132" max="16132" width="23.28515625" style="239" customWidth="1"/>
    <col min="16133" max="16133" width="24.140625" style="239" customWidth="1"/>
    <col min="16134" max="16134" width="23.85546875" style="239" customWidth="1"/>
    <col min="16135" max="16135" width="4.42578125" style="239" customWidth="1"/>
    <col min="16136" max="16384" width="9.140625" style="239"/>
  </cols>
  <sheetData>
    <row r="2" spans="1:11" ht="15">
      <c r="D2" s="103" t="s">
        <v>648</v>
      </c>
      <c r="E2" s="103"/>
    </row>
    <row r="3" spans="1:11" s="48" customFormat="1" ht="15.75">
      <c r="D3" s="49" t="s">
        <v>51</v>
      </c>
      <c r="E3" s="305" t="s">
        <v>847</v>
      </c>
      <c r="F3" s="305"/>
      <c r="G3" s="305"/>
      <c r="H3" s="305"/>
    </row>
    <row r="4" spans="1:11" ht="15">
      <c r="D4" s="103"/>
      <c r="E4" s="103"/>
    </row>
    <row r="5" spans="1:11" ht="15" customHeight="1">
      <c r="E5" s="999" t="s">
        <v>649</v>
      </c>
      <c r="F5" s="999"/>
    </row>
    <row r="6" spans="1:11" ht="54.75" customHeight="1">
      <c r="B6" s="1000" t="s">
        <v>660</v>
      </c>
      <c r="C6" s="1000"/>
      <c r="D6" s="1000"/>
      <c r="E6" s="1000"/>
      <c r="F6" s="1000"/>
    </row>
    <row r="7" spans="1:11" ht="16.5" thickBot="1">
      <c r="A7" s="460"/>
      <c r="B7" s="461"/>
      <c r="C7" s="462"/>
      <c r="D7" s="462"/>
      <c r="E7" s="462"/>
      <c r="F7" s="460"/>
      <c r="I7" s="483" t="s">
        <v>850</v>
      </c>
    </row>
    <row r="8" spans="1:11" ht="17.25" thickTop="1" thickBot="1">
      <c r="A8" s="460"/>
      <c r="B8" s="1001" t="s">
        <v>628</v>
      </c>
      <c r="C8" s="1002"/>
      <c r="D8" s="1002"/>
      <c r="E8" s="995" t="s">
        <v>661</v>
      </c>
      <c r="F8" s="995"/>
      <c r="G8" s="995"/>
      <c r="H8" s="995"/>
      <c r="I8" s="995"/>
      <c r="J8" s="995"/>
      <c r="K8" s="463"/>
    </row>
    <row r="9" spans="1:11" ht="17.25" thickTop="1" thickBot="1">
      <c r="A9" s="460"/>
      <c r="B9" s="1003"/>
      <c r="C9" s="1004"/>
      <c r="D9" s="1004"/>
      <c r="E9" s="996" t="s">
        <v>656</v>
      </c>
      <c r="F9" s="996"/>
      <c r="G9" s="996" t="s">
        <v>657</v>
      </c>
      <c r="H9" s="996"/>
      <c r="I9" s="989" t="s">
        <v>6</v>
      </c>
      <c r="J9" s="989"/>
      <c r="K9" s="463"/>
    </row>
    <row r="10" spans="1:11" ht="15" customHeight="1" thickTop="1">
      <c r="A10" s="460"/>
      <c r="B10" s="1003"/>
      <c r="C10" s="1004"/>
      <c r="D10" s="1004"/>
      <c r="E10" s="990" t="s">
        <v>662</v>
      </c>
      <c r="F10" s="993" t="s">
        <v>866</v>
      </c>
      <c r="G10" s="990" t="s">
        <v>662</v>
      </c>
      <c r="H10" s="993" t="s">
        <v>866</v>
      </c>
      <c r="I10" s="990" t="s">
        <v>662</v>
      </c>
      <c r="J10" s="993" t="s">
        <v>866</v>
      </c>
    </row>
    <row r="11" spans="1:11" ht="15" customHeight="1">
      <c r="A11" s="460"/>
      <c r="B11" s="1003"/>
      <c r="C11" s="1004"/>
      <c r="D11" s="1004"/>
      <c r="E11" s="991"/>
      <c r="F11" s="994"/>
      <c r="G11" s="991"/>
      <c r="H11" s="994"/>
      <c r="I11" s="991"/>
      <c r="J11" s="994"/>
    </row>
    <row r="12" spans="1:11" ht="51.75" customHeight="1" thickBot="1">
      <c r="A12" s="460"/>
      <c r="B12" s="1005"/>
      <c r="C12" s="1006"/>
      <c r="D12" s="1006"/>
      <c r="E12" s="992"/>
      <c r="F12" s="989"/>
      <c r="G12" s="992"/>
      <c r="H12" s="989"/>
      <c r="I12" s="992"/>
      <c r="J12" s="989"/>
    </row>
    <row r="13" spans="1:11" ht="16.5" thickTop="1">
      <c r="A13" s="460"/>
      <c r="B13" s="464"/>
      <c r="C13" s="465"/>
      <c r="D13" s="465"/>
      <c r="E13" s="466">
        <v>1</v>
      </c>
      <c r="F13" s="467">
        <v>2</v>
      </c>
      <c r="G13" s="466">
        <v>3</v>
      </c>
      <c r="H13" s="467">
        <v>4</v>
      </c>
      <c r="I13" s="466">
        <v>5</v>
      </c>
      <c r="J13" s="467">
        <v>6</v>
      </c>
    </row>
    <row r="14" spans="1:11" s="474" customFormat="1" ht="24.95" customHeight="1">
      <c r="A14" s="468"/>
      <c r="B14" s="469"/>
      <c r="C14" s="470" t="s">
        <v>17</v>
      </c>
      <c r="D14" s="471"/>
      <c r="E14" s="472">
        <v>0</v>
      </c>
      <c r="F14" s="473">
        <v>0</v>
      </c>
      <c r="G14" s="472">
        <v>0</v>
      </c>
      <c r="H14" s="473">
        <v>0</v>
      </c>
      <c r="I14" s="472">
        <v>0</v>
      </c>
      <c r="J14" s="473">
        <v>0</v>
      </c>
    </row>
    <row r="15" spans="1:11" s="474" customFormat="1" ht="24.95" customHeight="1">
      <c r="A15" s="468"/>
      <c r="B15" s="469"/>
      <c r="C15" s="470" t="s">
        <v>650</v>
      </c>
      <c r="D15" s="471"/>
      <c r="E15" s="472">
        <v>0</v>
      </c>
      <c r="F15" s="473">
        <v>0</v>
      </c>
      <c r="G15" s="472">
        <v>0</v>
      </c>
      <c r="H15" s="473">
        <v>0</v>
      </c>
      <c r="I15" s="472">
        <v>0</v>
      </c>
      <c r="J15" s="473">
        <v>0</v>
      </c>
    </row>
    <row r="16" spans="1:11" s="474" customFormat="1" ht="24.95" customHeight="1">
      <c r="A16" s="468"/>
      <c r="B16" s="469"/>
      <c r="C16" s="470" t="s">
        <v>651</v>
      </c>
      <c r="D16" s="471"/>
      <c r="E16" s="472">
        <v>0</v>
      </c>
      <c r="F16" s="473">
        <v>0</v>
      </c>
      <c r="G16" s="472">
        <v>0</v>
      </c>
      <c r="H16" s="473">
        <v>0</v>
      </c>
      <c r="I16" s="472">
        <v>0</v>
      </c>
      <c r="J16" s="473">
        <v>0</v>
      </c>
    </row>
    <row r="17" spans="1:10" s="474" customFormat="1" ht="24.95" customHeight="1">
      <c r="A17" s="468"/>
      <c r="B17" s="469"/>
      <c r="C17" s="470" t="s">
        <v>20</v>
      </c>
      <c r="D17" s="471"/>
      <c r="E17" s="472">
        <v>0</v>
      </c>
      <c r="F17" s="473">
        <v>0</v>
      </c>
      <c r="G17" s="472">
        <v>0</v>
      </c>
      <c r="H17" s="473">
        <v>0</v>
      </c>
      <c r="I17" s="472">
        <v>0</v>
      </c>
      <c r="J17" s="473">
        <v>0</v>
      </c>
    </row>
    <row r="18" spans="1:10" s="474" customFormat="1" ht="24.95" customHeight="1">
      <c r="A18" s="468"/>
      <c r="B18" s="469"/>
      <c r="C18" s="470" t="s">
        <v>21</v>
      </c>
      <c r="D18" s="471"/>
      <c r="E18" s="472">
        <v>0</v>
      </c>
      <c r="F18" s="473">
        <v>0</v>
      </c>
      <c r="G18" s="472">
        <v>0</v>
      </c>
      <c r="H18" s="473">
        <v>0</v>
      </c>
      <c r="I18" s="472">
        <v>0</v>
      </c>
      <c r="J18" s="473">
        <v>0</v>
      </c>
    </row>
    <row r="19" spans="1:10" s="474" customFormat="1" ht="24.95" customHeight="1">
      <c r="A19" s="468"/>
      <c r="B19" s="469"/>
      <c r="C19" s="470" t="s">
        <v>652</v>
      </c>
      <c r="D19" s="471"/>
      <c r="E19" s="472">
        <v>0</v>
      </c>
      <c r="F19" s="473">
        <v>0</v>
      </c>
      <c r="G19" s="472">
        <v>0</v>
      </c>
      <c r="H19" s="473">
        <v>0</v>
      </c>
      <c r="I19" s="472">
        <v>0</v>
      </c>
      <c r="J19" s="473">
        <v>0</v>
      </c>
    </row>
    <row r="20" spans="1:10" s="474" customFormat="1" ht="24.95" customHeight="1">
      <c r="A20" s="468"/>
      <c r="B20" s="469"/>
      <c r="C20" s="470" t="s">
        <v>22</v>
      </c>
      <c r="D20" s="471"/>
      <c r="E20" s="472">
        <v>0</v>
      </c>
      <c r="F20" s="473">
        <v>0</v>
      </c>
      <c r="G20" s="472">
        <v>0</v>
      </c>
      <c r="H20" s="473">
        <v>0</v>
      </c>
      <c r="I20" s="472">
        <v>0</v>
      </c>
      <c r="J20" s="473">
        <v>0</v>
      </c>
    </row>
    <row r="21" spans="1:10" s="474" customFormat="1" ht="24.95" customHeight="1">
      <c r="A21" s="468"/>
      <c r="B21" s="469"/>
      <c r="C21" s="470" t="s">
        <v>653</v>
      </c>
      <c r="D21" s="471"/>
      <c r="E21" s="472">
        <v>0</v>
      </c>
      <c r="F21" s="473">
        <v>0</v>
      </c>
      <c r="G21" s="472">
        <v>0</v>
      </c>
      <c r="H21" s="473">
        <v>0</v>
      </c>
      <c r="I21" s="472">
        <v>0</v>
      </c>
      <c r="J21" s="473">
        <v>0</v>
      </c>
    </row>
    <row r="22" spans="1:10" ht="15.75" thickBot="1">
      <c r="A22" s="460"/>
      <c r="B22" s="475"/>
      <c r="C22" s="462"/>
      <c r="D22" s="462"/>
      <c r="E22" s="476"/>
      <c r="F22" s="477"/>
      <c r="G22" s="476"/>
      <c r="H22" s="477"/>
      <c r="I22" s="476"/>
      <c r="J22" s="477"/>
    </row>
    <row r="23" spans="1:10" ht="15.75" customHeight="1" thickTop="1" thickBot="1">
      <c r="A23" s="460"/>
      <c r="B23" s="997" t="s">
        <v>87</v>
      </c>
      <c r="C23" s="998"/>
      <c r="D23" s="998"/>
      <c r="E23" s="478">
        <f t="shared" ref="E23:J23" si="0">SUM(E14:E22)</f>
        <v>0</v>
      </c>
      <c r="F23" s="478">
        <f t="shared" si="0"/>
        <v>0</v>
      </c>
      <c r="G23" s="478">
        <f t="shared" si="0"/>
        <v>0</v>
      </c>
      <c r="H23" s="478">
        <f t="shared" si="0"/>
        <v>0</v>
      </c>
      <c r="I23" s="478">
        <f t="shared" si="0"/>
        <v>0</v>
      </c>
      <c r="J23" s="478">
        <f t="shared" si="0"/>
        <v>0</v>
      </c>
    </row>
    <row r="24" spans="1:10" ht="16.5" thickTop="1" thickBot="1">
      <c r="A24" s="460"/>
      <c r="B24" s="479"/>
      <c r="C24" s="480"/>
      <c r="D24" s="481"/>
      <c r="E24" s="482"/>
      <c r="F24" s="492"/>
      <c r="G24" s="482"/>
      <c r="H24" s="492"/>
      <c r="I24" s="482"/>
      <c r="J24" s="492"/>
    </row>
    <row r="25" spans="1:10" ht="13.5" thickTop="1">
      <c r="C25" s="483"/>
    </row>
    <row r="26" spans="1:10">
      <c r="C26" s="483"/>
    </row>
  </sheetData>
  <mergeCells count="14">
    <mergeCell ref="B23:D23"/>
    <mergeCell ref="E5:F5"/>
    <mergeCell ref="B6:F6"/>
    <mergeCell ref="B8:D12"/>
    <mergeCell ref="E10:E12"/>
    <mergeCell ref="F10:F12"/>
    <mergeCell ref="I9:J9"/>
    <mergeCell ref="I10:I12"/>
    <mergeCell ref="J10:J12"/>
    <mergeCell ref="E8:J8"/>
    <mergeCell ref="E9:F9"/>
    <mergeCell ref="G9:H9"/>
    <mergeCell ref="G10:G12"/>
    <mergeCell ref="H10:H12"/>
  </mergeCells>
  <pageMargins left="0.48" right="0.15748031496062992" top="0.55118110236220474" bottom="0.27559055118110237" header="0.23622047244094491" footer="0.15748031496062992"/>
  <pageSetup paperSize="5" scale="5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00B050"/>
  </sheetPr>
  <dimension ref="B2:AI45"/>
  <sheetViews>
    <sheetView view="pageBreakPreview" topLeftCell="G22" zoomScale="60" workbookViewId="0">
      <selection activeCell="B1" sqref="B1:B1048576"/>
    </sheetView>
  </sheetViews>
  <sheetFormatPr defaultRowHeight="11.25"/>
  <cols>
    <col min="1" max="1" width="9.140625" style="48"/>
    <col min="2" max="2" width="6.42578125" style="48" customWidth="1"/>
    <col min="3" max="3" width="17.5703125" style="48" customWidth="1"/>
    <col min="4" max="4" width="12.140625" style="48" customWidth="1"/>
    <col min="5" max="5" width="15.140625" style="48" customWidth="1"/>
    <col min="6" max="6" width="10.28515625" style="48" customWidth="1"/>
    <col min="7" max="7" width="5.5703125" style="48" customWidth="1"/>
    <col min="8" max="8" width="8.85546875" style="48" customWidth="1"/>
    <col min="9" max="9" width="20.28515625" style="48" bestFit="1" customWidth="1"/>
    <col min="10" max="10" width="14.42578125" style="48" customWidth="1"/>
    <col min="11" max="11" width="11.42578125" style="48" customWidth="1"/>
    <col min="12" max="12" width="10" style="48" customWidth="1"/>
    <col min="13" max="13" width="9.140625" style="48"/>
    <col min="14" max="14" width="12.5703125" style="48" customWidth="1"/>
    <col min="15" max="16" width="7.7109375" style="48" customWidth="1"/>
    <col min="17" max="17" width="6.5703125" style="48" customWidth="1"/>
    <col min="18" max="18" width="12.5703125" style="48" customWidth="1"/>
    <col min="19" max="19" width="14" style="48" customWidth="1"/>
    <col min="20" max="20" width="6.42578125" style="48" customWidth="1"/>
    <col min="21" max="21" width="14.5703125" style="48" customWidth="1"/>
    <col min="22" max="22" width="7.7109375" style="48" customWidth="1"/>
    <col min="23" max="23" width="6.42578125" style="48" customWidth="1"/>
    <col min="24" max="24" width="5" style="48" customWidth="1"/>
    <col min="25" max="25" width="4.7109375" style="48" customWidth="1"/>
    <col min="26" max="26" width="3.140625" style="48" customWidth="1"/>
    <col min="27" max="27" width="9.140625" style="48"/>
    <col min="28" max="28" width="11.28515625" style="48" bestFit="1" customWidth="1"/>
    <col min="29" max="29" width="9.7109375" style="48" customWidth="1"/>
    <col min="30" max="30" width="11.28515625" style="48" customWidth="1"/>
    <col min="31" max="31" width="13.28515625" style="48" customWidth="1"/>
    <col min="32" max="32" width="5.5703125" style="48" customWidth="1"/>
    <col min="33" max="33" width="18.5703125" style="48" customWidth="1"/>
    <col min="34" max="34" width="18.42578125" style="48" customWidth="1"/>
    <col min="35" max="35" width="13.85546875" style="48" customWidth="1"/>
    <col min="36" max="256" width="9.140625" style="48"/>
    <col min="257" max="257" width="2.85546875" style="48" customWidth="1"/>
    <col min="258" max="258" width="6.42578125" style="48" customWidth="1"/>
    <col min="259" max="259" width="11.7109375" style="48" bestFit="1" customWidth="1"/>
    <col min="260" max="260" width="7.85546875" style="48" customWidth="1"/>
    <col min="261" max="261" width="10" style="48" customWidth="1"/>
    <col min="262" max="262" width="9.28515625" style="48" customWidth="1"/>
    <col min="263" max="263" width="9.42578125" style="48" customWidth="1"/>
    <col min="264" max="264" width="17.7109375" style="48" customWidth="1"/>
    <col min="265" max="265" width="9.28515625" style="48" bestFit="1" customWidth="1"/>
    <col min="266" max="266" width="11.85546875" style="48" customWidth="1"/>
    <col min="267" max="267" width="15.42578125" style="48" customWidth="1"/>
    <col min="268" max="268" width="10.5703125" style="48" customWidth="1"/>
    <col min="269" max="269" width="9.140625" style="48"/>
    <col min="270" max="270" width="10.42578125" style="48" customWidth="1"/>
    <col min="271" max="272" width="7.7109375" style="48" customWidth="1"/>
    <col min="273" max="273" width="9.140625" style="48"/>
    <col min="274" max="274" width="11.7109375" style="48" customWidth="1"/>
    <col min="275" max="275" width="14" style="48" customWidth="1"/>
    <col min="276" max="276" width="15.28515625" style="48" customWidth="1"/>
    <col min="277" max="277" width="14.5703125" style="48" customWidth="1"/>
    <col min="278" max="278" width="11.7109375" style="48" bestFit="1" customWidth="1"/>
    <col min="279" max="279" width="11.85546875" style="48" bestFit="1" customWidth="1"/>
    <col min="280" max="280" width="11.7109375" style="48" bestFit="1" customWidth="1"/>
    <col min="281" max="281" width="11.85546875" style="48" bestFit="1" customWidth="1"/>
    <col min="282" max="282" width="11.42578125" style="48" customWidth="1"/>
    <col min="283" max="284" width="9.140625" style="48"/>
    <col min="285" max="285" width="16.85546875" style="48" customWidth="1"/>
    <col min="286" max="286" width="10" style="48" customWidth="1"/>
    <col min="287" max="287" width="13.28515625" style="48" customWidth="1"/>
    <col min="288" max="288" width="12" style="48" customWidth="1"/>
    <col min="289" max="289" width="11" style="48" customWidth="1"/>
    <col min="290" max="512" width="9.140625" style="48"/>
    <col min="513" max="513" width="2.85546875" style="48" customWidth="1"/>
    <col min="514" max="514" width="6.42578125" style="48" customWidth="1"/>
    <col min="515" max="515" width="11.7109375" style="48" bestFit="1" customWidth="1"/>
    <col min="516" max="516" width="7.85546875" style="48" customWidth="1"/>
    <col min="517" max="517" width="10" style="48" customWidth="1"/>
    <col min="518" max="518" width="9.28515625" style="48" customWidth="1"/>
    <col min="519" max="519" width="9.42578125" style="48" customWidth="1"/>
    <col min="520" max="520" width="17.7109375" style="48" customWidth="1"/>
    <col min="521" max="521" width="9.28515625" style="48" bestFit="1" customWidth="1"/>
    <col min="522" max="522" width="11.85546875" style="48" customWidth="1"/>
    <col min="523" max="523" width="15.42578125" style="48" customWidth="1"/>
    <col min="524" max="524" width="10.5703125" style="48" customWidth="1"/>
    <col min="525" max="525" width="9.140625" style="48"/>
    <col min="526" max="526" width="10.42578125" style="48" customWidth="1"/>
    <col min="527" max="528" width="7.7109375" style="48" customWidth="1"/>
    <col min="529" max="529" width="9.140625" style="48"/>
    <col min="530" max="530" width="11.7109375" style="48" customWidth="1"/>
    <col min="531" max="531" width="14" style="48" customWidth="1"/>
    <col min="532" max="532" width="15.28515625" style="48" customWidth="1"/>
    <col min="533" max="533" width="14.5703125" style="48" customWidth="1"/>
    <col min="534" max="534" width="11.7109375" style="48" bestFit="1" customWidth="1"/>
    <col min="535" max="535" width="11.85546875" style="48" bestFit="1" customWidth="1"/>
    <col min="536" max="536" width="11.7109375" style="48" bestFit="1" customWidth="1"/>
    <col min="537" max="537" width="11.85546875" style="48" bestFit="1" customWidth="1"/>
    <col min="538" max="538" width="11.42578125" style="48" customWidth="1"/>
    <col min="539" max="540" width="9.140625" style="48"/>
    <col min="541" max="541" width="16.85546875" style="48" customWidth="1"/>
    <col min="542" max="542" width="10" style="48" customWidth="1"/>
    <col min="543" max="543" width="13.28515625" style="48" customWidth="1"/>
    <col min="544" max="544" width="12" style="48" customWidth="1"/>
    <col min="545" max="545" width="11" style="48" customWidth="1"/>
    <col min="546" max="768" width="9.140625" style="48"/>
    <col min="769" max="769" width="2.85546875" style="48" customWidth="1"/>
    <col min="770" max="770" width="6.42578125" style="48" customWidth="1"/>
    <col min="771" max="771" width="11.7109375" style="48" bestFit="1" customWidth="1"/>
    <col min="772" max="772" width="7.85546875" style="48" customWidth="1"/>
    <col min="773" max="773" width="10" style="48" customWidth="1"/>
    <col min="774" max="774" width="9.28515625" style="48" customWidth="1"/>
    <col min="775" max="775" width="9.42578125" style="48" customWidth="1"/>
    <col min="776" max="776" width="17.7109375" style="48" customWidth="1"/>
    <col min="777" max="777" width="9.28515625" style="48" bestFit="1" customWidth="1"/>
    <col min="778" max="778" width="11.85546875" style="48" customWidth="1"/>
    <col min="779" max="779" width="15.42578125" style="48" customWidth="1"/>
    <col min="780" max="780" width="10.5703125" style="48" customWidth="1"/>
    <col min="781" max="781" width="9.140625" style="48"/>
    <col min="782" max="782" width="10.42578125" style="48" customWidth="1"/>
    <col min="783" max="784" width="7.7109375" style="48" customWidth="1"/>
    <col min="785" max="785" width="9.140625" style="48"/>
    <col min="786" max="786" width="11.7109375" style="48" customWidth="1"/>
    <col min="787" max="787" width="14" style="48" customWidth="1"/>
    <col min="788" max="788" width="15.28515625" style="48" customWidth="1"/>
    <col min="789" max="789" width="14.5703125" style="48" customWidth="1"/>
    <col min="790" max="790" width="11.7109375" style="48" bestFit="1" customWidth="1"/>
    <col min="791" max="791" width="11.85546875" style="48" bestFit="1" customWidth="1"/>
    <col min="792" max="792" width="11.7109375" style="48" bestFit="1" customWidth="1"/>
    <col min="793" max="793" width="11.85546875" style="48" bestFit="1" customWidth="1"/>
    <col min="794" max="794" width="11.42578125" style="48" customWidth="1"/>
    <col min="795" max="796" width="9.140625" style="48"/>
    <col min="797" max="797" width="16.85546875" style="48" customWidth="1"/>
    <col min="798" max="798" width="10" style="48" customWidth="1"/>
    <col min="799" max="799" width="13.28515625" style="48" customWidth="1"/>
    <col min="800" max="800" width="12" style="48" customWidth="1"/>
    <col min="801" max="801" width="11" style="48" customWidth="1"/>
    <col min="802" max="1024" width="9.140625" style="48"/>
    <col min="1025" max="1025" width="2.85546875" style="48" customWidth="1"/>
    <col min="1026" max="1026" width="6.42578125" style="48" customWidth="1"/>
    <col min="1027" max="1027" width="11.7109375" style="48" bestFit="1" customWidth="1"/>
    <col min="1028" max="1028" width="7.85546875" style="48" customWidth="1"/>
    <col min="1029" max="1029" width="10" style="48" customWidth="1"/>
    <col min="1030" max="1030" width="9.28515625" style="48" customWidth="1"/>
    <col min="1031" max="1031" width="9.42578125" style="48" customWidth="1"/>
    <col min="1032" max="1032" width="17.7109375" style="48" customWidth="1"/>
    <col min="1033" max="1033" width="9.28515625" style="48" bestFit="1" customWidth="1"/>
    <col min="1034" max="1034" width="11.85546875" style="48" customWidth="1"/>
    <col min="1035" max="1035" width="15.42578125" style="48" customWidth="1"/>
    <col min="1036" max="1036" width="10.5703125" style="48" customWidth="1"/>
    <col min="1037" max="1037" width="9.140625" style="48"/>
    <col min="1038" max="1038" width="10.42578125" style="48" customWidth="1"/>
    <col min="1039" max="1040" width="7.7109375" style="48" customWidth="1"/>
    <col min="1041" max="1041" width="9.140625" style="48"/>
    <col min="1042" max="1042" width="11.7109375" style="48" customWidth="1"/>
    <col min="1043" max="1043" width="14" style="48" customWidth="1"/>
    <col min="1044" max="1044" width="15.28515625" style="48" customWidth="1"/>
    <col min="1045" max="1045" width="14.5703125" style="48" customWidth="1"/>
    <col min="1046" max="1046" width="11.7109375" style="48" bestFit="1" customWidth="1"/>
    <col min="1047" max="1047" width="11.85546875" style="48" bestFit="1" customWidth="1"/>
    <col min="1048" max="1048" width="11.7109375" style="48" bestFit="1" customWidth="1"/>
    <col min="1049" max="1049" width="11.85546875" style="48" bestFit="1" customWidth="1"/>
    <col min="1050" max="1050" width="11.42578125" style="48" customWidth="1"/>
    <col min="1051" max="1052" width="9.140625" style="48"/>
    <col min="1053" max="1053" width="16.85546875" style="48" customWidth="1"/>
    <col min="1054" max="1054" width="10" style="48" customWidth="1"/>
    <col min="1055" max="1055" width="13.28515625" style="48" customWidth="1"/>
    <col min="1056" max="1056" width="12" style="48" customWidth="1"/>
    <col min="1057" max="1057" width="11" style="48" customWidth="1"/>
    <col min="1058" max="1280" width="9.140625" style="48"/>
    <col min="1281" max="1281" width="2.85546875" style="48" customWidth="1"/>
    <col min="1282" max="1282" width="6.42578125" style="48" customWidth="1"/>
    <col min="1283" max="1283" width="11.7109375" style="48" bestFit="1" customWidth="1"/>
    <col min="1284" max="1284" width="7.85546875" style="48" customWidth="1"/>
    <col min="1285" max="1285" width="10" style="48" customWidth="1"/>
    <col min="1286" max="1286" width="9.28515625" style="48" customWidth="1"/>
    <col min="1287" max="1287" width="9.42578125" style="48" customWidth="1"/>
    <col min="1288" max="1288" width="17.7109375" style="48" customWidth="1"/>
    <col min="1289" max="1289" width="9.28515625" style="48" bestFit="1" customWidth="1"/>
    <col min="1290" max="1290" width="11.85546875" style="48" customWidth="1"/>
    <col min="1291" max="1291" width="15.42578125" style="48" customWidth="1"/>
    <col min="1292" max="1292" width="10.5703125" style="48" customWidth="1"/>
    <col min="1293" max="1293" width="9.140625" style="48"/>
    <col min="1294" max="1294" width="10.42578125" style="48" customWidth="1"/>
    <col min="1295" max="1296" width="7.7109375" style="48" customWidth="1"/>
    <col min="1297" max="1297" width="9.140625" style="48"/>
    <col min="1298" max="1298" width="11.7109375" style="48" customWidth="1"/>
    <col min="1299" max="1299" width="14" style="48" customWidth="1"/>
    <col min="1300" max="1300" width="15.28515625" style="48" customWidth="1"/>
    <col min="1301" max="1301" width="14.5703125" style="48" customWidth="1"/>
    <col min="1302" max="1302" width="11.7109375" style="48" bestFit="1" customWidth="1"/>
    <col min="1303" max="1303" width="11.85546875" style="48" bestFit="1" customWidth="1"/>
    <col min="1304" max="1304" width="11.7109375" style="48" bestFit="1" customWidth="1"/>
    <col min="1305" max="1305" width="11.85546875" style="48" bestFit="1" customWidth="1"/>
    <col min="1306" max="1306" width="11.42578125" style="48" customWidth="1"/>
    <col min="1307" max="1308" width="9.140625" style="48"/>
    <col min="1309" max="1309" width="16.85546875" style="48" customWidth="1"/>
    <col min="1310" max="1310" width="10" style="48" customWidth="1"/>
    <col min="1311" max="1311" width="13.28515625" style="48" customWidth="1"/>
    <col min="1312" max="1312" width="12" style="48" customWidth="1"/>
    <col min="1313" max="1313" width="11" style="48" customWidth="1"/>
    <col min="1314" max="1536" width="9.140625" style="48"/>
    <col min="1537" max="1537" width="2.85546875" style="48" customWidth="1"/>
    <col min="1538" max="1538" width="6.42578125" style="48" customWidth="1"/>
    <col min="1539" max="1539" width="11.7109375" style="48" bestFit="1" customWidth="1"/>
    <col min="1540" max="1540" width="7.85546875" style="48" customWidth="1"/>
    <col min="1541" max="1541" width="10" style="48" customWidth="1"/>
    <col min="1542" max="1542" width="9.28515625" style="48" customWidth="1"/>
    <col min="1543" max="1543" width="9.42578125" style="48" customWidth="1"/>
    <col min="1544" max="1544" width="17.7109375" style="48" customWidth="1"/>
    <col min="1545" max="1545" width="9.28515625" style="48" bestFit="1" customWidth="1"/>
    <col min="1546" max="1546" width="11.85546875" style="48" customWidth="1"/>
    <col min="1547" max="1547" width="15.42578125" style="48" customWidth="1"/>
    <col min="1548" max="1548" width="10.5703125" style="48" customWidth="1"/>
    <col min="1549" max="1549" width="9.140625" style="48"/>
    <col min="1550" max="1550" width="10.42578125" style="48" customWidth="1"/>
    <col min="1551" max="1552" width="7.7109375" style="48" customWidth="1"/>
    <col min="1553" max="1553" width="9.140625" style="48"/>
    <col min="1554" max="1554" width="11.7109375" style="48" customWidth="1"/>
    <col min="1555" max="1555" width="14" style="48" customWidth="1"/>
    <col min="1556" max="1556" width="15.28515625" style="48" customWidth="1"/>
    <col min="1557" max="1557" width="14.5703125" style="48" customWidth="1"/>
    <col min="1558" max="1558" width="11.7109375" style="48" bestFit="1" customWidth="1"/>
    <col min="1559" max="1559" width="11.85546875" style="48" bestFit="1" customWidth="1"/>
    <col min="1560" max="1560" width="11.7109375" style="48" bestFit="1" customWidth="1"/>
    <col min="1561" max="1561" width="11.85546875" style="48" bestFit="1" customWidth="1"/>
    <col min="1562" max="1562" width="11.42578125" style="48" customWidth="1"/>
    <col min="1563" max="1564" width="9.140625" style="48"/>
    <col min="1565" max="1565" width="16.85546875" style="48" customWidth="1"/>
    <col min="1566" max="1566" width="10" style="48" customWidth="1"/>
    <col min="1567" max="1567" width="13.28515625" style="48" customWidth="1"/>
    <col min="1568" max="1568" width="12" style="48" customWidth="1"/>
    <col min="1569" max="1569" width="11" style="48" customWidth="1"/>
    <col min="1570" max="1792" width="9.140625" style="48"/>
    <col min="1793" max="1793" width="2.85546875" style="48" customWidth="1"/>
    <col min="1794" max="1794" width="6.42578125" style="48" customWidth="1"/>
    <col min="1795" max="1795" width="11.7109375" style="48" bestFit="1" customWidth="1"/>
    <col min="1796" max="1796" width="7.85546875" style="48" customWidth="1"/>
    <col min="1797" max="1797" width="10" style="48" customWidth="1"/>
    <col min="1798" max="1798" width="9.28515625" style="48" customWidth="1"/>
    <col min="1799" max="1799" width="9.42578125" style="48" customWidth="1"/>
    <col min="1800" max="1800" width="17.7109375" style="48" customWidth="1"/>
    <col min="1801" max="1801" width="9.28515625" style="48" bestFit="1" customWidth="1"/>
    <col min="1802" max="1802" width="11.85546875" style="48" customWidth="1"/>
    <col min="1803" max="1803" width="15.42578125" style="48" customWidth="1"/>
    <col min="1804" max="1804" width="10.5703125" style="48" customWidth="1"/>
    <col min="1805" max="1805" width="9.140625" style="48"/>
    <col min="1806" max="1806" width="10.42578125" style="48" customWidth="1"/>
    <col min="1807" max="1808" width="7.7109375" style="48" customWidth="1"/>
    <col min="1809" max="1809" width="9.140625" style="48"/>
    <col min="1810" max="1810" width="11.7109375" style="48" customWidth="1"/>
    <col min="1811" max="1811" width="14" style="48" customWidth="1"/>
    <col min="1812" max="1812" width="15.28515625" style="48" customWidth="1"/>
    <col min="1813" max="1813" width="14.5703125" style="48" customWidth="1"/>
    <col min="1814" max="1814" width="11.7109375" style="48" bestFit="1" customWidth="1"/>
    <col min="1815" max="1815" width="11.85546875" style="48" bestFit="1" customWidth="1"/>
    <col min="1816" max="1816" width="11.7109375" style="48" bestFit="1" customWidth="1"/>
    <col min="1817" max="1817" width="11.85546875" style="48" bestFit="1" customWidth="1"/>
    <col min="1818" max="1818" width="11.42578125" style="48" customWidth="1"/>
    <col min="1819" max="1820" width="9.140625" style="48"/>
    <col min="1821" max="1821" width="16.85546875" style="48" customWidth="1"/>
    <col min="1822" max="1822" width="10" style="48" customWidth="1"/>
    <col min="1823" max="1823" width="13.28515625" style="48" customWidth="1"/>
    <col min="1824" max="1824" width="12" style="48" customWidth="1"/>
    <col min="1825" max="1825" width="11" style="48" customWidth="1"/>
    <col min="1826" max="2048" width="9.140625" style="48"/>
    <col min="2049" max="2049" width="2.85546875" style="48" customWidth="1"/>
    <col min="2050" max="2050" width="6.42578125" style="48" customWidth="1"/>
    <col min="2051" max="2051" width="11.7109375" style="48" bestFit="1" customWidth="1"/>
    <col min="2052" max="2052" width="7.85546875" style="48" customWidth="1"/>
    <col min="2053" max="2053" width="10" style="48" customWidth="1"/>
    <col min="2054" max="2054" width="9.28515625" style="48" customWidth="1"/>
    <col min="2055" max="2055" width="9.42578125" style="48" customWidth="1"/>
    <col min="2056" max="2056" width="17.7109375" style="48" customWidth="1"/>
    <col min="2057" max="2057" width="9.28515625" style="48" bestFit="1" customWidth="1"/>
    <col min="2058" max="2058" width="11.85546875" style="48" customWidth="1"/>
    <col min="2059" max="2059" width="15.42578125" style="48" customWidth="1"/>
    <col min="2060" max="2060" width="10.5703125" style="48" customWidth="1"/>
    <col min="2061" max="2061" width="9.140625" style="48"/>
    <col min="2062" max="2062" width="10.42578125" style="48" customWidth="1"/>
    <col min="2063" max="2064" width="7.7109375" style="48" customWidth="1"/>
    <col min="2065" max="2065" width="9.140625" style="48"/>
    <col min="2066" max="2066" width="11.7109375" style="48" customWidth="1"/>
    <col min="2067" max="2067" width="14" style="48" customWidth="1"/>
    <col min="2068" max="2068" width="15.28515625" style="48" customWidth="1"/>
    <col min="2069" max="2069" width="14.5703125" style="48" customWidth="1"/>
    <col min="2070" max="2070" width="11.7109375" style="48" bestFit="1" customWidth="1"/>
    <col min="2071" max="2071" width="11.85546875" style="48" bestFit="1" customWidth="1"/>
    <col min="2072" max="2072" width="11.7109375" style="48" bestFit="1" customWidth="1"/>
    <col min="2073" max="2073" width="11.85546875" style="48" bestFit="1" customWidth="1"/>
    <col min="2074" max="2074" width="11.42578125" style="48" customWidth="1"/>
    <col min="2075" max="2076" width="9.140625" style="48"/>
    <col min="2077" max="2077" width="16.85546875" style="48" customWidth="1"/>
    <col min="2078" max="2078" width="10" style="48" customWidth="1"/>
    <col min="2079" max="2079" width="13.28515625" style="48" customWidth="1"/>
    <col min="2080" max="2080" width="12" style="48" customWidth="1"/>
    <col min="2081" max="2081" width="11" style="48" customWidth="1"/>
    <col min="2082" max="2304" width="9.140625" style="48"/>
    <col min="2305" max="2305" width="2.85546875" style="48" customWidth="1"/>
    <col min="2306" max="2306" width="6.42578125" style="48" customWidth="1"/>
    <col min="2307" max="2307" width="11.7109375" style="48" bestFit="1" customWidth="1"/>
    <col min="2308" max="2308" width="7.85546875" style="48" customWidth="1"/>
    <col min="2309" max="2309" width="10" style="48" customWidth="1"/>
    <col min="2310" max="2310" width="9.28515625" style="48" customWidth="1"/>
    <col min="2311" max="2311" width="9.42578125" style="48" customWidth="1"/>
    <col min="2312" max="2312" width="17.7109375" style="48" customWidth="1"/>
    <col min="2313" max="2313" width="9.28515625" style="48" bestFit="1" customWidth="1"/>
    <col min="2314" max="2314" width="11.85546875" style="48" customWidth="1"/>
    <col min="2315" max="2315" width="15.42578125" style="48" customWidth="1"/>
    <col min="2316" max="2316" width="10.5703125" style="48" customWidth="1"/>
    <col min="2317" max="2317" width="9.140625" style="48"/>
    <col min="2318" max="2318" width="10.42578125" style="48" customWidth="1"/>
    <col min="2319" max="2320" width="7.7109375" style="48" customWidth="1"/>
    <col min="2321" max="2321" width="9.140625" style="48"/>
    <col min="2322" max="2322" width="11.7109375" style="48" customWidth="1"/>
    <col min="2323" max="2323" width="14" style="48" customWidth="1"/>
    <col min="2324" max="2324" width="15.28515625" style="48" customWidth="1"/>
    <col min="2325" max="2325" width="14.5703125" style="48" customWidth="1"/>
    <col min="2326" max="2326" width="11.7109375" style="48" bestFit="1" customWidth="1"/>
    <col min="2327" max="2327" width="11.85546875" style="48" bestFit="1" customWidth="1"/>
    <col min="2328" max="2328" width="11.7109375" style="48" bestFit="1" customWidth="1"/>
    <col min="2329" max="2329" width="11.85546875" style="48" bestFit="1" customWidth="1"/>
    <col min="2330" max="2330" width="11.42578125" style="48" customWidth="1"/>
    <col min="2331" max="2332" width="9.140625" style="48"/>
    <col min="2333" max="2333" width="16.85546875" style="48" customWidth="1"/>
    <col min="2334" max="2334" width="10" style="48" customWidth="1"/>
    <col min="2335" max="2335" width="13.28515625" style="48" customWidth="1"/>
    <col min="2336" max="2336" width="12" style="48" customWidth="1"/>
    <col min="2337" max="2337" width="11" style="48" customWidth="1"/>
    <col min="2338" max="2560" width="9.140625" style="48"/>
    <col min="2561" max="2561" width="2.85546875" style="48" customWidth="1"/>
    <col min="2562" max="2562" width="6.42578125" style="48" customWidth="1"/>
    <col min="2563" max="2563" width="11.7109375" style="48" bestFit="1" customWidth="1"/>
    <col min="2564" max="2564" width="7.85546875" style="48" customWidth="1"/>
    <col min="2565" max="2565" width="10" style="48" customWidth="1"/>
    <col min="2566" max="2566" width="9.28515625" style="48" customWidth="1"/>
    <col min="2567" max="2567" width="9.42578125" style="48" customWidth="1"/>
    <col min="2568" max="2568" width="17.7109375" style="48" customWidth="1"/>
    <col min="2569" max="2569" width="9.28515625" style="48" bestFit="1" customWidth="1"/>
    <col min="2570" max="2570" width="11.85546875" style="48" customWidth="1"/>
    <col min="2571" max="2571" width="15.42578125" style="48" customWidth="1"/>
    <col min="2572" max="2572" width="10.5703125" style="48" customWidth="1"/>
    <col min="2573" max="2573" width="9.140625" style="48"/>
    <col min="2574" max="2574" width="10.42578125" style="48" customWidth="1"/>
    <col min="2575" max="2576" width="7.7109375" style="48" customWidth="1"/>
    <col min="2577" max="2577" width="9.140625" style="48"/>
    <col min="2578" max="2578" width="11.7109375" style="48" customWidth="1"/>
    <col min="2579" max="2579" width="14" style="48" customWidth="1"/>
    <col min="2580" max="2580" width="15.28515625" style="48" customWidth="1"/>
    <col min="2581" max="2581" width="14.5703125" style="48" customWidth="1"/>
    <col min="2582" max="2582" width="11.7109375" style="48" bestFit="1" customWidth="1"/>
    <col min="2583" max="2583" width="11.85546875" style="48" bestFit="1" customWidth="1"/>
    <col min="2584" max="2584" width="11.7109375" style="48" bestFit="1" customWidth="1"/>
    <col min="2585" max="2585" width="11.85546875" style="48" bestFit="1" customWidth="1"/>
    <col min="2586" max="2586" width="11.42578125" style="48" customWidth="1"/>
    <col min="2587" max="2588" width="9.140625" style="48"/>
    <col min="2589" max="2589" width="16.85546875" style="48" customWidth="1"/>
    <col min="2590" max="2590" width="10" style="48" customWidth="1"/>
    <col min="2591" max="2591" width="13.28515625" style="48" customWidth="1"/>
    <col min="2592" max="2592" width="12" style="48" customWidth="1"/>
    <col min="2593" max="2593" width="11" style="48" customWidth="1"/>
    <col min="2594" max="2816" width="9.140625" style="48"/>
    <col min="2817" max="2817" width="2.85546875" style="48" customWidth="1"/>
    <col min="2818" max="2818" width="6.42578125" style="48" customWidth="1"/>
    <col min="2819" max="2819" width="11.7109375" style="48" bestFit="1" customWidth="1"/>
    <col min="2820" max="2820" width="7.85546875" style="48" customWidth="1"/>
    <col min="2821" max="2821" width="10" style="48" customWidth="1"/>
    <col min="2822" max="2822" width="9.28515625" style="48" customWidth="1"/>
    <col min="2823" max="2823" width="9.42578125" style="48" customWidth="1"/>
    <col min="2824" max="2824" width="17.7109375" style="48" customWidth="1"/>
    <col min="2825" max="2825" width="9.28515625" style="48" bestFit="1" customWidth="1"/>
    <col min="2826" max="2826" width="11.85546875" style="48" customWidth="1"/>
    <col min="2827" max="2827" width="15.42578125" style="48" customWidth="1"/>
    <col min="2828" max="2828" width="10.5703125" style="48" customWidth="1"/>
    <col min="2829" max="2829" width="9.140625" style="48"/>
    <col min="2830" max="2830" width="10.42578125" style="48" customWidth="1"/>
    <col min="2831" max="2832" width="7.7109375" style="48" customWidth="1"/>
    <col min="2833" max="2833" width="9.140625" style="48"/>
    <col min="2834" max="2834" width="11.7109375" style="48" customWidth="1"/>
    <col min="2835" max="2835" width="14" style="48" customWidth="1"/>
    <col min="2836" max="2836" width="15.28515625" style="48" customWidth="1"/>
    <col min="2837" max="2837" width="14.5703125" style="48" customWidth="1"/>
    <col min="2838" max="2838" width="11.7109375" style="48" bestFit="1" customWidth="1"/>
    <col min="2839" max="2839" width="11.85546875" style="48" bestFit="1" customWidth="1"/>
    <col min="2840" max="2840" width="11.7109375" style="48" bestFit="1" customWidth="1"/>
    <col min="2841" max="2841" width="11.85546875" style="48" bestFit="1" customWidth="1"/>
    <col min="2842" max="2842" width="11.42578125" style="48" customWidth="1"/>
    <col min="2843" max="2844" width="9.140625" style="48"/>
    <col min="2845" max="2845" width="16.85546875" style="48" customWidth="1"/>
    <col min="2846" max="2846" width="10" style="48" customWidth="1"/>
    <col min="2847" max="2847" width="13.28515625" style="48" customWidth="1"/>
    <col min="2848" max="2848" width="12" style="48" customWidth="1"/>
    <col min="2849" max="2849" width="11" style="48" customWidth="1"/>
    <col min="2850" max="3072" width="9.140625" style="48"/>
    <col min="3073" max="3073" width="2.85546875" style="48" customWidth="1"/>
    <col min="3074" max="3074" width="6.42578125" style="48" customWidth="1"/>
    <col min="3075" max="3075" width="11.7109375" style="48" bestFit="1" customWidth="1"/>
    <col min="3076" max="3076" width="7.85546875" style="48" customWidth="1"/>
    <col min="3077" max="3077" width="10" style="48" customWidth="1"/>
    <col min="3078" max="3078" width="9.28515625" style="48" customWidth="1"/>
    <col min="3079" max="3079" width="9.42578125" style="48" customWidth="1"/>
    <col min="3080" max="3080" width="17.7109375" style="48" customWidth="1"/>
    <col min="3081" max="3081" width="9.28515625" style="48" bestFit="1" customWidth="1"/>
    <col min="3082" max="3082" width="11.85546875" style="48" customWidth="1"/>
    <col min="3083" max="3083" width="15.42578125" style="48" customWidth="1"/>
    <col min="3084" max="3084" width="10.5703125" style="48" customWidth="1"/>
    <col min="3085" max="3085" width="9.140625" style="48"/>
    <col min="3086" max="3086" width="10.42578125" style="48" customWidth="1"/>
    <col min="3087" max="3088" width="7.7109375" style="48" customWidth="1"/>
    <col min="3089" max="3089" width="9.140625" style="48"/>
    <col min="3090" max="3090" width="11.7109375" style="48" customWidth="1"/>
    <col min="3091" max="3091" width="14" style="48" customWidth="1"/>
    <col min="3092" max="3092" width="15.28515625" style="48" customWidth="1"/>
    <col min="3093" max="3093" width="14.5703125" style="48" customWidth="1"/>
    <col min="3094" max="3094" width="11.7109375" style="48" bestFit="1" customWidth="1"/>
    <col min="3095" max="3095" width="11.85546875" style="48" bestFit="1" customWidth="1"/>
    <col min="3096" max="3096" width="11.7109375" style="48" bestFit="1" customWidth="1"/>
    <col min="3097" max="3097" width="11.85546875" style="48" bestFit="1" customWidth="1"/>
    <col min="3098" max="3098" width="11.42578125" style="48" customWidth="1"/>
    <col min="3099" max="3100" width="9.140625" style="48"/>
    <col min="3101" max="3101" width="16.85546875" style="48" customWidth="1"/>
    <col min="3102" max="3102" width="10" style="48" customWidth="1"/>
    <col min="3103" max="3103" width="13.28515625" style="48" customWidth="1"/>
    <col min="3104" max="3104" width="12" style="48" customWidth="1"/>
    <col min="3105" max="3105" width="11" style="48" customWidth="1"/>
    <col min="3106" max="3328" width="9.140625" style="48"/>
    <col min="3329" max="3329" width="2.85546875" style="48" customWidth="1"/>
    <col min="3330" max="3330" width="6.42578125" style="48" customWidth="1"/>
    <col min="3331" max="3331" width="11.7109375" style="48" bestFit="1" customWidth="1"/>
    <col min="3332" max="3332" width="7.85546875" style="48" customWidth="1"/>
    <col min="3333" max="3333" width="10" style="48" customWidth="1"/>
    <col min="3334" max="3334" width="9.28515625" style="48" customWidth="1"/>
    <col min="3335" max="3335" width="9.42578125" style="48" customWidth="1"/>
    <col min="3336" max="3336" width="17.7109375" style="48" customWidth="1"/>
    <col min="3337" max="3337" width="9.28515625" style="48" bestFit="1" customWidth="1"/>
    <col min="3338" max="3338" width="11.85546875" style="48" customWidth="1"/>
    <col min="3339" max="3339" width="15.42578125" style="48" customWidth="1"/>
    <col min="3340" max="3340" width="10.5703125" style="48" customWidth="1"/>
    <col min="3341" max="3341" width="9.140625" style="48"/>
    <col min="3342" max="3342" width="10.42578125" style="48" customWidth="1"/>
    <col min="3343" max="3344" width="7.7109375" style="48" customWidth="1"/>
    <col min="3345" max="3345" width="9.140625" style="48"/>
    <col min="3346" max="3346" width="11.7109375" style="48" customWidth="1"/>
    <col min="3347" max="3347" width="14" style="48" customWidth="1"/>
    <col min="3348" max="3348" width="15.28515625" style="48" customWidth="1"/>
    <col min="3349" max="3349" width="14.5703125" style="48" customWidth="1"/>
    <col min="3350" max="3350" width="11.7109375" style="48" bestFit="1" customWidth="1"/>
    <col min="3351" max="3351" width="11.85546875" style="48" bestFit="1" customWidth="1"/>
    <col min="3352" max="3352" width="11.7109375" style="48" bestFit="1" customWidth="1"/>
    <col min="3353" max="3353" width="11.85546875" style="48" bestFit="1" customWidth="1"/>
    <col min="3354" max="3354" width="11.42578125" style="48" customWidth="1"/>
    <col min="3355" max="3356" width="9.140625" style="48"/>
    <col min="3357" max="3357" width="16.85546875" style="48" customWidth="1"/>
    <col min="3358" max="3358" width="10" style="48" customWidth="1"/>
    <col min="3359" max="3359" width="13.28515625" style="48" customWidth="1"/>
    <col min="3360" max="3360" width="12" style="48" customWidth="1"/>
    <col min="3361" max="3361" width="11" style="48" customWidth="1"/>
    <col min="3362" max="3584" width="9.140625" style="48"/>
    <col min="3585" max="3585" width="2.85546875" style="48" customWidth="1"/>
    <col min="3586" max="3586" width="6.42578125" style="48" customWidth="1"/>
    <col min="3587" max="3587" width="11.7109375" style="48" bestFit="1" customWidth="1"/>
    <col min="3588" max="3588" width="7.85546875" style="48" customWidth="1"/>
    <col min="3589" max="3589" width="10" style="48" customWidth="1"/>
    <col min="3590" max="3590" width="9.28515625" style="48" customWidth="1"/>
    <col min="3591" max="3591" width="9.42578125" style="48" customWidth="1"/>
    <col min="3592" max="3592" width="17.7109375" style="48" customWidth="1"/>
    <col min="3593" max="3593" width="9.28515625" style="48" bestFit="1" customWidth="1"/>
    <col min="3594" max="3594" width="11.85546875" style="48" customWidth="1"/>
    <col min="3595" max="3595" width="15.42578125" style="48" customWidth="1"/>
    <col min="3596" max="3596" width="10.5703125" style="48" customWidth="1"/>
    <col min="3597" max="3597" width="9.140625" style="48"/>
    <col min="3598" max="3598" width="10.42578125" style="48" customWidth="1"/>
    <col min="3599" max="3600" width="7.7109375" style="48" customWidth="1"/>
    <col min="3601" max="3601" width="9.140625" style="48"/>
    <col min="3602" max="3602" width="11.7109375" style="48" customWidth="1"/>
    <col min="3603" max="3603" width="14" style="48" customWidth="1"/>
    <col min="3604" max="3604" width="15.28515625" style="48" customWidth="1"/>
    <col min="3605" max="3605" width="14.5703125" style="48" customWidth="1"/>
    <col min="3606" max="3606" width="11.7109375" style="48" bestFit="1" customWidth="1"/>
    <col min="3607" max="3607" width="11.85546875" style="48" bestFit="1" customWidth="1"/>
    <col min="3608" max="3608" width="11.7109375" style="48" bestFit="1" customWidth="1"/>
    <col min="3609" max="3609" width="11.85546875" style="48" bestFit="1" customWidth="1"/>
    <col min="3610" max="3610" width="11.42578125" style="48" customWidth="1"/>
    <col min="3611" max="3612" width="9.140625" style="48"/>
    <col min="3613" max="3613" width="16.85546875" style="48" customWidth="1"/>
    <col min="3614" max="3614" width="10" style="48" customWidth="1"/>
    <col min="3615" max="3615" width="13.28515625" style="48" customWidth="1"/>
    <col min="3616" max="3616" width="12" style="48" customWidth="1"/>
    <col min="3617" max="3617" width="11" style="48" customWidth="1"/>
    <col min="3618" max="3840" width="9.140625" style="48"/>
    <col min="3841" max="3841" width="2.85546875" style="48" customWidth="1"/>
    <col min="3842" max="3842" width="6.42578125" style="48" customWidth="1"/>
    <col min="3843" max="3843" width="11.7109375" style="48" bestFit="1" customWidth="1"/>
    <col min="3844" max="3844" width="7.85546875" style="48" customWidth="1"/>
    <col min="3845" max="3845" width="10" style="48" customWidth="1"/>
    <col min="3846" max="3846" width="9.28515625" style="48" customWidth="1"/>
    <col min="3847" max="3847" width="9.42578125" style="48" customWidth="1"/>
    <col min="3848" max="3848" width="17.7109375" style="48" customWidth="1"/>
    <col min="3849" max="3849" width="9.28515625" style="48" bestFit="1" customWidth="1"/>
    <col min="3850" max="3850" width="11.85546875" style="48" customWidth="1"/>
    <col min="3851" max="3851" width="15.42578125" style="48" customWidth="1"/>
    <col min="3852" max="3852" width="10.5703125" style="48" customWidth="1"/>
    <col min="3853" max="3853" width="9.140625" style="48"/>
    <col min="3854" max="3854" width="10.42578125" style="48" customWidth="1"/>
    <col min="3855" max="3856" width="7.7109375" style="48" customWidth="1"/>
    <col min="3857" max="3857" width="9.140625" style="48"/>
    <col min="3858" max="3858" width="11.7109375" style="48" customWidth="1"/>
    <col min="3859" max="3859" width="14" style="48" customWidth="1"/>
    <col min="3860" max="3860" width="15.28515625" style="48" customWidth="1"/>
    <col min="3861" max="3861" width="14.5703125" style="48" customWidth="1"/>
    <col min="3862" max="3862" width="11.7109375" style="48" bestFit="1" customWidth="1"/>
    <col min="3863" max="3863" width="11.85546875" style="48" bestFit="1" customWidth="1"/>
    <col min="3864" max="3864" width="11.7109375" style="48" bestFit="1" customWidth="1"/>
    <col min="3865" max="3865" width="11.85546875" style="48" bestFit="1" customWidth="1"/>
    <col min="3866" max="3866" width="11.42578125" style="48" customWidth="1"/>
    <col min="3867" max="3868" width="9.140625" style="48"/>
    <col min="3869" max="3869" width="16.85546875" style="48" customWidth="1"/>
    <col min="3870" max="3870" width="10" style="48" customWidth="1"/>
    <col min="3871" max="3871" width="13.28515625" style="48" customWidth="1"/>
    <col min="3872" max="3872" width="12" style="48" customWidth="1"/>
    <col min="3873" max="3873" width="11" style="48" customWidth="1"/>
    <col min="3874" max="4096" width="9.140625" style="48"/>
    <col min="4097" max="4097" width="2.85546875" style="48" customWidth="1"/>
    <col min="4098" max="4098" width="6.42578125" style="48" customWidth="1"/>
    <col min="4099" max="4099" width="11.7109375" style="48" bestFit="1" customWidth="1"/>
    <col min="4100" max="4100" width="7.85546875" style="48" customWidth="1"/>
    <col min="4101" max="4101" width="10" style="48" customWidth="1"/>
    <col min="4102" max="4102" width="9.28515625" style="48" customWidth="1"/>
    <col min="4103" max="4103" width="9.42578125" style="48" customWidth="1"/>
    <col min="4104" max="4104" width="17.7109375" style="48" customWidth="1"/>
    <col min="4105" max="4105" width="9.28515625" style="48" bestFit="1" customWidth="1"/>
    <col min="4106" max="4106" width="11.85546875" style="48" customWidth="1"/>
    <col min="4107" max="4107" width="15.42578125" style="48" customWidth="1"/>
    <col min="4108" max="4108" width="10.5703125" style="48" customWidth="1"/>
    <col min="4109" max="4109" width="9.140625" style="48"/>
    <col min="4110" max="4110" width="10.42578125" style="48" customWidth="1"/>
    <col min="4111" max="4112" width="7.7109375" style="48" customWidth="1"/>
    <col min="4113" max="4113" width="9.140625" style="48"/>
    <col min="4114" max="4114" width="11.7109375" style="48" customWidth="1"/>
    <col min="4115" max="4115" width="14" style="48" customWidth="1"/>
    <col min="4116" max="4116" width="15.28515625" style="48" customWidth="1"/>
    <col min="4117" max="4117" width="14.5703125" style="48" customWidth="1"/>
    <col min="4118" max="4118" width="11.7109375" style="48" bestFit="1" customWidth="1"/>
    <col min="4119" max="4119" width="11.85546875" style="48" bestFit="1" customWidth="1"/>
    <col min="4120" max="4120" width="11.7109375" style="48" bestFit="1" customWidth="1"/>
    <col min="4121" max="4121" width="11.85546875" style="48" bestFit="1" customWidth="1"/>
    <col min="4122" max="4122" width="11.42578125" style="48" customWidth="1"/>
    <col min="4123" max="4124" width="9.140625" style="48"/>
    <col min="4125" max="4125" width="16.85546875" style="48" customWidth="1"/>
    <col min="4126" max="4126" width="10" style="48" customWidth="1"/>
    <col min="4127" max="4127" width="13.28515625" style="48" customWidth="1"/>
    <col min="4128" max="4128" width="12" style="48" customWidth="1"/>
    <col min="4129" max="4129" width="11" style="48" customWidth="1"/>
    <col min="4130" max="4352" width="9.140625" style="48"/>
    <col min="4353" max="4353" width="2.85546875" style="48" customWidth="1"/>
    <col min="4354" max="4354" width="6.42578125" style="48" customWidth="1"/>
    <col min="4355" max="4355" width="11.7109375" style="48" bestFit="1" customWidth="1"/>
    <col min="4356" max="4356" width="7.85546875" style="48" customWidth="1"/>
    <col min="4357" max="4357" width="10" style="48" customWidth="1"/>
    <col min="4358" max="4358" width="9.28515625" style="48" customWidth="1"/>
    <col min="4359" max="4359" width="9.42578125" style="48" customWidth="1"/>
    <col min="4360" max="4360" width="17.7109375" style="48" customWidth="1"/>
    <col min="4361" max="4361" width="9.28515625" style="48" bestFit="1" customWidth="1"/>
    <col min="4362" max="4362" width="11.85546875" style="48" customWidth="1"/>
    <col min="4363" max="4363" width="15.42578125" style="48" customWidth="1"/>
    <col min="4364" max="4364" width="10.5703125" style="48" customWidth="1"/>
    <col min="4365" max="4365" width="9.140625" style="48"/>
    <col min="4366" max="4366" width="10.42578125" style="48" customWidth="1"/>
    <col min="4367" max="4368" width="7.7109375" style="48" customWidth="1"/>
    <col min="4369" max="4369" width="9.140625" style="48"/>
    <col min="4370" max="4370" width="11.7109375" style="48" customWidth="1"/>
    <col min="4371" max="4371" width="14" style="48" customWidth="1"/>
    <col min="4372" max="4372" width="15.28515625" style="48" customWidth="1"/>
    <col min="4373" max="4373" width="14.5703125" style="48" customWidth="1"/>
    <col min="4374" max="4374" width="11.7109375" style="48" bestFit="1" customWidth="1"/>
    <col min="4375" max="4375" width="11.85546875" style="48" bestFit="1" customWidth="1"/>
    <col min="4376" max="4376" width="11.7109375" style="48" bestFit="1" customWidth="1"/>
    <col min="4377" max="4377" width="11.85546875" style="48" bestFit="1" customWidth="1"/>
    <col min="4378" max="4378" width="11.42578125" style="48" customWidth="1"/>
    <col min="4379" max="4380" width="9.140625" style="48"/>
    <col min="4381" max="4381" width="16.85546875" style="48" customWidth="1"/>
    <col min="4382" max="4382" width="10" style="48" customWidth="1"/>
    <col min="4383" max="4383" width="13.28515625" style="48" customWidth="1"/>
    <col min="4384" max="4384" width="12" style="48" customWidth="1"/>
    <col min="4385" max="4385" width="11" style="48" customWidth="1"/>
    <col min="4386" max="4608" width="9.140625" style="48"/>
    <col min="4609" max="4609" width="2.85546875" style="48" customWidth="1"/>
    <col min="4610" max="4610" width="6.42578125" style="48" customWidth="1"/>
    <col min="4611" max="4611" width="11.7109375" style="48" bestFit="1" customWidth="1"/>
    <col min="4612" max="4612" width="7.85546875" style="48" customWidth="1"/>
    <col min="4613" max="4613" width="10" style="48" customWidth="1"/>
    <col min="4614" max="4614" width="9.28515625" style="48" customWidth="1"/>
    <col min="4615" max="4615" width="9.42578125" style="48" customWidth="1"/>
    <col min="4616" max="4616" width="17.7109375" style="48" customWidth="1"/>
    <col min="4617" max="4617" width="9.28515625" style="48" bestFit="1" customWidth="1"/>
    <col min="4618" max="4618" width="11.85546875" style="48" customWidth="1"/>
    <col min="4619" max="4619" width="15.42578125" style="48" customWidth="1"/>
    <col min="4620" max="4620" width="10.5703125" style="48" customWidth="1"/>
    <col min="4621" max="4621" width="9.140625" style="48"/>
    <col min="4622" max="4622" width="10.42578125" style="48" customWidth="1"/>
    <col min="4623" max="4624" width="7.7109375" style="48" customWidth="1"/>
    <col min="4625" max="4625" width="9.140625" style="48"/>
    <col min="4626" max="4626" width="11.7109375" style="48" customWidth="1"/>
    <col min="4627" max="4627" width="14" style="48" customWidth="1"/>
    <col min="4628" max="4628" width="15.28515625" style="48" customWidth="1"/>
    <col min="4629" max="4629" width="14.5703125" style="48" customWidth="1"/>
    <col min="4630" max="4630" width="11.7109375" style="48" bestFit="1" customWidth="1"/>
    <col min="4631" max="4631" width="11.85546875" style="48" bestFit="1" customWidth="1"/>
    <col min="4632" max="4632" width="11.7109375" style="48" bestFit="1" customWidth="1"/>
    <col min="4633" max="4633" width="11.85546875" style="48" bestFit="1" customWidth="1"/>
    <col min="4634" max="4634" width="11.42578125" style="48" customWidth="1"/>
    <col min="4635" max="4636" width="9.140625" style="48"/>
    <col min="4637" max="4637" width="16.85546875" style="48" customWidth="1"/>
    <col min="4638" max="4638" width="10" style="48" customWidth="1"/>
    <col min="4639" max="4639" width="13.28515625" style="48" customWidth="1"/>
    <col min="4640" max="4640" width="12" style="48" customWidth="1"/>
    <col min="4641" max="4641" width="11" style="48" customWidth="1"/>
    <col min="4642" max="4864" width="9.140625" style="48"/>
    <col min="4865" max="4865" width="2.85546875" style="48" customWidth="1"/>
    <col min="4866" max="4866" width="6.42578125" style="48" customWidth="1"/>
    <col min="4867" max="4867" width="11.7109375" style="48" bestFit="1" customWidth="1"/>
    <col min="4868" max="4868" width="7.85546875" style="48" customWidth="1"/>
    <col min="4869" max="4869" width="10" style="48" customWidth="1"/>
    <col min="4870" max="4870" width="9.28515625" style="48" customWidth="1"/>
    <col min="4871" max="4871" width="9.42578125" style="48" customWidth="1"/>
    <col min="4872" max="4872" width="17.7109375" style="48" customWidth="1"/>
    <col min="4873" max="4873" width="9.28515625" style="48" bestFit="1" customWidth="1"/>
    <col min="4874" max="4874" width="11.85546875" style="48" customWidth="1"/>
    <col min="4875" max="4875" width="15.42578125" style="48" customWidth="1"/>
    <col min="4876" max="4876" width="10.5703125" style="48" customWidth="1"/>
    <col min="4877" max="4877" width="9.140625" style="48"/>
    <col min="4878" max="4878" width="10.42578125" style="48" customWidth="1"/>
    <col min="4879" max="4880" width="7.7109375" style="48" customWidth="1"/>
    <col min="4881" max="4881" width="9.140625" style="48"/>
    <col min="4882" max="4882" width="11.7109375" style="48" customWidth="1"/>
    <col min="4883" max="4883" width="14" style="48" customWidth="1"/>
    <col min="4884" max="4884" width="15.28515625" style="48" customWidth="1"/>
    <col min="4885" max="4885" width="14.5703125" style="48" customWidth="1"/>
    <col min="4886" max="4886" width="11.7109375" style="48" bestFit="1" customWidth="1"/>
    <col min="4887" max="4887" width="11.85546875" style="48" bestFit="1" customWidth="1"/>
    <col min="4888" max="4888" width="11.7109375" style="48" bestFit="1" customWidth="1"/>
    <col min="4889" max="4889" width="11.85546875" style="48" bestFit="1" customWidth="1"/>
    <col min="4890" max="4890" width="11.42578125" style="48" customWidth="1"/>
    <col min="4891" max="4892" width="9.140625" style="48"/>
    <col min="4893" max="4893" width="16.85546875" style="48" customWidth="1"/>
    <col min="4894" max="4894" width="10" style="48" customWidth="1"/>
    <col min="4895" max="4895" width="13.28515625" style="48" customWidth="1"/>
    <col min="4896" max="4896" width="12" style="48" customWidth="1"/>
    <col min="4897" max="4897" width="11" style="48" customWidth="1"/>
    <col min="4898" max="5120" width="9.140625" style="48"/>
    <col min="5121" max="5121" width="2.85546875" style="48" customWidth="1"/>
    <col min="5122" max="5122" width="6.42578125" style="48" customWidth="1"/>
    <col min="5123" max="5123" width="11.7109375" style="48" bestFit="1" customWidth="1"/>
    <col min="5124" max="5124" width="7.85546875" style="48" customWidth="1"/>
    <col min="5125" max="5125" width="10" style="48" customWidth="1"/>
    <col min="5126" max="5126" width="9.28515625" style="48" customWidth="1"/>
    <col min="5127" max="5127" width="9.42578125" style="48" customWidth="1"/>
    <col min="5128" max="5128" width="17.7109375" style="48" customWidth="1"/>
    <col min="5129" max="5129" width="9.28515625" style="48" bestFit="1" customWidth="1"/>
    <col min="5130" max="5130" width="11.85546875" style="48" customWidth="1"/>
    <col min="5131" max="5131" width="15.42578125" style="48" customWidth="1"/>
    <col min="5132" max="5132" width="10.5703125" style="48" customWidth="1"/>
    <col min="5133" max="5133" width="9.140625" style="48"/>
    <col min="5134" max="5134" width="10.42578125" style="48" customWidth="1"/>
    <col min="5135" max="5136" width="7.7109375" style="48" customWidth="1"/>
    <col min="5137" max="5137" width="9.140625" style="48"/>
    <col min="5138" max="5138" width="11.7109375" style="48" customWidth="1"/>
    <col min="5139" max="5139" width="14" style="48" customWidth="1"/>
    <col min="5140" max="5140" width="15.28515625" style="48" customWidth="1"/>
    <col min="5141" max="5141" width="14.5703125" style="48" customWidth="1"/>
    <col min="5142" max="5142" width="11.7109375" style="48" bestFit="1" customWidth="1"/>
    <col min="5143" max="5143" width="11.85546875" style="48" bestFit="1" customWidth="1"/>
    <col min="5144" max="5144" width="11.7109375" style="48" bestFit="1" customWidth="1"/>
    <col min="5145" max="5145" width="11.85546875" style="48" bestFit="1" customWidth="1"/>
    <col min="5146" max="5146" width="11.42578125" style="48" customWidth="1"/>
    <col min="5147" max="5148" width="9.140625" style="48"/>
    <col min="5149" max="5149" width="16.85546875" style="48" customWidth="1"/>
    <col min="5150" max="5150" width="10" style="48" customWidth="1"/>
    <col min="5151" max="5151" width="13.28515625" style="48" customWidth="1"/>
    <col min="5152" max="5152" width="12" style="48" customWidth="1"/>
    <col min="5153" max="5153" width="11" style="48" customWidth="1"/>
    <col min="5154" max="5376" width="9.140625" style="48"/>
    <col min="5377" max="5377" width="2.85546875" style="48" customWidth="1"/>
    <col min="5378" max="5378" width="6.42578125" style="48" customWidth="1"/>
    <col min="5379" max="5379" width="11.7109375" style="48" bestFit="1" customWidth="1"/>
    <col min="5380" max="5380" width="7.85546875" style="48" customWidth="1"/>
    <col min="5381" max="5381" width="10" style="48" customWidth="1"/>
    <col min="5382" max="5382" width="9.28515625" style="48" customWidth="1"/>
    <col min="5383" max="5383" width="9.42578125" style="48" customWidth="1"/>
    <col min="5384" max="5384" width="17.7109375" style="48" customWidth="1"/>
    <col min="5385" max="5385" width="9.28515625" style="48" bestFit="1" customWidth="1"/>
    <col min="5386" max="5386" width="11.85546875" style="48" customWidth="1"/>
    <col min="5387" max="5387" width="15.42578125" style="48" customWidth="1"/>
    <col min="5388" max="5388" width="10.5703125" style="48" customWidth="1"/>
    <col min="5389" max="5389" width="9.140625" style="48"/>
    <col min="5390" max="5390" width="10.42578125" style="48" customWidth="1"/>
    <col min="5391" max="5392" width="7.7109375" style="48" customWidth="1"/>
    <col min="5393" max="5393" width="9.140625" style="48"/>
    <col min="5394" max="5394" width="11.7109375" style="48" customWidth="1"/>
    <col min="5395" max="5395" width="14" style="48" customWidth="1"/>
    <col min="5396" max="5396" width="15.28515625" style="48" customWidth="1"/>
    <col min="5397" max="5397" width="14.5703125" style="48" customWidth="1"/>
    <col min="5398" max="5398" width="11.7109375" style="48" bestFit="1" customWidth="1"/>
    <col min="5399" max="5399" width="11.85546875" style="48" bestFit="1" customWidth="1"/>
    <col min="5400" max="5400" width="11.7109375" style="48" bestFit="1" customWidth="1"/>
    <col min="5401" max="5401" width="11.85546875" style="48" bestFit="1" customWidth="1"/>
    <col min="5402" max="5402" width="11.42578125" style="48" customWidth="1"/>
    <col min="5403" max="5404" width="9.140625" style="48"/>
    <col min="5405" max="5405" width="16.85546875" style="48" customWidth="1"/>
    <col min="5406" max="5406" width="10" style="48" customWidth="1"/>
    <col min="5407" max="5407" width="13.28515625" style="48" customWidth="1"/>
    <col min="5408" max="5408" width="12" style="48" customWidth="1"/>
    <col min="5409" max="5409" width="11" style="48" customWidth="1"/>
    <col min="5410" max="5632" width="9.140625" style="48"/>
    <col min="5633" max="5633" width="2.85546875" style="48" customWidth="1"/>
    <col min="5634" max="5634" width="6.42578125" style="48" customWidth="1"/>
    <col min="5635" max="5635" width="11.7109375" style="48" bestFit="1" customWidth="1"/>
    <col min="5636" max="5636" width="7.85546875" style="48" customWidth="1"/>
    <col min="5637" max="5637" width="10" style="48" customWidth="1"/>
    <col min="5638" max="5638" width="9.28515625" style="48" customWidth="1"/>
    <col min="5639" max="5639" width="9.42578125" style="48" customWidth="1"/>
    <col min="5640" max="5640" width="17.7109375" style="48" customWidth="1"/>
    <col min="5641" max="5641" width="9.28515625" style="48" bestFit="1" customWidth="1"/>
    <col min="5642" max="5642" width="11.85546875" style="48" customWidth="1"/>
    <col min="5643" max="5643" width="15.42578125" style="48" customWidth="1"/>
    <col min="5644" max="5644" width="10.5703125" style="48" customWidth="1"/>
    <col min="5645" max="5645" width="9.140625" style="48"/>
    <col min="5646" max="5646" width="10.42578125" style="48" customWidth="1"/>
    <col min="5647" max="5648" width="7.7109375" style="48" customWidth="1"/>
    <col min="5649" max="5649" width="9.140625" style="48"/>
    <col min="5650" max="5650" width="11.7109375" style="48" customWidth="1"/>
    <col min="5651" max="5651" width="14" style="48" customWidth="1"/>
    <col min="5652" max="5652" width="15.28515625" style="48" customWidth="1"/>
    <col min="5653" max="5653" width="14.5703125" style="48" customWidth="1"/>
    <col min="5654" max="5654" width="11.7109375" style="48" bestFit="1" customWidth="1"/>
    <col min="5655" max="5655" width="11.85546875" style="48" bestFit="1" customWidth="1"/>
    <col min="5656" max="5656" width="11.7109375" style="48" bestFit="1" customWidth="1"/>
    <col min="5657" max="5657" width="11.85546875" style="48" bestFit="1" customWidth="1"/>
    <col min="5658" max="5658" width="11.42578125" style="48" customWidth="1"/>
    <col min="5659" max="5660" width="9.140625" style="48"/>
    <col min="5661" max="5661" width="16.85546875" style="48" customWidth="1"/>
    <col min="5662" max="5662" width="10" style="48" customWidth="1"/>
    <col min="5663" max="5663" width="13.28515625" style="48" customWidth="1"/>
    <col min="5664" max="5664" width="12" style="48" customWidth="1"/>
    <col min="5665" max="5665" width="11" style="48" customWidth="1"/>
    <col min="5666" max="5888" width="9.140625" style="48"/>
    <col min="5889" max="5889" width="2.85546875" style="48" customWidth="1"/>
    <col min="5890" max="5890" width="6.42578125" style="48" customWidth="1"/>
    <col min="5891" max="5891" width="11.7109375" style="48" bestFit="1" customWidth="1"/>
    <col min="5892" max="5892" width="7.85546875" style="48" customWidth="1"/>
    <col min="5893" max="5893" width="10" style="48" customWidth="1"/>
    <col min="5894" max="5894" width="9.28515625" style="48" customWidth="1"/>
    <col min="5895" max="5895" width="9.42578125" style="48" customWidth="1"/>
    <col min="5896" max="5896" width="17.7109375" style="48" customWidth="1"/>
    <col min="5897" max="5897" width="9.28515625" style="48" bestFit="1" customWidth="1"/>
    <col min="5898" max="5898" width="11.85546875" style="48" customWidth="1"/>
    <col min="5899" max="5899" width="15.42578125" style="48" customWidth="1"/>
    <col min="5900" max="5900" width="10.5703125" style="48" customWidth="1"/>
    <col min="5901" max="5901" width="9.140625" style="48"/>
    <col min="5902" max="5902" width="10.42578125" style="48" customWidth="1"/>
    <col min="5903" max="5904" width="7.7109375" style="48" customWidth="1"/>
    <col min="5905" max="5905" width="9.140625" style="48"/>
    <col min="5906" max="5906" width="11.7109375" style="48" customWidth="1"/>
    <col min="5907" max="5907" width="14" style="48" customWidth="1"/>
    <col min="5908" max="5908" width="15.28515625" style="48" customWidth="1"/>
    <col min="5909" max="5909" width="14.5703125" style="48" customWidth="1"/>
    <col min="5910" max="5910" width="11.7109375" style="48" bestFit="1" customWidth="1"/>
    <col min="5911" max="5911" width="11.85546875" style="48" bestFit="1" customWidth="1"/>
    <col min="5912" max="5912" width="11.7109375" style="48" bestFit="1" customWidth="1"/>
    <col min="5913" max="5913" width="11.85546875" style="48" bestFit="1" customWidth="1"/>
    <col min="5914" max="5914" width="11.42578125" style="48" customWidth="1"/>
    <col min="5915" max="5916" width="9.140625" style="48"/>
    <col min="5917" max="5917" width="16.85546875" style="48" customWidth="1"/>
    <col min="5918" max="5918" width="10" style="48" customWidth="1"/>
    <col min="5919" max="5919" width="13.28515625" style="48" customWidth="1"/>
    <col min="5920" max="5920" width="12" style="48" customWidth="1"/>
    <col min="5921" max="5921" width="11" style="48" customWidth="1"/>
    <col min="5922" max="6144" width="9.140625" style="48"/>
    <col min="6145" max="6145" width="2.85546875" style="48" customWidth="1"/>
    <col min="6146" max="6146" width="6.42578125" style="48" customWidth="1"/>
    <col min="6147" max="6147" width="11.7109375" style="48" bestFit="1" customWidth="1"/>
    <col min="6148" max="6148" width="7.85546875" style="48" customWidth="1"/>
    <col min="6149" max="6149" width="10" style="48" customWidth="1"/>
    <col min="6150" max="6150" width="9.28515625" style="48" customWidth="1"/>
    <col min="6151" max="6151" width="9.42578125" style="48" customWidth="1"/>
    <col min="6152" max="6152" width="17.7109375" style="48" customWidth="1"/>
    <col min="6153" max="6153" width="9.28515625" style="48" bestFit="1" customWidth="1"/>
    <col min="6154" max="6154" width="11.85546875" style="48" customWidth="1"/>
    <col min="6155" max="6155" width="15.42578125" style="48" customWidth="1"/>
    <col min="6156" max="6156" width="10.5703125" style="48" customWidth="1"/>
    <col min="6157" max="6157" width="9.140625" style="48"/>
    <col min="6158" max="6158" width="10.42578125" style="48" customWidth="1"/>
    <col min="6159" max="6160" width="7.7109375" style="48" customWidth="1"/>
    <col min="6161" max="6161" width="9.140625" style="48"/>
    <col min="6162" max="6162" width="11.7109375" style="48" customWidth="1"/>
    <col min="6163" max="6163" width="14" style="48" customWidth="1"/>
    <col min="6164" max="6164" width="15.28515625" style="48" customWidth="1"/>
    <col min="6165" max="6165" width="14.5703125" style="48" customWidth="1"/>
    <col min="6166" max="6166" width="11.7109375" style="48" bestFit="1" customWidth="1"/>
    <col min="6167" max="6167" width="11.85546875" style="48" bestFit="1" customWidth="1"/>
    <col min="6168" max="6168" width="11.7109375" style="48" bestFit="1" customWidth="1"/>
    <col min="6169" max="6169" width="11.85546875" style="48" bestFit="1" customWidth="1"/>
    <col min="6170" max="6170" width="11.42578125" style="48" customWidth="1"/>
    <col min="6171" max="6172" width="9.140625" style="48"/>
    <col min="6173" max="6173" width="16.85546875" style="48" customWidth="1"/>
    <col min="6174" max="6174" width="10" style="48" customWidth="1"/>
    <col min="6175" max="6175" width="13.28515625" style="48" customWidth="1"/>
    <col min="6176" max="6176" width="12" style="48" customWidth="1"/>
    <col min="6177" max="6177" width="11" style="48" customWidth="1"/>
    <col min="6178" max="6400" width="9.140625" style="48"/>
    <col min="6401" max="6401" width="2.85546875" style="48" customWidth="1"/>
    <col min="6402" max="6402" width="6.42578125" style="48" customWidth="1"/>
    <col min="6403" max="6403" width="11.7109375" style="48" bestFit="1" customWidth="1"/>
    <col min="6404" max="6404" width="7.85546875" style="48" customWidth="1"/>
    <col min="6405" max="6405" width="10" style="48" customWidth="1"/>
    <col min="6406" max="6406" width="9.28515625" style="48" customWidth="1"/>
    <col min="6407" max="6407" width="9.42578125" style="48" customWidth="1"/>
    <col min="6408" max="6408" width="17.7109375" style="48" customWidth="1"/>
    <col min="6409" max="6409" width="9.28515625" style="48" bestFit="1" customWidth="1"/>
    <col min="6410" max="6410" width="11.85546875" style="48" customWidth="1"/>
    <col min="6411" max="6411" width="15.42578125" style="48" customWidth="1"/>
    <col min="6412" max="6412" width="10.5703125" style="48" customWidth="1"/>
    <col min="6413" max="6413" width="9.140625" style="48"/>
    <col min="6414" max="6414" width="10.42578125" style="48" customWidth="1"/>
    <col min="6415" max="6416" width="7.7109375" style="48" customWidth="1"/>
    <col min="6417" max="6417" width="9.140625" style="48"/>
    <col min="6418" max="6418" width="11.7109375" style="48" customWidth="1"/>
    <col min="6419" max="6419" width="14" style="48" customWidth="1"/>
    <col min="6420" max="6420" width="15.28515625" style="48" customWidth="1"/>
    <col min="6421" max="6421" width="14.5703125" style="48" customWidth="1"/>
    <col min="6422" max="6422" width="11.7109375" style="48" bestFit="1" customWidth="1"/>
    <col min="6423" max="6423" width="11.85546875" style="48" bestFit="1" customWidth="1"/>
    <col min="6424" max="6424" width="11.7109375" style="48" bestFit="1" customWidth="1"/>
    <col min="6425" max="6425" width="11.85546875" style="48" bestFit="1" customWidth="1"/>
    <col min="6426" max="6426" width="11.42578125" style="48" customWidth="1"/>
    <col min="6427" max="6428" width="9.140625" style="48"/>
    <col min="6429" max="6429" width="16.85546875" style="48" customWidth="1"/>
    <col min="6430" max="6430" width="10" style="48" customWidth="1"/>
    <col min="6431" max="6431" width="13.28515625" style="48" customWidth="1"/>
    <col min="6432" max="6432" width="12" style="48" customWidth="1"/>
    <col min="6433" max="6433" width="11" style="48" customWidth="1"/>
    <col min="6434" max="6656" width="9.140625" style="48"/>
    <col min="6657" max="6657" width="2.85546875" style="48" customWidth="1"/>
    <col min="6658" max="6658" width="6.42578125" style="48" customWidth="1"/>
    <col min="6659" max="6659" width="11.7109375" style="48" bestFit="1" customWidth="1"/>
    <col min="6660" max="6660" width="7.85546875" style="48" customWidth="1"/>
    <col min="6661" max="6661" width="10" style="48" customWidth="1"/>
    <col min="6662" max="6662" width="9.28515625" style="48" customWidth="1"/>
    <col min="6663" max="6663" width="9.42578125" style="48" customWidth="1"/>
    <col min="6664" max="6664" width="17.7109375" style="48" customWidth="1"/>
    <col min="6665" max="6665" width="9.28515625" style="48" bestFit="1" customWidth="1"/>
    <col min="6666" max="6666" width="11.85546875" style="48" customWidth="1"/>
    <col min="6667" max="6667" width="15.42578125" style="48" customWidth="1"/>
    <col min="6668" max="6668" width="10.5703125" style="48" customWidth="1"/>
    <col min="6669" max="6669" width="9.140625" style="48"/>
    <col min="6670" max="6670" width="10.42578125" style="48" customWidth="1"/>
    <col min="6671" max="6672" width="7.7109375" style="48" customWidth="1"/>
    <col min="6673" max="6673" width="9.140625" style="48"/>
    <col min="6674" max="6674" width="11.7109375" style="48" customWidth="1"/>
    <col min="6675" max="6675" width="14" style="48" customWidth="1"/>
    <col min="6676" max="6676" width="15.28515625" style="48" customWidth="1"/>
    <col min="6677" max="6677" width="14.5703125" style="48" customWidth="1"/>
    <col min="6678" max="6678" width="11.7109375" style="48" bestFit="1" customWidth="1"/>
    <col min="6679" max="6679" width="11.85546875" style="48" bestFit="1" customWidth="1"/>
    <col min="6680" max="6680" width="11.7109375" style="48" bestFit="1" customWidth="1"/>
    <col min="6681" max="6681" width="11.85546875" style="48" bestFit="1" customWidth="1"/>
    <col min="6682" max="6682" width="11.42578125" style="48" customWidth="1"/>
    <col min="6683" max="6684" width="9.140625" style="48"/>
    <col min="6685" max="6685" width="16.85546875" style="48" customWidth="1"/>
    <col min="6686" max="6686" width="10" style="48" customWidth="1"/>
    <col min="6687" max="6687" width="13.28515625" style="48" customWidth="1"/>
    <col min="6688" max="6688" width="12" style="48" customWidth="1"/>
    <col min="6689" max="6689" width="11" style="48" customWidth="1"/>
    <col min="6690" max="6912" width="9.140625" style="48"/>
    <col min="6913" max="6913" width="2.85546875" style="48" customWidth="1"/>
    <col min="6914" max="6914" width="6.42578125" style="48" customWidth="1"/>
    <col min="6915" max="6915" width="11.7109375" style="48" bestFit="1" customWidth="1"/>
    <col min="6916" max="6916" width="7.85546875" style="48" customWidth="1"/>
    <col min="6917" max="6917" width="10" style="48" customWidth="1"/>
    <col min="6918" max="6918" width="9.28515625" style="48" customWidth="1"/>
    <col min="6919" max="6919" width="9.42578125" style="48" customWidth="1"/>
    <col min="6920" max="6920" width="17.7109375" style="48" customWidth="1"/>
    <col min="6921" max="6921" width="9.28515625" style="48" bestFit="1" customWidth="1"/>
    <col min="6922" max="6922" width="11.85546875" style="48" customWidth="1"/>
    <col min="6923" max="6923" width="15.42578125" style="48" customWidth="1"/>
    <col min="6924" max="6924" width="10.5703125" style="48" customWidth="1"/>
    <col min="6925" max="6925" width="9.140625" style="48"/>
    <col min="6926" max="6926" width="10.42578125" style="48" customWidth="1"/>
    <col min="6927" max="6928" width="7.7109375" style="48" customWidth="1"/>
    <col min="6929" max="6929" width="9.140625" style="48"/>
    <col min="6930" max="6930" width="11.7109375" style="48" customWidth="1"/>
    <col min="6931" max="6931" width="14" style="48" customWidth="1"/>
    <col min="6932" max="6932" width="15.28515625" style="48" customWidth="1"/>
    <col min="6933" max="6933" width="14.5703125" style="48" customWidth="1"/>
    <col min="6934" max="6934" width="11.7109375" style="48" bestFit="1" customWidth="1"/>
    <col min="6935" max="6935" width="11.85546875" style="48" bestFit="1" customWidth="1"/>
    <col min="6936" max="6936" width="11.7109375" style="48" bestFit="1" customWidth="1"/>
    <col min="6937" max="6937" width="11.85546875" style="48" bestFit="1" customWidth="1"/>
    <col min="6938" max="6938" width="11.42578125" style="48" customWidth="1"/>
    <col min="6939" max="6940" width="9.140625" style="48"/>
    <col min="6941" max="6941" width="16.85546875" style="48" customWidth="1"/>
    <col min="6942" max="6942" width="10" style="48" customWidth="1"/>
    <col min="6943" max="6943" width="13.28515625" style="48" customWidth="1"/>
    <col min="6944" max="6944" width="12" style="48" customWidth="1"/>
    <col min="6945" max="6945" width="11" style="48" customWidth="1"/>
    <col min="6946" max="7168" width="9.140625" style="48"/>
    <col min="7169" max="7169" width="2.85546875" style="48" customWidth="1"/>
    <col min="7170" max="7170" width="6.42578125" style="48" customWidth="1"/>
    <col min="7171" max="7171" width="11.7109375" style="48" bestFit="1" customWidth="1"/>
    <col min="7172" max="7172" width="7.85546875" style="48" customWidth="1"/>
    <col min="7173" max="7173" width="10" style="48" customWidth="1"/>
    <col min="7174" max="7174" width="9.28515625" style="48" customWidth="1"/>
    <col min="7175" max="7175" width="9.42578125" style="48" customWidth="1"/>
    <col min="7176" max="7176" width="17.7109375" style="48" customWidth="1"/>
    <col min="7177" max="7177" width="9.28515625" style="48" bestFit="1" customWidth="1"/>
    <col min="7178" max="7178" width="11.85546875" style="48" customWidth="1"/>
    <col min="7179" max="7179" width="15.42578125" style="48" customWidth="1"/>
    <col min="7180" max="7180" width="10.5703125" style="48" customWidth="1"/>
    <col min="7181" max="7181" width="9.140625" style="48"/>
    <col min="7182" max="7182" width="10.42578125" style="48" customWidth="1"/>
    <col min="7183" max="7184" width="7.7109375" style="48" customWidth="1"/>
    <col min="7185" max="7185" width="9.140625" style="48"/>
    <col min="7186" max="7186" width="11.7109375" style="48" customWidth="1"/>
    <col min="7187" max="7187" width="14" style="48" customWidth="1"/>
    <col min="7188" max="7188" width="15.28515625" style="48" customWidth="1"/>
    <col min="7189" max="7189" width="14.5703125" style="48" customWidth="1"/>
    <col min="7190" max="7190" width="11.7109375" style="48" bestFit="1" customWidth="1"/>
    <col min="7191" max="7191" width="11.85546875" style="48" bestFit="1" customWidth="1"/>
    <col min="7192" max="7192" width="11.7109375" style="48" bestFit="1" customWidth="1"/>
    <col min="7193" max="7193" width="11.85546875" style="48" bestFit="1" customWidth="1"/>
    <col min="7194" max="7194" width="11.42578125" style="48" customWidth="1"/>
    <col min="7195" max="7196" width="9.140625" style="48"/>
    <col min="7197" max="7197" width="16.85546875" style="48" customWidth="1"/>
    <col min="7198" max="7198" width="10" style="48" customWidth="1"/>
    <col min="7199" max="7199" width="13.28515625" style="48" customWidth="1"/>
    <col min="7200" max="7200" width="12" style="48" customWidth="1"/>
    <col min="7201" max="7201" width="11" style="48" customWidth="1"/>
    <col min="7202" max="7424" width="9.140625" style="48"/>
    <col min="7425" max="7425" width="2.85546875" style="48" customWidth="1"/>
    <col min="7426" max="7426" width="6.42578125" style="48" customWidth="1"/>
    <col min="7427" max="7427" width="11.7109375" style="48" bestFit="1" customWidth="1"/>
    <col min="7428" max="7428" width="7.85546875" style="48" customWidth="1"/>
    <col min="7429" max="7429" width="10" style="48" customWidth="1"/>
    <col min="7430" max="7430" width="9.28515625" style="48" customWidth="1"/>
    <col min="7431" max="7431" width="9.42578125" style="48" customWidth="1"/>
    <col min="7432" max="7432" width="17.7109375" style="48" customWidth="1"/>
    <col min="7433" max="7433" width="9.28515625" style="48" bestFit="1" customWidth="1"/>
    <col min="7434" max="7434" width="11.85546875" style="48" customWidth="1"/>
    <col min="7435" max="7435" width="15.42578125" style="48" customWidth="1"/>
    <col min="7436" max="7436" width="10.5703125" style="48" customWidth="1"/>
    <col min="7437" max="7437" width="9.140625" style="48"/>
    <col min="7438" max="7438" width="10.42578125" style="48" customWidth="1"/>
    <col min="7439" max="7440" width="7.7109375" style="48" customWidth="1"/>
    <col min="7441" max="7441" width="9.140625" style="48"/>
    <col min="7442" max="7442" width="11.7109375" style="48" customWidth="1"/>
    <col min="7443" max="7443" width="14" style="48" customWidth="1"/>
    <col min="7444" max="7444" width="15.28515625" style="48" customWidth="1"/>
    <col min="7445" max="7445" width="14.5703125" style="48" customWidth="1"/>
    <col min="7446" max="7446" width="11.7109375" style="48" bestFit="1" customWidth="1"/>
    <col min="7447" max="7447" width="11.85546875" style="48" bestFit="1" customWidth="1"/>
    <col min="7448" max="7448" width="11.7109375" style="48" bestFit="1" customWidth="1"/>
    <col min="7449" max="7449" width="11.85546875" style="48" bestFit="1" customWidth="1"/>
    <col min="7450" max="7450" width="11.42578125" style="48" customWidth="1"/>
    <col min="7451" max="7452" width="9.140625" style="48"/>
    <col min="7453" max="7453" width="16.85546875" style="48" customWidth="1"/>
    <col min="7454" max="7454" width="10" style="48" customWidth="1"/>
    <col min="7455" max="7455" width="13.28515625" style="48" customWidth="1"/>
    <col min="7456" max="7456" width="12" style="48" customWidth="1"/>
    <col min="7457" max="7457" width="11" style="48" customWidth="1"/>
    <col min="7458" max="7680" width="9.140625" style="48"/>
    <col min="7681" max="7681" width="2.85546875" style="48" customWidth="1"/>
    <col min="7682" max="7682" width="6.42578125" style="48" customWidth="1"/>
    <col min="7683" max="7683" width="11.7109375" style="48" bestFit="1" customWidth="1"/>
    <col min="7684" max="7684" width="7.85546875" style="48" customWidth="1"/>
    <col min="7685" max="7685" width="10" style="48" customWidth="1"/>
    <col min="7686" max="7686" width="9.28515625" style="48" customWidth="1"/>
    <col min="7687" max="7687" width="9.42578125" style="48" customWidth="1"/>
    <col min="7688" max="7688" width="17.7109375" style="48" customWidth="1"/>
    <col min="7689" max="7689" width="9.28515625" style="48" bestFit="1" customWidth="1"/>
    <col min="7690" max="7690" width="11.85546875" style="48" customWidth="1"/>
    <col min="7691" max="7691" width="15.42578125" style="48" customWidth="1"/>
    <col min="7692" max="7692" width="10.5703125" style="48" customWidth="1"/>
    <col min="7693" max="7693" width="9.140625" style="48"/>
    <col min="7694" max="7694" width="10.42578125" style="48" customWidth="1"/>
    <col min="7695" max="7696" width="7.7109375" style="48" customWidth="1"/>
    <col min="7697" max="7697" width="9.140625" style="48"/>
    <col min="7698" max="7698" width="11.7109375" style="48" customWidth="1"/>
    <col min="7699" max="7699" width="14" style="48" customWidth="1"/>
    <col min="7700" max="7700" width="15.28515625" style="48" customWidth="1"/>
    <col min="7701" max="7701" width="14.5703125" style="48" customWidth="1"/>
    <col min="7702" max="7702" width="11.7109375" style="48" bestFit="1" customWidth="1"/>
    <col min="7703" max="7703" width="11.85546875" style="48" bestFit="1" customWidth="1"/>
    <col min="7704" max="7704" width="11.7109375" style="48" bestFit="1" customWidth="1"/>
    <col min="7705" max="7705" width="11.85546875" style="48" bestFit="1" customWidth="1"/>
    <col min="7706" max="7706" width="11.42578125" style="48" customWidth="1"/>
    <col min="7707" max="7708" width="9.140625" style="48"/>
    <col min="7709" max="7709" width="16.85546875" style="48" customWidth="1"/>
    <col min="7710" max="7710" width="10" style="48" customWidth="1"/>
    <col min="7711" max="7711" width="13.28515625" style="48" customWidth="1"/>
    <col min="7712" max="7712" width="12" style="48" customWidth="1"/>
    <col min="7713" max="7713" width="11" style="48" customWidth="1"/>
    <col min="7714" max="7936" width="9.140625" style="48"/>
    <col min="7937" max="7937" width="2.85546875" style="48" customWidth="1"/>
    <col min="7938" max="7938" width="6.42578125" style="48" customWidth="1"/>
    <col min="7939" max="7939" width="11.7109375" style="48" bestFit="1" customWidth="1"/>
    <col min="7940" max="7940" width="7.85546875" style="48" customWidth="1"/>
    <col min="7941" max="7941" width="10" style="48" customWidth="1"/>
    <col min="7942" max="7942" width="9.28515625" style="48" customWidth="1"/>
    <col min="7943" max="7943" width="9.42578125" style="48" customWidth="1"/>
    <col min="7944" max="7944" width="17.7109375" style="48" customWidth="1"/>
    <col min="7945" max="7945" width="9.28515625" style="48" bestFit="1" customWidth="1"/>
    <col min="7946" max="7946" width="11.85546875" style="48" customWidth="1"/>
    <col min="7947" max="7947" width="15.42578125" style="48" customWidth="1"/>
    <col min="7948" max="7948" width="10.5703125" style="48" customWidth="1"/>
    <col min="7949" max="7949" width="9.140625" style="48"/>
    <col min="7950" max="7950" width="10.42578125" style="48" customWidth="1"/>
    <col min="7951" max="7952" width="7.7109375" style="48" customWidth="1"/>
    <col min="7953" max="7953" width="9.140625" style="48"/>
    <col min="7954" max="7954" width="11.7109375" style="48" customWidth="1"/>
    <col min="7955" max="7955" width="14" style="48" customWidth="1"/>
    <col min="7956" max="7956" width="15.28515625" style="48" customWidth="1"/>
    <col min="7957" max="7957" width="14.5703125" style="48" customWidth="1"/>
    <col min="7958" max="7958" width="11.7109375" style="48" bestFit="1" customWidth="1"/>
    <col min="7959" max="7959" width="11.85546875" style="48" bestFit="1" customWidth="1"/>
    <col min="7960" max="7960" width="11.7109375" style="48" bestFit="1" customWidth="1"/>
    <col min="7961" max="7961" width="11.85546875" style="48" bestFit="1" customWidth="1"/>
    <col min="7962" max="7962" width="11.42578125" style="48" customWidth="1"/>
    <col min="7963" max="7964" width="9.140625" style="48"/>
    <col min="7965" max="7965" width="16.85546875" style="48" customWidth="1"/>
    <col min="7966" max="7966" width="10" style="48" customWidth="1"/>
    <col min="7967" max="7967" width="13.28515625" style="48" customWidth="1"/>
    <col min="7968" max="7968" width="12" style="48" customWidth="1"/>
    <col min="7969" max="7969" width="11" style="48" customWidth="1"/>
    <col min="7970" max="8192" width="9.140625" style="48"/>
    <col min="8193" max="8193" width="2.85546875" style="48" customWidth="1"/>
    <col min="8194" max="8194" width="6.42578125" style="48" customWidth="1"/>
    <col min="8195" max="8195" width="11.7109375" style="48" bestFit="1" customWidth="1"/>
    <col min="8196" max="8196" width="7.85546875" style="48" customWidth="1"/>
    <col min="8197" max="8197" width="10" style="48" customWidth="1"/>
    <col min="8198" max="8198" width="9.28515625" style="48" customWidth="1"/>
    <col min="8199" max="8199" width="9.42578125" style="48" customWidth="1"/>
    <col min="8200" max="8200" width="17.7109375" style="48" customWidth="1"/>
    <col min="8201" max="8201" width="9.28515625" style="48" bestFit="1" customWidth="1"/>
    <col min="8202" max="8202" width="11.85546875" style="48" customWidth="1"/>
    <col min="8203" max="8203" width="15.42578125" style="48" customWidth="1"/>
    <col min="8204" max="8204" width="10.5703125" style="48" customWidth="1"/>
    <col min="8205" max="8205" width="9.140625" style="48"/>
    <col min="8206" max="8206" width="10.42578125" style="48" customWidth="1"/>
    <col min="8207" max="8208" width="7.7109375" style="48" customWidth="1"/>
    <col min="8209" max="8209" width="9.140625" style="48"/>
    <col min="8210" max="8210" width="11.7109375" style="48" customWidth="1"/>
    <col min="8211" max="8211" width="14" style="48" customWidth="1"/>
    <col min="8212" max="8212" width="15.28515625" style="48" customWidth="1"/>
    <col min="8213" max="8213" width="14.5703125" style="48" customWidth="1"/>
    <col min="8214" max="8214" width="11.7109375" style="48" bestFit="1" customWidth="1"/>
    <col min="8215" max="8215" width="11.85546875" style="48" bestFit="1" customWidth="1"/>
    <col min="8216" max="8216" width="11.7109375" style="48" bestFit="1" customWidth="1"/>
    <col min="8217" max="8217" width="11.85546875" style="48" bestFit="1" customWidth="1"/>
    <col min="8218" max="8218" width="11.42578125" style="48" customWidth="1"/>
    <col min="8219" max="8220" width="9.140625" style="48"/>
    <col min="8221" max="8221" width="16.85546875" style="48" customWidth="1"/>
    <col min="8222" max="8222" width="10" style="48" customWidth="1"/>
    <col min="8223" max="8223" width="13.28515625" style="48" customWidth="1"/>
    <col min="8224" max="8224" width="12" style="48" customWidth="1"/>
    <col min="8225" max="8225" width="11" style="48" customWidth="1"/>
    <col min="8226" max="8448" width="9.140625" style="48"/>
    <col min="8449" max="8449" width="2.85546875" style="48" customWidth="1"/>
    <col min="8450" max="8450" width="6.42578125" style="48" customWidth="1"/>
    <col min="8451" max="8451" width="11.7109375" style="48" bestFit="1" customWidth="1"/>
    <col min="8452" max="8452" width="7.85546875" style="48" customWidth="1"/>
    <col min="8453" max="8453" width="10" style="48" customWidth="1"/>
    <col min="8454" max="8454" width="9.28515625" style="48" customWidth="1"/>
    <col min="8455" max="8455" width="9.42578125" style="48" customWidth="1"/>
    <col min="8456" max="8456" width="17.7109375" style="48" customWidth="1"/>
    <col min="8457" max="8457" width="9.28515625" style="48" bestFit="1" customWidth="1"/>
    <col min="8458" max="8458" width="11.85546875" style="48" customWidth="1"/>
    <col min="8459" max="8459" width="15.42578125" style="48" customWidth="1"/>
    <col min="8460" max="8460" width="10.5703125" style="48" customWidth="1"/>
    <col min="8461" max="8461" width="9.140625" style="48"/>
    <col min="8462" max="8462" width="10.42578125" style="48" customWidth="1"/>
    <col min="8463" max="8464" width="7.7109375" style="48" customWidth="1"/>
    <col min="8465" max="8465" width="9.140625" style="48"/>
    <col min="8466" max="8466" width="11.7109375" style="48" customWidth="1"/>
    <col min="8467" max="8467" width="14" style="48" customWidth="1"/>
    <col min="8468" max="8468" width="15.28515625" style="48" customWidth="1"/>
    <col min="8469" max="8469" width="14.5703125" style="48" customWidth="1"/>
    <col min="8470" max="8470" width="11.7109375" style="48" bestFit="1" customWidth="1"/>
    <col min="8471" max="8471" width="11.85546875" style="48" bestFit="1" customWidth="1"/>
    <col min="8472" max="8472" width="11.7109375" style="48" bestFit="1" customWidth="1"/>
    <col min="8473" max="8473" width="11.85546875" style="48" bestFit="1" customWidth="1"/>
    <col min="8474" max="8474" width="11.42578125" style="48" customWidth="1"/>
    <col min="8475" max="8476" width="9.140625" style="48"/>
    <col min="8477" max="8477" width="16.85546875" style="48" customWidth="1"/>
    <col min="8478" max="8478" width="10" style="48" customWidth="1"/>
    <col min="8479" max="8479" width="13.28515625" style="48" customWidth="1"/>
    <col min="8480" max="8480" width="12" style="48" customWidth="1"/>
    <col min="8481" max="8481" width="11" style="48" customWidth="1"/>
    <col min="8482" max="8704" width="9.140625" style="48"/>
    <col min="8705" max="8705" width="2.85546875" style="48" customWidth="1"/>
    <col min="8706" max="8706" width="6.42578125" style="48" customWidth="1"/>
    <col min="8707" max="8707" width="11.7109375" style="48" bestFit="1" customWidth="1"/>
    <col min="8708" max="8708" width="7.85546875" style="48" customWidth="1"/>
    <col min="8709" max="8709" width="10" style="48" customWidth="1"/>
    <col min="8710" max="8710" width="9.28515625" style="48" customWidth="1"/>
    <col min="8711" max="8711" width="9.42578125" style="48" customWidth="1"/>
    <col min="8712" max="8712" width="17.7109375" style="48" customWidth="1"/>
    <col min="8713" max="8713" width="9.28515625" style="48" bestFit="1" customWidth="1"/>
    <col min="8714" max="8714" width="11.85546875" style="48" customWidth="1"/>
    <col min="8715" max="8715" width="15.42578125" style="48" customWidth="1"/>
    <col min="8716" max="8716" width="10.5703125" style="48" customWidth="1"/>
    <col min="8717" max="8717" width="9.140625" style="48"/>
    <col min="8718" max="8718" width="10.42578125" style="48" customWidth="1"/>
    <col min="8719" max="8720" width="7.7109375" style="48" customWidth="1"/>
    <col min="8721" max="8721" width="9.140625" style="48"/>
    <col min="8722" max="8722" width="11.7109375" style="48" customWidth="1"/>
    <col min="8723" max="8723" width="14" style="48" customWidth="1"/>
    <col min="8724" max="8724" width="15.28515625" style="48" customWidth="1"/>
    <col min="8725" max="8725" width="14.5703125" style="48" customWidth="1"/>
    <col min="8726" max="8726" width="11.7109375" style="48" bestFit="1" customWidth="1"/>
    <col min="8727" max="8727" width="11.85546875" style="48" bestFit="1" customWidth="1"/>
    <col min="8728" max="8728" width="11.7109375" style="48" bestFit="1" customWidth="1"/>
    <col min="8729" max="8729" width="11.85546875" style="48" bestFit="1" customWidth="1"/>
    <col min="8730" max="8730" width="11.42578125" style="48" customWidth="1"/>
    <col min="8731" max="8732" width="9.140625" style="48"/>
    <col min="8733" max="8733" width="16.85546875" style="48" customWidth="1"/>
    <col min="8734" max="8734" width="10" style="48" customWidth="1"/>
    <col min="8735" max="8735" width="13.28515625" style="48" customWidth="1"/>
    <col min="8736" max="8736" width="12" style="48" customWidth="1"/>
    <col min="8737" max="8737" width="11" style="48" customWidth="1"/>
    <col min="8738" max="8960" width="9.140625" style="48"/>
    <col min="8961" max="8961" width="2.85546875" style="48" customWidth="1"/>
    <col min="8962" max="8962" width="6.42578125" style="48" customWidth="1"/>
    <col min="8963" max="8963" width="11.7109375" style="48" bestFit="1" customWidth="1"/>
    <col min="8964" max="8964" width="7.85546875" style="48" customWidth="1"/>
    <col min="8965" max="8965" width="10" style="48" customWidth="1"/>
    <col min="8966" max="8966" width="9.28515625" style="48" customWidth="1"/>
    <col min="8967" max="8967" width="9.42578125" style="48" customWidth="1"/>
    <col min="8968" max="8968" width="17.7109375" style="48" customWidth="1"/>
    <col min="8969" max="8969" width="9.28515625" style="48" bestFit="1" customWidth="1"/>
    <col min="8970" max="8970" width="11.85546875" style="48" customWidth="1"/>
    <col min="8971" max="8971" width="15.42578125" style="48" customWidth="1"/>
    <col min="8972" max="8972" width="10.5703125" style="48" customWidth="1"/>
    <col min="8973" max="8973" width="9.140625" style="48"/>
    <col min="8974" max="8974" width="10.42578125" style="48" customWidth="1"/>
    <col min="8975" max="8976" width="7.7109375" style="48" customWidth="1"/>
    <col min="8977" max="8977" width="9.140625" style="48"/>
    <col min="8978" max="8978" width="11.7109375" style="48" customWidth="1"/>
    <col min="8979" max="8979" width="14" style="48" customWidth="1"/>
    <col min="8980" max="8980" width="15.28515625" style="48" customWidth="1"/>
    <col min="8981" max="8981" width="14.5703125" style="48" customWidth="1"/>
    <col min="8982" max="8982" width="11.7109375" style="48" bestFit="1" customWidth="1"/>
    <col min="8983" max="8983" width="11.85546875" style="48" bestFit="1" customWidth="1"/>
    <col min="8984" max="8984" width="11.7109375" style="48" bestFit="1" customWidth="1"/>
    <col min="8985" max="8985" width="11.85546875" style="48" bestFit="1" customWidth="1"/>
    <col min="8986" max="8986" width="11.42578125" style="48" customWidth="1"/>
    <col min="8987" max="8988" width="9.140625" style="48"/>
    <col min="8989" max="8989" width="16.85546875" style="48" customWidth="1"/>
    <col min="8990" max="8990" width="10" style="48" customWidth="1"/>
    <col min="8991" max="8991" width="13.28515625" style="48" customWidth="1"/>
    <col min="8992" max="8992" width="12" style="48" customWidth="1"/>
    <col min="8993" max="8993" width="11" style="48" customWidth="1"/>
    <col min="8994" max="9216" width="9.140625" style="48"/>
    <col min="9217" max="9217" width="2.85546875" style="48" customWidth="1"/>
    <col min="9218" max="9218" width="6.42578125" style="48" customWidth="1"/>
    <col min="9219" max="9219" width="11.7109375" style="48" bestFit="1" customWidth="1"/>
    <col min="9220" max="9220" width="7.85546875" style="48" customWidth="1"/>
    <col min="9221" max="9221" width="10" style="48" customWidth="1"/>
    <col min="9222" max="9222" width="9.28515625" style="48" customWidth="1"/>
    <col min="9223" max="9223" width="9.42578125" style="48" customWidth="1"/>
    <col min="9224" max="9224" width="17.7109375" style="48" customWidth="1"/>
    <col min="9225" max="9225" width="9.28515625" style="48" bestFit="1" customWidth="1"/>
    <col min="9226" max="9226" width="11.85546875" style="48" customWidth="1"/>
    <col min="9227" max="9227" width="15.42578125" style="48" customWidth="1"/>
    <col min="9228" max="9228" width="10.5703125" style="48" customWidth="1"/>
    <col min="9229" max="9229" width="9.140625" style="48"/>
    <col min="9230" max="9230" width="10.42578125" style="48" customWidth="1"/>
    <col min="9231" max="9232" width="7.7109375" style="48" customWidth="1"/>
    <col min="9233" max="9233" width="9.140625" style="48"/>
    <col min="9234" max="9234" width="11.7109375" style="48" customWidth="1"/>
    <col min="9235" max="9235" width="14" style="48" customWidth="1"/>
    <col min="9236" max="9236" width="15.28515625" style="48" customWidth="1"/>
    <col min="9237" max="9237" width="14.5703125" style="48" customWidth="1"/>
    <col min="9238" max="9238" width="11.7109375" style="48" bestFit="1" customWidth="1"/>
    <col min="9239" max="9239" width="11.85546875" style="48" bestFit="1" customWidth="1"/>
    <col min="9240" max="9240" width="11.7109375" style="48" bestFit="1" customWidth="1"/>
    <col min="9241" max="9241" width="11.85546875" style="48" bestFit="1" customWidth="1"/>
    <col min="9242" max="9242" width="11.42578125" style="48" customWidth="1"/>
    <col min="9243" max="9244" width="9.140625" style="48"/>
    <col min="9245" max="9245" width="16.85546875" style="48" customWidth="1"/>
    <col min="9246" max="9246" width="10" style="48" customWidth="1"/>
    <col min="9247" max="9247" width="13.28515625" style="48" customWidth="1"/>
    <col min="9248" max="9248" width="12" style="48" customWidth="1"/>
    <col min="9249" max="9249" width="11" style="48" customWidth="1"/>
    <col min="9250" max="9472" width="9.140625" style="48"/>
    <col min="9473" max="9473" width="2.85546875" style="48" customWidth="1"/>
    <col min="9474" max="9474" width="6.42578125" style="48" customWidth="1"/>
    <col min="9475" max="9475" width="11.7109375" style="48" bestFit="1" customWidth="1"/>
    <col min="9476" max="9476" width="7.85546875" style="48" customWidth="1"/>
    <col min="9477" max="9477" width="10" style="48" customWidth="1"/>
    <col min="9478" max="9478" width="9.28515625" style="48" customWidth="1"/>
    <col min="9479" max="9479" width="9.42578125" style="48" customWidth="1"/>
    <col min="9480" max="9480" width="17.7109375" style="48" customWidth="1"/>
    <col min="9481" max="9481" width="9.28515625" style="48" bestFit="1" customWidth="1"/>
    <col min="9482" max="9482" width="11.85546875" style="48" customWidth="1"/>
    <col min="9483" max="9483" width="15.42578125" style="48" customWidth="1"/>
    <col min="9484" max="9484" width="10.5703125" style="48" customWidth="1"/>
    <col min="9485" max="9485" width="9.140625" style="48"/>
    <col min="9486" max="9486" width="10.42578125" style="48" customWidth="1"/>
    <col min="9487" max="9488" width="7.7109375" style="48" customWidth="1"/>
    <col min="9489" max="9489" width="9.140625" style="48"/>
    <col min="9490" max="9490" width="11.7109375" style="48" customWidth="1"/>
    <col min="9491" max="9491" width="14" style="48" customWidth="1"/>
    <col min="9492" max="9492" width="15.28515625" style="48" customWidth="1"/>
    <col min="9493" max="9493" width="14.5703125" style="48" customWidth="1"/>
    <col min="9494" max="9494" width="11.7109375" style="48" bestFit="1" customWidth="1"/>
    <col min="9495" max="9495" width="11.85546875" style="48" bestFit="1" customWidth="1"/>
    <col min="9496" max="9496" width="11.7109375" style="48" bestFit="1" customWidth="1"/>
    <col min="9497" max="9497" width="11.85546875" style="48" bestFit="1" customWidth="1"/>
    <col min="9498" max="9498" width="11.42578125" style="48" customWidth="1"/>
    <col min="9499" max="9500" width="9.140625" style="48"/>
    <col min="9501" max="9501" width="16.85546875" style="48" customWidth="1"/>
    <col min="9502" max="9502" width="10" style="48" customWidth="1"/>
    <col min="9503" max="9503" width="13.28515625" style="48" customWidth="1"/>
    <col min="9504" max="9504" width="12" style="48" customWidth="1"/>
    <col min="9505" max="9505" width="11" style="48" customWidth="1"/>
    <col min="9506" max="9728" width="9.140625" style="48"/>
    <col min="9729" max="9729" width="2.85546875" style="48" customWidth="1"/>
    <col min="9730" max="9730" width="6.42578125" style="48" customWidth="1"/>
    <col min="9731" max="9731" width="11.7109375" style="48" bestFit="1" customWidth="1"/>
    <col min="9732" max="9732" width="7.85546875" style="48" customWidth="1"/>
    <col min="9733" max="9733" width="10" style="48" customWidth="1"/>
    <col min="9734" max="9734" width="9.28515625" style="48" customWidth="1"/>
    <col min="9735" max="9735" width="9.42578125" style="48" customWidth="1"/>
    <col min="9736" max="9736" width="17.7109375" style="48" customWidth="1"/>
    <col min="9737" max="9737" width="9.28515625" style="48" bestFit="1" customWidth="1"/>
    <col min="9738" max="9738" width="11.85546875" style="48" customWidth="1"/>
    <col min="9739" max="9739" width="15.42578125" style="48" customWidth="1"/>
    <col min="9740" max="9740" width="10.5703125" style="48" customWidth="1"/>
    <col min="9741" max="9741" width="9.140625" style="48"/>
    <col min="9742" max="9742" width="10.42578125" style="48" customWidth="1"/>
    <col min="9743" max="9744" width="7.7109375" style="48" customWidth="1"/>
    <col min="9745" max="9745" width="9.140625" style="48"/>
    <col min="9746" max="9746" width="11.7109375" style="48" customWidth="1"/>
    <col min="9747" max="9747" width="14" style="48" customWidth="1"/>
    <col min="9748" max="9748" width="15.28515625" style="48" customWidth="1"/>
    <col min="9749" max="9749" width="14.5703125" style="48" customWidth="1"/>
    <col min="9750" max="9750" width="11.7109375" style="48" bestFit="1" customWidth="1"/>
    <col min="9751" max="9751" width="11.85546875" style="48" bestFit="1" customWidth="1"/>
    <col min="9752" max="9752" width="11.7109375" style="48" bestFit="1" customWidth="1"/>
    <col min="9753" max="9753" width="11.85546875" style="48" bestFit="1" customWidth="1"/>
    <col min="9754" max="9754" width="11.42578125" style="48" customWidth="1"/>
    <col min="9755" max="9756" width="9.140625" style="48"/>
    <col min="9757" max="9757" width="16.85546875" style="48" customWidth="1"/>
    <col min="9758" max="9758" width="10" style="48" customWidth="1"/>
    <col min="9759" max="9759" width="13.28515625" style="48" customWidth="1"/>
    <col min="9760" max="9760" width="12" style="48" customWidth="1"/>
    <col min="9761" max="9761" width="11" style="48" customWidth="1"/>
    <col min="9762" max="9984" width="9.140625" style="48"/>
    <col min="9985" max="9985" width="2.85546875" style="48" customWidth="1"/>
    <col min="9986" max="9986" width="6.42578125" style="48" customWidth="1"/>
    <col min="9987" max="9987" width="11.7109375" style="48" bestFit="1" customWidth="1"/>
    <col min="9988" max="9988" width="7.85546875" style="48" customWidth="1"/>
    <col min="9989" max="9989" width="10" style="48" customWidth="1"/>
    <col min="9990" max="9990" width="9.28515625" style="48" customWidth="1"/>
    <col min="9991" max="9991" width="9.42578125" style="48" customWidth="1"/>
    <col min="9992" max="9992" width="17.7109375" style="48" customWidth="1"/>
    <col min="9993" max="9993" width="9.28515625" style="48" bestFit="1" customWidth="1"/>
    <col min="9994" max="9994" width="11.85546875" style="48" customWidth="1"/>
    <col min="9995" max="9995" width="15.42578125" style="48" customWidth="1"/>
    <col min="9996" max="9996" width="10.5703125" style="48" customWidth="1"/>
    <col min="9997" max="9997" width="9.140625" style="48"/>
    <col min="9998" max="9998" width="10.42578125" style="48" customWidth="1"/>
    <col min="9999" max="10000" width="7.7109375" style="48" customWidth="1"/>
    <col min="10001" max="10001" width="9.140625" style="48"/>
    <col min="10002" max="10002" width="11.7109375" style="48" customWidth="1"/>
    <col min="10003" max="10003" width="14" style="48" customWidth="1"/>
    <col min="10004" max="10004" width="15.28515625" style="48" customWidth="1"/>
    <col min="10005" max="10005" width="14.5703125" style="48" customWidth="1"/>
    <col min="10006" max="10006" width="11.7109375" style="48" bestFit="1" customWidth="1"/>
    <col min="10007" max="10007" width="11.85546875" style="48" bestFit="1" customWidth="1"/>
    <col min="10008" max="10008" width="11.7109375" style="48" bestFit="1" customWidth="1"/>
    <col min="10009" max="10009" width="11.85546875" style="48" bestFit="1" customWidth="1"/>
    <col min="10010" max="10010" width="11.42578125" style="48" customWidth="1"/>
    <col min="10011" max="10012" width="9.140625" style="48"/>
    <col min="10013" max="10013" width="16.85546875" style="48" customWidth="1"/>
    <col min="10014" max="10014" width="10" style="48" customWidth="1"/>
    <col min="10015" max="10015" width="13.28515625" style="48" customWidth="1"/>
    <col min="10016" max="10016" width="12" style="48" customWidth="1"/>
    <col min="10017" max="10017" width="11" style="48" customWidth="1"/>
    <col min="10018" max="10240" width="9.140625" style="48"/>
    <col min="10241" max="10241" width="2.85546875" style="48" customWidth="1"/>
    <col min="10242" max="10242" width="6.42578125" style="48" customWidth="1"/>
    <col min="10243" max="10243" width="11.7109375" style="48" bestFit="1" customWidth="1"/>
    <col min="10244" max="10244" width="7.85546875" style="48" customWidth="1"/>
    <col min="10245" max="10245" width="10" style="48" customWidth="1"/>
    <col min="10246" max="10246" width="9.28515625" style="48" customWidth="1"/>
    <col min="10247" max="10247" width="9.42578125" style="48" customWidth="1"/>
    <col min="10248" max="10248" width="17.7109375" style="48" customWidth="1"/>
    <col min="10249" max="10249" width="9.28515625" style="48" bestFit="1" customWidth="1"/>
    <col min="10250" max="10250" width="11.85546875" style="48" customWidth="1"/>
    <col min="10251" max="10251" width="15.42578125" style="48" customWidth="1"/>
    <col min="10252" max="10252" width="10.5703125" style="48" customWidth="1"/>
    <col min="10253" max="10253" width="9.140625" style="48"/>
    <col min="10254" max="10254" width="10.42578125" style="48" customWidth="1"/>
    <col min="10255" max="10256" width="7.7109375" style="48" customWidth="1"/>
    <col min="10257" max="10257" width="9.140625" style="48"/>
    <col min="10258" max="10258" width="11.7109375" style="48" customWidth="1"/>
    <col min="10259" max="10259" width="14" style="48" customWidth="1"/>
    <col min="10260" max="10260" width="15.28515625" style="48" customWidth="1"/>
    <col min="10261" max="10261" width="14.5703125" style="48" customWidth="1"/>
    <col min="10262" max="10262" width="11.7109375" style="48" bestFit="1" customWidth="1"/>
    <col min="10263" max="10263" width="11.85546875" style="48" bestFit="1" customWidth="1"/>
    <col min="10264" max="10264" width="11.7109375" style="48" bestFit="1" customWidth="1"/>
    <col min="10265" max="10265" width="11.85546875" style="48" bestFit="1" customWidth="1"/>
    <col min="10266" max="10266" width="11.42578125" style="48" customWidth="1"/>
    <col min="10267" max="10268" width="9.140625" style="48"/>
    <col min="10269" max="10269" width="16.85546875" style="48" customWidth="1"/>
    <col min="10270" max="10270" width="10" style="48" customWidth="1"/>
    <col min="10271" max="10271" width="13.28515625" style="48" customWidth="1"/>
    <col min="10272" max="10272" width="12" style="48" customWidth="1"/>
    <col min="10273" max="10273" width="11" style="48" customWidth="1"/>
    <col min="10274" max="10496" width="9.140625" style="48"/>
    <col min="10497" max="10497" width="2.85546875" style="48" customWidth="1"/>
    <col min="10498" max="10498" width="6.42578125" style="48" customWidth="1"/>
    <col min="10499" max="10499" width="11.7109375" style="48" bestFit="1" customWidth="1"/>
    <col min="10500" max="10500" width="7.85546875" style="48" customWidth="1"/>
    <col min="10501" max="10501" width="10" style="48" customWidth="1"/>
    <col min="10502" max="10502" width="9.28515625" style="48" customWidth="1"/>
    <col min="10503" max="10503" width="9.42578125" style="48" customWidth="1"/>
    <col min="10504" max="10504" width="17.7109375" style="48" customWidth="1"/>
    <col min="10505" max="10505" width="9.28515625" style="48" bestFit="1" customWidth="1"/>
    <col min="10506" max="10506" width="11.85546875" style="48" customWidth="1"/>
    <col min="10507" max="10507" width="15.42578125" style="48" customWidth="1"/>
    <col min="10508" max="10508" width="10.5703125" style="48" customWidth="1"/>
    <col min="10509" max="10509" width="9.140625" style="48"/>
    <col min="10510" max="10510" width="10.42578125" style="48" customWidth="1"/>
    <col min="10511" max="10512" width="7.7109375" style="48" customWidth="1"/>
    <col min="10513" max="10513" width="9.140625" style="48"/>
    <col min="10514" max="10514" width="11.7109375" style="48" customWidth="1"/>
    <col min="10515" max="10515" width="14" style="48" customWidth="1"/>
    <col min="10516" max="10516" width="15.28515625" style="48" customWidth="1"/>
    <col min="10517" max="10517" width="14.5703125" style="48" customWidth="1"/>
    <col min="10518" max="10518" width="11.7109375" style="48" bestFit="1" customWidth="1"/>
    <col min="10519" max="10519" width="11.85546875" style="48" bestFit="1" customWidth="1"/>
    <col min="10520" max="10520" width="11.7109375" style="48" bestFit="1" customWidth="1"/>
    <col min="10521" max="10521" width="11.85546875" style="48" bestFit="1" customWidth="1"/>
    <col min="10522" max="10522" width="11.42578125" style="48" customWidth="1"/>
    <col min="10523" max="10524" width="9.140625" style="48"/>
    <col min="10525" max="10525" width="16.85546875" style="48" customWidth="1"/>
    <col min="10526" max="10526" width="10" style="48" customWidth="1"/>
    <col min="10527" max="10527" width="13.28515625" style="48" customWidth="1"/>
    <col min="10528" max="10528" width="12" style="48" customWidth="1"/>
    <col min="10529" max="10529" width="11" style="48" customWidth="1"/>
    <col min="10530" max="10752" width="9.140625" style="48"/>
    <col min="10753" max="10753" width="2.85546875" style="48" customWidth="1"/>
    <col min="10754" max="10754" width="6.42578125" style="48" customWidth="1"/>
    <col min="10755" max="10755" width="11.7109375" style="48" bestFit="1" customWidth="1"/>
    <col min="10756" max="10756" width="7.85546875" style="48" customWidth="1"/>
    <col min="10757" max="10757" width="10" style="48" customWidth="1"/>
    <col min="10758" max="10758" width="9.28515625" style="48" customWidth="1"/>
    <col min="10759" max="10759" width="9.42578125" style="48" customWidth="1"/>
    <col min="10760" max="10760" width="17.7109375" style="48" customWidth="1"/>
    <col min="10761" max="10761" width="9.28515625" style="48" bestFit="1" customWidth="1"/>
    <col min="10762" max="10762" width="11.85546875" style="48" customWidth="1"/>
    <col min="10763" max="10763" width="15.42578125" style="48" customWidth="1"/>
    <col min="10764" max="10764" width="10.5703125" style="48" customWidth="1"/>
    <col min="10765" max="10765" width="9.140625" style="48"/>
    <col min="10766" max="10766" width="10.42578125" style="48" customWidth="1"/>
    <col min="10767" max="10768" width="7.7109375" style="48" customWidth="1"/>
    <col min="10769" max="10769" width="9.140625" style="48"/>
    <col min="10770" max="10770" width="11.7109375" style="48" customWidth="1"/>
    <col min="10771" max="10771" width="14" style="48" customWidth="1"/>
    <col min="10772" max="10772" width="15.28515625" style="48" customWidth="1"/>
    <col min="10773" max="10773" width="14.5703125" style="48" customWidth="1"/>
    <col min="10774" max="10774" width="11.7109375" style="48" bestFit="1" customWidth="1"/>
    <col min="10775" max="10775" width="11.85546875" style="48" bestFit="1" customWidth="1"/>
    <col min="10776" max="10776" width="11.7109375" style="48" bestFit="1" customWidth="1"/>
    <col min="10777" max="10777" width="11.85546875" style="48" bestFit="1" customWidth="1"/>
    <col min="10778" max="10778" width="11.42578125" style="48" customWidth="1"/>
    <col min="10779" max="10780" width="9.140625" style="48"/>
    <col min="10781" max="10781" width="16.85546875" style="48" customWidth="1"/>
    <col min="10782" max="10782" width="10" style="48" customWidth="1"/>
    <col min="10783" max="10783" width="13.28515625" style="48" customWidth="1"/>
    <col min="10784" max="10784" width="12" style="48" customWidth="1"/>
    <col min="10785" max="10785" width="11" style="48" customWidth="1"/>
    <col min="10786" max="11008" width="9.140625" style="48"/>
    <col min="11009" max="11009" width="2.85546875" style="48" customWidth="1"/>
    <col min="11010" max="11010" width="6.42578125" style="48" customWidth="1"/>
    <col min="11011" max="11011" width="11.7109375" style="48" bestFit="1" customWidth="1"/>
    <col min="11012" max="11012" width="7.85546875" style="48" customWidth="1"/>
    <col min="11013" max="11013" width="10" style="48" customWidth="1"/>
    <col min="11014" max="11014" width="9.28515625" style="48" customWidth="1"/>
    <col min="11015" max="11015" width="9.42578125" style="48" customWidth="1"/>
    <col min="11016" max="11016" width="17.7109375" style="48" customWidth="1"/>
    <col min="11017" max="11017" width="9.28515625" style="48" bestFit="1" customWidth="1"/>
    <col min="11018" max="11018" width="11.85546875" style="48" customWidth="1"/>
    <col min="11019" max="11019" width="15.42578125" style="48" customWidth="1"/>
    <col min="11020" max="11020" width="10.5703125" style="48" customWidth="1"/>
    <col min="11021" max="11021" width="9.140625" style="48"/>
    <col min="11022" max="11022" width="10.42578125" style="48" customWidth="1"/>
    <col min="11023" max="11024" width="7.7109375" style="48" customWidth="1"/>
    <col min="11025" max="11025" width="9.140625" style="48"/>
    <col min="11026" max="11026" width="11.7109375" style="48" customWidth="1"/>
    <col min="11027" max="11027" width="14" style="48" customWidth="1"/>
    <col min="11028" max="11028" width="15.28515625" style="48" customWidth="1"/>
    <col min="11029" max="11029" width="14.5703125" style="48" customWidth="1"/>
    <col min="11030" max="11030" width="11.7109375" style="48" bestFit="1" customWidth="1"/>
    <col min="11031" max="11031" width="11.85546875" style="48" bestFit="1" customWidth="1"/>
    <col min="11032" max="11032" width="11.7109375" style="48" bestFit="1" customWidth="1"/>
    <col min="11033" max="11033" width="11.85546875" style="48" bestFit="1" customWidth="1"/>
    <col min="11034" max="11034" width="11.42578125" style="48" customWidth="1"/>
    <col min="11035" max="11036" width="9.140625" style="48"/>
    <col min="11037" max="11037" width="16.85546875" style="48" customWidth="1"/>
    <col min="11038" max="11038" width="10" style="48" customWidth="1"/>
    <col min="11039" max="11039" width="13.28515625" style="48" customWidth="1"/>
    <col min="11040" max="11040" width="12" style="48" customWidth="1"/>
    <col min="11041" max="11041" width="11" style="48" customWidth="1"/>
    <col min="11042" max="11264" width="9.140625" style="48"/>
    <col min="11265" max="11265" width="2.85546875" style="48" customWidth="1"/>
    <col min="11266" max="11266" width="6.42578125" style="48" customWidth="1"/>
    <col min="11267" max="11267" width="11.7109375" style="48" bestFit="1" customWidth="1"/>
    <col min="11268" max="11268" width="7.85546875" style="48" customWidth="1"/>
    <col min="11269" max="11269" width="10" style="48" customWidth="1"/>
    <col min="11270" max="11270" width="9.28515625" style="48" customWidth="1"/>
    <col min="11271" max="11271" width="9.42578125" style="48" customWidth="1"/>
    <col min="11272" max="11272" width="17.7109375" style="48" customWidth="1"/>
    <col min="11273" max="11273" width="9.28515625" style="48" bestFit="1" customWidth="1"/>
    <col min="11274" max="11274" width="11.85546875" style="48" customWidth="1"/>
    <col min="11275" max="11275" width="15.42578125" style="48" customWidth="1"/>
    <col min="11276" max="11276" width="10.5703125" style="48" customWidth="1"/>
    <col min="11277" max="11277" width="9.140625" style="48"/>
    <col min="11278" max="11278" width="10.42578125" style="48" customWidth="1"/>
    <col min="11279" max="11280" width="7.7109375" style="48" customWidth="1"/>
    <col min="11281" max="11281" width="9.140625" style="48"/>
    <col min="11282" max="11282" width="11.7109375" style="48" customWidth="1"/>
    <col min="11283" max="11283" width="14" style="48" customWidth="1"/>
    <col min="11284" max="11284" width="15.28515625" style="48" customWidth="1"/>
    <col min="11285" max="11285" width="14.5703125" style="48" customWidth="1"/>
    <col min="11286" max="11286" width="11.7109375" style="48" bestFit="1" customWidth="1"/>
    <col min="11287" max="11287" width="11.85546875" style="48" bestFit="1" customWidth="1"/>
    <col min="11288" max="11288" width="11.7109375" style="48" bestFit="1" customWidth="1"/>
    <col min="11289" max="11289" width="11.85546875" style="48" bestFit="1" customWidth="1"/>
    <col min="11290" max="11290" width="11.42578125" style="48" customWidth="1"/>
    <col min="11291" max="11292" width="9.140625" style="48"/>
    <col min="11293" max="11293" width="16.85546875" style="48" customWidth="1"/>
    <col min="11294" max="11294" width="10" style="48" customWidth="1"/>
    <col min="11295" max="11295" width="13.28515625" style="48" customWidth="1"/>
    <col min="11296" max="11296" width="12" style="48" customWidth="1"/>
    <col min="11297" max="11297" width="11" style="48" customWidth="1"/>
    <col min="11298" max="11520" width="9.140625" style="48"/>
    <col min="11521" max="11521" width="2.85546875" style="48" customWidth="1"/>
    <col min="11522" max="11522" width="6.42578125" style="48" customWidth="1"/>
    <col min="11523" max="11523" width="11.7109375" style="48" bestFit="1" customWidth="1"/>
    <col min="11524" max="11524" width="7.85546875" style="48" customWidth="1"/>
    <col min="11525" max="11525" width="10" style="48" customWidth="1"/>
    <col min="11526" max="11526" width="9.28515625" style="48" customWidth="1"/>
    <col min="11527" max="11527" width="9.42578125" style="48" customWidth="1"/>
    <col min="11528" max="11528" width="17.7109375" style="48" customWidth="1"/>
    <col min="11529" max="11529" width="9.28515625" style="48" bestFit="1" customWidth="1"/>
    <col min="11530" max="11530" width="11.85546875" style="48" customWidth="1"/>
    <col min="11531" max="11531" width="15.42578125" style="48" customWidth="1"/>
    <col min="11532" max="11532" width="10.5703125" style="48" customWidth="1"/>
    <col min="11533" max="11533" width="9.140625" style="48"/>
    <col min="11534" max="11534" width="10.42578125" style="48" customWidth="1"/>
    <col min="11535" max="11536" width="7.7109375" style="48" customWidth="1"/>
    <col min="11537" max="11537" width="9.140625" style="48"/>
    <col min="11538" max="11538" width="11.7109375" style="48" customWidth="1"/>
    <col min="11539" max="11539" width="14" style="48" customWidth="1"/>
    <col min="11540" max="11540" width="15.28515625" style="48" customWidth="1"/>
    <col min="11541" max="11541" width="14.5703125" style="48" customWidth="1"/>
    <col min="11542" max="11542" width="11.7109375" style="48" bestFit="1" customWidth="1"/>
    <col min="11543" max="11543" width="11.85546875" style="48" bestFit="1" customWidth="1"/>
    <col min="11544" max="11544" width="11.7109375" style="48" bestFit="1" customWidth="1"/>
    <col min="11545" max="11545" width="11.85546875" style="48" bestFit="1" customWidth="1"/>
    <col min="11546" max="11546" width="11.42578125" style="48" customWidth="1"/>
    <col min="11547" max="11548" width="9.140625" style="48"/>
    <col min="11549" max="11549" width="16.85546875" style="48" customWidth="1"/>
    <col min="11550" max="11550" width="10" style="48" customWidth="1"/>
    <col min="11551" max="11551" width="13.28515625" style="48" customWidth="1"/>
    <col min="11552" max="11552" width="12" style="48" customWidth="1"/>
    <col min="11553" max="11553" width="11" style="48" customWidth="1"/>
    <col min="11554" max="11776" width="9.140625" style="48"/>
    <col min="11777" max="11777" width="2.85546875" style="48" customWidth="1"/>
    <col min="11778" max="11778" width="6.42578125" style="48" customWidth="1"/>
    <col min="11779" max="11779" width="11.7109375" style="48" bestFit="1" customWidth="1"/>
    <col min="11780" max="11780" width="7.85546875" style="48" customWidth="1"/>
    <col min="11781" max="11781" width="10" style="48" customWidth="1"/>
    <col min="11782" max="11782" width="9.28515625" style="48" customWidth="1"/>
    <col min="11783" max="11783" width="9.42578125" style="48" customWidth="1"/>
    <col min="11784" max="11784" width="17.7109375" style="48" customWidth="1"/>
    <col min="11785" max="11785" width="9.28515625" style="48" bestFit="1" customWidth="1"/>
    <col min="11786" max="11786" width="11.85546875" style="48" customWidth="1"/>
    <col min="11787" max="11787" width="15.42578125" style="48" customWidth="1"/>
    <col min="11788" max="11788" width="10.5703125" style="48" customWidth="1"/>
    <col min="11789" max="11789" width="9.140625" style="48"/>
    <col min="11790" max="11790" width="10.42578125" style="48" customWidth="1"/>
    <col min="11791" max="11792" width="7.7109375" style="48" customWidth="1"/>
    <col min="11793" max="11793" width="9.140625" style="48"/>
    <col min="11794" max="11794" width="11.7109375" style="48" customWidth="1"/>
    <col min="11795" max="11795" width="14" style="48" customWidth="1"/>
    <col min="11796" max="11796" width="15.28515625" style="48" customWidth="1"/>
    <col min="11797" max="11797" width="14.5703125" style="48" customWidth="1"/>
    <col min="11798" max="11798" width="11.7109375" style="48" bestFit="1" customWidth="1"/>
    <col min="11799" max="11799" width="11.85546875" style="48" bestFit="1" customWidth="1"/>
    <col min="11800" max="11800" width="11.7109375" style="48" bestFit="1" customWidth="1"/>
    <col min="11801" max="11801" width="11.85546875" style="48" bestFit="1" customWidth="1"/>
    <col min="11802" max="11802" width="11.42578125" style="48" customWidth="1"/>
    <col min="11803" max="11804" width="9.140625" style="48"/>
    <col min="11805" max="11805" width="16.85546875" style="48" customWidth="1"/>
    <col min="11806" max="11806" width="10" style="48" customWidth="1"/>
    <col min="11807" max="11807" width="13.28515625" style="48" customWidth="1"/>
    <col min="11808" max="11808" width="12" style="48" customWidth="1"/>
    <col min="11809" max="11809" width="11" style="48" customWidth="1"/>
    <col min="11810" max="12032" width="9.140625" style="48"/>
    <col min="12033" max="12033" width="2.85546875" style="48" customWidth="1"/>
    <col min="12034" max="12034" width="6.42578125" style="48" customWidth="1"/>
    <col min="12035" max="12035" width="11.7109375" style="48" bestFit="1" customWidth="1"/>
    <col min="12036" max="12036" width="7.85546875" style="48" customWidth="1"/>
    <col min="12037" max="12037" width="10" style="48" customWidth="1"/>
    <col min="12038" max="12038" width="9.28515625" style="48" customWidth="1"/>
    <col min="12039" max="12039" width="9.42578125" style="48" customWidth="1"/>
    <col min="12040" max="12040" width="17.7109375" style="48" customWidth="1"/>
    <col min="12041" max="12041" width="9.28515625" style="48" bestFit="1" customWidth="1"/>
    <col min="12042" max="12042" width="11.85546875" style="48" customWidth="1"/>
    <col min="12043" max="12043" width="15.42578125" style="48" customWidth="1"/>
    <col min="12044" max="12044" width="10.5703125" style="48" customWidth="1"/>
    <col min="12045" max="12045" width="9.140625" style="48"/>
    <col min="12046" max="12046" width="10.42578125" style="48" customWidth="1"/>
    <col min="12047" max="12048" width="7.7109375" style="48" customWidth="1"/>
    <col min="12049" max="12049" width="9.140625" style="48"/>
    <col min="12050" max="12050" width="11.7109375" style="48" customWidth="1"/>
    <col min="12051" max="12051" width="14" style="48" customWidth="1"/>
    <col min="12052" max="12052" width="15.28515625" style="48" customWidth="1"/>
    <col min="12053" max="12053" width="14.5703125" style="48" customWidth="1"/>
    <col min="12054" max="12054" width="11.7109375" style="48" bestFit="1" customWidth="1"/>
    <col min="12055" max="12055" width="11.85546875" style="48" bestFit="1" customWidth="1"/>
    <col min="12056" max="12056" width="11.7109375" style="48" bestFit="1" customWidth="1"/>
    <col min="12057" max="12057" width="11.85546875" style="48" bestFit="1" customWidth="1"/>
    <col min="12058" max="12058" width="11.42578125" style="48" customWidth="1"/>
    <col min="12059" max="12060" width="9.140625" style="48"/>
    <col min="12061" max="12061" width="16.85546875" style="48" customWidth="1"/>
    <col min="12062" max="12062" width="10" style="48" customWidth="1"/>
    <col min="12063" max="12063" width="13.28515625" style="48" customWidth="1"/>
    <col min="12064" max="12064" width="12" style="48" customWidth="1"/>
    <col min="12065" max="12065" width="11" style="48" customWidth="1"/>
    <col min="12066" max="12288" width="9.140625" style="48"/>
    <col min="12289" max="12289" width="2.85546875" style="48" customWidth="1"/>
    <col min="12290" max="12290" width="6.42578125" style="48" customWidth="1"/>
    <col min="12291" max="12291" width="11.7109375" style="48" bestFit="1" customWidth="1"/>
    <col min="12292" max="12292" width="7.85546875" style="48" customWidth="1"/>
    <col min="12293" max="12293" width="10" style="48" customWidth="1"/>
    <col min="12294" max="12294" width="9.28515625" style="48" customWidth="1"/>
    <col min="12295" max="12295" width="9.42578125" style="48" customWidth="1"/>
    <col min="12296" max="12296" width="17.7109375" style="48" customWidth="1"/>
    <col min="12297" max="12297" width="9.28515625" style="48" bestFit="1" customWidth="1"/>
    <col min="12298" max="12298" width="11.85546875" style="48" customWidth="1"/>
    <col min="12299" max="12299" width="15.42578125" style="48" customWidth="1"/>
    <col min="12300" max="12300" width="10.5703125" style="48" customWidth="1"/>
    <col min="12301" max="12301" width="9.140625" style="48"/>
    <col min="12302" max="12302" width="10.42578125" style="48" customWidth="1"/>
    <col min="12303" max="12304" width="7.7109375" style="48" customWidth="1"/>
    <col min="12305" max="12305" width="9.140625" style="48"/>
    <col min="12306" max="12306" width="11.7109375" style="48" customWidth="1"/>
    <col min="12307" max="12307" width="14" style="48" customWidth="1"/>
    <col min="12308" max="12308" width="15.28515625" style="48" customWidth="1"/>
    <col min="12309" max="12309" width="14.5703125" style="48" customWidth="1"/>
    <col min="12310" max="12310" width="11.7109375" style="48" bestFit="1" customWidth="1"/>
    <col min="12311" max="12311" width="11.85546875" style="48" bestFit="1" customWidth="1"/>
    <col min="12312" max="12312" width="11.7109375" style="48" bestFit="1" customWidth="1"/>
    <col min="12313" max="12313" width="11.85546875" style="48" bestFit="1" customWidth="1"/>
    <col min="12314" max="12314" width="11.42578125" style="48" customWidth="1"/>
    <col min="12315" max="12316" width="9.140625" style="48"/>
    <col min="12317" max="12317" width="16.85546875" style="48" customWidth="1"/>
    <col min="12318" max="12318" width="10" style="48" customWidth="1"/>
    <col min="12319" max="12319" width="13.28515625" style="48" customWidth="1"/>
    <col min="12320" max="12320" width="12" style="48" customWidth="1"/>
    <col min="12321" max="12321" width="11" style="48" customWidth="1"/>
    <col min="12322" max="12544" width="9.140625" style="48"/>
    <col min="12545" max="12545" width="2.85546875" style="48" customWidth="1"/>
    <col min="12546" max="12546" width="6.42578125" style="48" customWidth="1"/>
    <col min="12547" max="12547" width="11.7109375" style="48" bestFit="1" customWidth="1"/>
    <col min="12548" max="12548" width="7.85546875" style="48" customWidth="1"/>
    <col min="12549" max="12549" width="10" style="48" customWidth="1"/>
    <col min="12550" max="12550" width="9.28515625" style="48" customWidth="1"/>
    <col min="12551" max="12551" width="9.42578125" style="48" customWidth="1"/>
    <col min="12552" max="12552" width="17.7109375" style="48" customWidth="1"/>
    <col min="12553" max="12553" width="9.28515625" style="48" bestFit="1" customWidth="1"/>
    <col min="12554" max="12554" width="11.85546875" style="48" customWidth="1"/>
    <col min="12555" max="12555" width="15.42578125" style="48" customWidth="1"/>
    <col min="12556" max="12556" width="10.5703125" style="48" customWidth="1"/>
    <col min="12557" max="12557" width="9.140625" style="48"/>
    <col min="12558" max="12558" width="10.42578125" style="48" customWidth="1"/>
    <col min="12559" max="12560" width="7.7109375" style="48" customWidth="1"/>
    <col min="12561" max="12561" width="9.140625" style="48"/>
    <col min="12562" max="12562" width="11.7109375" style="48" customWidth="1"/>
    <col min="12563" max="12563" width="14" style="48" customWidth="1"/>
    <col min="12564" max="12564" width="15.28515625" style="48" customWidth="1"/>
    <col min="12565" max="12565" width="14.5703125" style="48" customWidth="1"/>
    <col min="12566" max="12566" width="11.7109375" style="48" bestFit="1" customWidth="1"/>
    <col min="12567" max="12567" width="11.85546875" style="48" bestFit="1" customWidth="1"/>
    <col min="12568" max="12568" width="11.7109375" style="48" bestFit="1" customWidth="1"/>
    <col min="12569" max="12569" width="11.85546875" style="48" bestFit="1" customWidth="1"/>
    <col min="12570" max="12570" width="11.42578125" style="48" customWidth="1"/>
    <col min="12571" max="12572" width="9.140625" style="48"/>
    <col min="12573" max="12573" width="16.85546875" style="48" customWidth="1"/>
    <col min="12574" max="12574" width="10" style="48" customWidth="1"/>
    <col min="12575" max="12575" width="13.28515625" style="48" customWidth="1"/>
    <col min="12576" max="12576" width="12" style="48" customWidth="1"/>
    <col min="12577" max="12577" width="11" style="48" customWidth="1"/>
    <col min="12578" max="12800" width="9.140625" style="48"/>
    <col min="12801" max="12801" width="2.85546875" style="48" customWidth="1"/>
    <col min="12802" max="12802" width="6.42578125" style="48" customWidth="1"/>
    <col min="12803" max="12803" width="11.7109375" style="48" bestFit="1" customWidth="1"/>
    <col min="12804" max="12804" width="7.85546875" style="48" customWidth="1"/>
    <col min="12805" max="12805" width="10" style="48" customWidth="1"/>
    <col min="12806" max="12806" width="9.28515625" style="48" customWidth="1"/>
    <col min="12807" max="12807" width="9.42578125" style="48" customWidth="1"/>
    <col min="12808" max="12808" width="17.7109375" style="48" customWidth="1"/>
    <col min="12809" max="12809" width="9.28515625" style="48" bestFit="1" customWidth="1"/>
    <col min="12810" max="12810" width="11.85546875" style="48" customWidth="1"/>
    <col min="12811" max="12811" width="15.42578125" style="48" customWidth="1"/>
    <col min="12812" max="12812" width="10.5703125" style="48" customWidth="1"/>
    <col min="12813" max="12813" width="9.140625" style="48"/>
    <col min="12814" max="12814" width="10.42578125" style="48" customWidth="1"/>
    <col min="12815" max="12816" width="7.7109375" style="48" customWidth="1"/>
    <col min="12817" max="12817" width="9.140625" style="48"/>
    <col min="12818" max="12818" width="11.7109375" style="48" customWidth="1"/>
    <col min="12819" max="12819" width="14" style="48" customWidth="1"/>
    <col min="12820" max="12820" width="15.28515625" style="48" customWidth="1"/>
    <col min="12821" max="12821" width="14.5703125" style="48" customWidth="1"/>
    <col min="12822" max="12822" width="11.7109375" style="48" bestFit="1" customWidth="1"/>
    <col min="12823" max="12823" width="11.85546875" style="48" bestFit="1" customWidth="1"/>
    <col min="12824" max="12824" width="11.7109375" style="48" bestFit="1" customWidth="1"/>
    <col min="12825" max="12825" width="11.85546875" style="48" bestFit="1" customWidth="1"/>
    <col min="12826" max="12826" width="11.42578125" style="48" customWidth="1"/>
    <col min="12827" max="12828" width="9.140625" style="48"/>
    <col min="12829" max="12829" width="16.85546875" style="48" customWidth="1"/>
    <col min="12830" max="12830" width="10" style="48" customWidth="1"/>
    <col min="12831" max="12831" width="13.28515625" style="48" customWidth="1"/>
    <col min="12832" max="12832" width="12" style="48" customWidth="1"/>
    <col min="12833" max="12833" width="11" style="48" customWidth="1"/>
    <col min="12834" max="13056" width="9.140625" style="48"/>
    <col min="13057" max="13057" width="2.85546875" style="48" customWidth="1"/>
    <col min="13058" max="13058" width="6.42578125" style="48" customWidth="1"/>
    <col min="13059" max="13059" width="11.7109375" style="48" bestFit="1" customWidth="1"/>
    <col min="13060" max="13060" width="7.85546875" style="48" customWidth="1"/>
    <col min="13061" max="13061" width="10" style="48" customWidth="1"/>
    <col min="13062" max="13062" width="9.28515625" style="48" customWidth="1"/>
    <col min="13063" max="13063" width="9.42578125" style="48" customWidth="1"/>
    <col min="13064" max="13064" width="17.7109375" style="48" customWidth="1"/>
    <col min="13065" max="13065" width="9.28515625" style="48" bestFit="1" customWidth="1"/>
    <col min="13066" max="13066" width="11.85546875" style="48" customWidth="1"/>
    <col min="13067" max="13067" width="15.42578125" style="48" customWidth="1"/>
    <col min="13068" max="13068" width="10.5703125" style="48" customWidth="1"/>
    <col min="13069" max="13069" width="9.140625" style="48"/>
    <col min="13070" max="13070" width="10.42578125" style="48" customWidth="1"/>
    <col min="13071" max="13072" width="7.7109375" style="48" customWidth="1"/>
    <col min="13073" max="13073" width="9.140625" style="48"/>
    <col min="13074" max="13074" width="11.7109375" style="48" customWidth="1"/>
    <col min="13075" max="13075" width="14" style="48" customWidth="1"/>
    <col min="13076" max="13076" width="15.28515625" style="48" customWidth="1"/>
    <col min="13077" max="13077" width="14.5703125" style="48" customWidth="1"/>
    <col min="13078" max="13078" width="11.7109375" style="48" bestFit="1" customWidth="1"/>
    <col min="13079" max="13079" width="11.85546875" style="48" bestFit="1" customWidth="1"/>
    <col min="13080" max="13080" width="11.7109375" style="48" bestFit="1" customWidth="1"/>
    <col min="13081" max="13081" width="11.85546875" style="48" bestFit="1" customWidth="1"/>
    <col min="13082" max="13082" width="11.42578125" style="48" customWidth="1"/>
    <col min="13083" max="13084" width="9.140625" style="48"/>
    <col min="13085" max="13085" width="16.85546875" style="48" customWidth="1"/>
    <col min="13086" max="13086" width="10" style="48" customWidth="1"/>
    <col min="13087" max="13087" width="13.28515625" style="48" customWidth="1"/>
    <col min="13088" max="13088" width="12" style="48" customWidth="1"/>
    <col min="13089" max="13089" width="11" style="48" customWidth="1"/>
    <col min="13090" max="13312" width="9.140625" style="48"/>
    <col min="13313" max="13313" width="2.85546875" style="48" customWidth="1"/>
    <col min="13314" max="13314" width="6.42578125" style="48" customWidth="1"/>
    <col min="13315" max="13315" width="11.7109375" style="48" bestFit="1" customWidth="1"/>
    <col min="13316" max="13316" width="7.85546875" style="48" customWidth="1"/>
    <col min="13317" max="13317" width="10" style="48" customWidth="1"/>
    <col min="13318" max="13318" width="9.28515625" style="48" customWidth="1"/>
    <col min="13319" max="13319" width="9.42578125" style="48" customWidth="1"/>
    <col min="13320" max="13320" width="17.7109375" style="48" customWidth="1"/>
    <col min="13321" max="13321" width="9.28515625" style="48" bestFit="1" customWidth="1"/>
    <col min="13322" max="13322" width="11.85546875" style="48" customWidth="1"/>
    <col min="13323" max="13323" width="15.42578125" style="48" customWidth="1"/>
    <col min="13324" max="13324" width="10.5703125" style="48" customWidth="1"/>
    <col min="13325" max="13325" width="9.140625" style="48"/>
    <col min="13326" max="13326" width="10.42578125" style="48" customWidth="1"/>
    <col min="13327" max="13328" width="7.7109375" style="48" customWidth="1"/>
    <col min="13329" max="13329" width="9.140625" style="48"/>
    <col min="13330" max="13330" width="11.7109375" style="48" customWidth="1"/>
    <col min="13331" max="13331" width="14" style="48" customWidth="1"/>
    <col min="13332" max="13332" width="15.28515625" style="48" customWidth="1"/>
    <col min="13333" max="13333" width="14.5703125" style="48" customWidth="1"/>
    <col min="13334" max="13334" width="11.7109375" style="48" bestFit="1" customWidth="1"/>
    <col min="13335" max="13335" width="11.85546875" style="48" bestFit="1" customWidth="1"/>
    <col min="13336" max="13336" width="11.7109375" style="48" bestFit="1" customWidth="1"/>
    <col min="13337" max="13337" width="11.85546875" style="48" bestFit="1" customWidth="1"/>
    <col min="13338" max="13338" width="11.42578125" style="48" customWidth="1"/>
    <col min="13339" max="13340" width="9.140625" style="48"/>
    <col min="13341" max="13341" width="16.85546875" style="48" customWidth="1"/>
    <col min="13342" max="13342" width="10" style="48" customWidth="1"/>
    <col min="13343" max="13343" width="13.28515625" style="48" customWidth="1"/>
    <col min="13344" max="13344" width="12" style="48" customWidth="1"/>
    <col min="13345" max="13345" width="11" style="48" customWidth="1"/>
    <col min="13346" max="13568" width="9.140625" style="48"/>
    <col min="13569" max="13569" width="2.85546875" style="48" customWidth="1"/>
    <col min="13570" max="13570" width="6.42578125" style="48" customWidth="1"/>
    <col min="13571" max="13571" width="11.7109375" style="48" bestFit="1" customWidth="1"/>
    <col min="13572" max="13572" width="7.85546875" style="48" customWidth="1"/>
    <col min="13573" max="13573" width="10" style="48" customWidth="1"/>
    <col min="13574" max="13574" width="9.28515625" style="48" customWidth="1"/>
    <col min="13575" max="13575" width="9.42578125" style="48" customWidth="1"/>
    <col min="13576" max="13576" width="17.7109375" style="48" customWidth="1"/>
    <col min="13577" max="13577" width="9.28515625" style="48" bestFit="1" customWidth="1"/>
    <col min="13578" max="13578" width="11.85546875" style="48" customWidth="1"/>
    <col min="13579" max="13579" width="15.42578125" style="48" customWidth="1"/>
    <col min="13580" max="13580" width="10.5703125" style="48" customWidth="1"/>
    <col min="13581" max="13581" width="9.140625" style="48"/>
    <col min="13582" max="13582" width="10.42578125" style="48" customWidth="1"/>
    <col min="13583" max="13584" width="7.7109375" style="48" customWidth="1"/>
    <col min="13585" max="13585" width="9.140625" style="48"/>
    <col min="13586" max="13586" width="11.7109375" style="48" customWidth="1"/>
    <col min="13587" max="13587" width="14" style="48" customWidth="1"/>
    <col min="13588" max="13588" width="15.28515625" style="48" customWidth="1"/>
    <col min="13589" max="13589" width="14.5703125" style="48" customWidth="1"/>
    <col min="13590" max="13590" width="11.7109375" style="48" bestFit="1" customWidth="1"/>
    <col min="13591" max="13591" width="11.85546875" style="48" bestFit="1" customWidth="1"/>
    <col min="13592" max="13592" width="11.7109375" style="48" bestFit="1" customWidth="1"/>
    <col min="13593" max="13593" width="11.85546875" style="48" bestFit="1" customWidth="1"/>
    <col min="13594" max="13594" width="11.42578125" style="48" customWidth="1"/>
    <col min="13595" max="13596" width="9.140625" style="48"/>
    <col min="13597" max="13597" width="16.85546875" style="48" customWidth="1"/>
    <col min="13598" max="13598" width="10" style="48" customWidth="1"/>
    <col min="13599" max="13599" width="13.28515625" style="48" customWidth="1"/>
    <col min="13600" max="13600" width="12" style="48" customWidth="1"/>
    <col min="13601" max="13601" width="11" style="48" customWidth="1"/>
    <col min="13602" max="13824" width="9.140625" style="48"/>
    <col min="13825" max="13825" width="2.85546875" style="48" customWidth="1"/>
    <col min="13826" max="13826" width="6.42578125" style="48" customWidth="1"/>
    <col min="13827" max="13827" width="11.7109375" style="48" bestFit="1" customWidth="1"/>
    <col min="13828" max="13828" width="7.85546875" style="48" customWidth="1"/>
    <col min="13829" max="13829" width="10" style="48" customWidth="1"/>
    <col min="13830" max="13830" width="9.28515625" style="48" customWidth="1"/>
    <col min="13831" max="13831" width="9.42578125" style="48" customWidth="1"/>
    <col min="13832" max="13832" width="17.7109375" style="48" customWidth="1"/>
    <col min="13833" max="13833" width="9.28515625" style="48" bestFit="1" customWidth="1"/>
    <col min="13834" max="13834" width="11.85546875" style="48" customWidth="1"/>
    <col min="13835" max="13835" width="15.42578125" style="48" customWidth="1"/>
    <col min="13836" max="13836" width="10.5703125" style="48" customWidth="1"/>
    <col min="13837" max="13837" width="9.140625" style="48"/>
    <col min="13838" max="13838" width="10.42578125" style="48" customWidth="1"/>
    <col min="13839" max="13840" width="7.7109375" style="48" customWidth="1"/>
    <col min="13841" max="13841" width="9.140625" style="48"/>
    <col min="13842" max="13842" width="11.7109375" style="48" customWidth="1"/>
    <col min="13843" max="13843" width="14" style="48" customWidth="1"/>
    <col min="13844" max="13844" width="15.28515625" style="48" customWidth="1"/>
    <col min="13845" max="13845" width="14.5703125" style="48" customWidth="1"/>
    <col min="13846" max="13846" width="11.7109375" style="48" bestFit="1" customWidth="1"/>
    <col min="13847" max="13847" width="11.85546875" style="48" bestFit="1" customWidth="1"/>
    <col min="13848" max="13848" width="11.7109375" style="48" bestFit="1" customWidth="1"/>
    <col min="13849" max="13849" width="11.85546875" style="48" bestFit="1" customWidth="1"/>
    <col min="13850" max="13850" width="11.42578125" style="48" customWidth="1"/>
    <col min="13851" max="13852" width="9.140625" style="48"/>
    <col min="13853" max="13853" width="16.85546875" style="48" customWidth="1"/>
    <col min="13854" max="13854" width="10" style="48" customWidth="1"/>
    <col min="13855" max="13855" width="13.28515625" style="48" customWidth="1"/>
    <col min="13856" max="13856" width="12" style="48" customWidth="1"/>
    <col min="13857" max="13857" width="11" style="48" customWidth="1"/>
    <col min="13858" max="14080" width="9.140625" style="48"/>
    <col min="14081" max="14081" width="2.85546875" style="48" customWidth="1"/>
    <col min="14082" max="14082" width="6.42578125" style="48" customWidth="1"/>
    <col min="14083" max="14083" width="11.7109375" style="48" bestFit="1" customWidth="1"/>
    <col min="14084" max="14084" width="7.85546875" style="48" customWidth="1"/>
    <col min="14085" max="14085" width="10" style="48" customWidth="1"/>
    <col min="14086" max="14086" width="9.28515625" style="48" customWidth="1"/>
    <col min="14087" max="14087" width="9.42578125" style="48" customWidth="1"/>
    <col min="14088" max="14088" width="17.7109375" style="48" customWidth="1"/>
    <col min="14089" max="14089" width="9.28515625" style="48" bestFit="1" customWidth="1"/>
    <col min="14090" max="14090" width="11.85546875" style="48" customWidth="1"/>
    <col min="14091" max="14091" width="15.42578125" style="48" customWidth="1"/>
    <col min="14092" max="14092" width="10.5703125" style="48" customWidth="1"/>
    <col min="14093" max="14093" width="9.140625" style="48"/>
    <col min="14094" max="14094" width="10.42578125" style="48" customWidth="1"/>
    <col min="14095" max="14096" width="7.7109375" style="48" customWidth="1"/>
    <col min="14097" max="14097" width="9.140625" style="48"/>
    <col min="14098" max="14098" width="11.7109375" style="48" customWidth="1"/>
    <col min="14099" max="14099" width="14" style="48" customWidth="1"/>
    <col min="14100" max="14100" width="15.28515625" style="48" customWidth="1"/>
    <col min="14101" max="14101" width="14.5703125" style="48" customWidth="1"/>
    <col min="14102" max="14102" width="11.7109375" style="48" bestFit="1" customWidth="1"/>
    <col min="14103" max="14103" width="11.85546875" style="48" bestFit="1" customWidth="1"/>
    <col min="14104" max="14104" width="11.7109375" style="48" bestFit="1" customWidth="1"/>
    <col min="14105" max="14105" width="11.85546875" style="48" bestFit="1" customWidth="1"/>
    <col min="14106" max="14106" width="11.42578125" style="48" customWidth="1"/>
    <col min="14107" max="14108" width="9.140625" style="48"/>
    <col min="14109" max="14109" width="16.85546875" style="48" customWidth="1"/>
    <col min="14110" max="14110" width="10" style="48" customWidth="1"/>
    <col min="14111" max="14111" width="13.28515625" style="48" customWidth="1"/>
    <col min="14112" max="14112" width="12" style="48" customWidth="1"/>
    <col min="14113" max="14113" width="11" style="48" customWidth="1"/>
    <col min="14114" max="14336" width="9.140625" style="48"/>
    <col min="14337" max="14337" width="2.85546875" style="48" customWidth="1"/>
    <col min="14338" max="14338" width="6.42578125" style="48" customWidth="1"/>
    <col min="14339" max="14339" width="11.7109375" style="48" bestFit="1" customWidth="1"/>
    <col min="14340" max="14340" width="7.85546875" style="48" customWidth="1"/>
    <col min="14341" max="14341" width="10" style="48" customWidth="1"/>
    <col min="14342" max="14342" width="9.28515625" style="48" customWidth="1"/>
    <col min="14343" max="14343" width="9.42578125" style="48" customWidth="1"/>
    <col min="14344" max="14344" width="17.7109375" style="48" customWidth="1"/>
    <col min="14345" max="14345" width="9.28515625" style="48" bestFit="1" customWidth="1"/>
    <col min="14346" max="14346" width="11.85546875" style="48" customWidth="1"/>
    <col min="14347" max="14347" width="15.42578125" style="48" customWidth="1"/>
    <col min="14348" max="14348" width="10.5703125" style="48" customWidth="1"/>
    <col min="14349" max="14349" width="9.140625" style="48"/>
    <col min="14350" max="14350" width="10.42578125" style="48" customWidth="1"/>
    <col min="14351" max="14352" width="7.7109375" style="48" customWidth="1"/>
    <col min="14353" max="14353" width="9.140625" style="48"/>
    <col min="14354" max="14354" width="11.7109375" style="48" customWidth="1"/>
    <col min="14355" max="14355" width="14" style="48" customWidth="1"/>
    <col min="14356" max="14356" width="15.28515625" style="48" customWidth="1"/>
    <col min="14357" max="14357" width="14.5703125" style="48" customWidth="1"/>
    <col min="14358" max="14358" width="11.7109375" style="48" bestFit="1" customWidth="1"/>
    <col min="14359" max="14359" width="11.85546875" style="48" bestFit="1" customWidth="1"/>
    <col min="14360" max="14360" width="11.7109375" style="48" bestFit="1" customWidth="1"/>
    <col min="14361" max="14361" width="11.85546875" style="48" bestFit="1" customWidth="1"/>
    <col min="14362" max="14362" width="11.42578125" style="48" customWidth="1"/>
    <col min="14363" max="14364" width="9.140625" style="48"/>
    <col min="14365" max="14365" width="16.85546875" style="48" customWidth="1"/>
    <col min="14366" max="14366" width="10" style="48" customWidth="1"/>
    <col min="14367" max="14367" width="13.28515625" style="48" customWidth="1"/>
    <col min="14368" max="14368" width="12" style="48" customWidth="1"/>
    <col min="14369" max="14369" width="11" style="48" customWidth="1"/>
    <col min="14370" max="14592" width="9.140625" style="48"/>
    <col min="14593" max="14593" width="2.85546875" style="48" customWidth="1"/>
    <col min="14594" max="14594" width="6.42578125" style="48" customWidth="1"/>
    <col min="14595" max="14595" width="11.7109375" style="48" bestFit="1" customWidth="1"/>
    <col min="14596" max="14596" width="7.85546875" style="48" customWidth="1"/>
    <col min="14597" max="14597" width="10" style="48" customWidth="1"/>
    <col min="14598" max="14598" width="9.28515625" style="48" customWidth="1"/>
    <col min="14599" max="14599" width="9.42578125" style="48" customWidth="1"/>
    <col min="14600" max="14600" width="17.7109375" style="48" customWidth="1"/>
    <col min="14601" max="14601" width="9.28515625" style="48" bestFit="1" customWidth="1"/>
    <col min="14602" max="14602" width="11.85546875" style="48" customWidth="1"/>
    <col min="14603" max="14603" width="15.42578125" style="48" customWidth="1"/>
    <col min="14604" max="14604" width="10.5703125" style="48" customWidth="1"/>
    <col min="14605" max="14605" width="9.140625" style="48"/>
    <col min="14606" max="14606" width="10.42578125" style="48" customWidth="1"/>
    <col min="14607" max="14608" width="7.7109375" style="48" customWidth="1"/>
    <col min="14609" max="14609" width="9.140625" style="48"/>
    <col min="14610" max="14610" width="11.7109375" style="48" customWidth="1"/>
    <col min="14611" max="14611" width="14" style="48" customWidth="1"/>
    <col min="14612" max="14612" width="15.28515625" style="48" customWidth="1"/>
    <col min="14613" max="14613" width="14.5703125" style="48" customWidth="1"/>
    <col min="14614" max="14614" width="11.7109375" style="48" bestFit="1" customWidth="1"/>
    <col min="14615" max="14615" width="11.85546875" style="48" bestFit="1" customWidth="1"/>
    <col min="14616" max="14616" width="11.7109375" style="48" bestFit="1" customWidth="1"/>
    <col min="14617" max="14617" width="11.85546875" style="48" bestFit="1" customWidth="1"/>
    <col min="14618" max="14618" width="11.42578125" style="48" customWidth="1"/>
    <col min="14619" max="14620" width="9.140625" style="48"/>
    <col min="14621" max="14621" width="16.85546875" style="48" customWidth="1"/>
    <col min="14622" max="14622" width="10" style="48" customWidth="1"/>
    <col min="14623" max="14623" width="13.28515625" style="48" customWidth="1"/>
    <col min="14624" max="14624" width="12" style="48" customWidth="1"/>
    <col min="14625" max="14625" width="11" style="48" customWidth="1"/>
    <col min="14626" max="14848" width="9.140625" style="48"/>
    <col min="14849" max="14849" width="2.85546875" style="48" customWidth="1"/>
    <col min="14850" max="14850" width="6.42578125" style="48" customWidth="1"/>
    <col min="14851" max="14851" width="11.7109375" style="48" bestFit="1" customWidth="1"/>
    <col min="14852" max="14852" width="7.85546875" style="48" customWidth="1"/>
    <col min="14853" max="14853" width="10" style="48" customWidth="1"/>
    <col min="14854" max="14854" width="9.28515625" style="48" customWidth="1"/>
    <col min="14855" max="14855" width="9.42578125" style="48" customWidth="1"/>
    <col min="14856" max="14856" width="17.7109375" style="48" customWidth="1"/>
    <col min="14857" max="14857" width="9.28515625" style="48" bestFit="1" customWidth="1"/>
    <col min="14858" max="14858" width="11.85546875" style="48" customWidth="1"/>
    <col min="14859" max="14859" width="15.42578125" style="48" customWidth="1"/>
    <col min="14860" max="14860" width="10.5703125" style="48" customWidth="1"/>
    <col min="14861" max="14861" width="9.140625" style="48"/>
    <col min="14862" max="14862" width="10.42578125" style="48" customWidth="1"/>
    <col min="14863" max="14864" width="7.7109375" style="48" customWidth="1"/>
    <col min="14865" max="14865" width="9.140625" style="48"/>
    <col min="14866" max="14866" width="11.7109375" style="48" customWidth="1"/>
    <col min="14867" max="14867" width="14" style="48" customWidth="1"/>
    <col min="14868" max="14868" width="15.28515625" style="48" customWidth="1"/>
    <col min="14869" max="14869" width="14.5703125" style="48" customWidth="1"/>
    <col min="14870" max="14870" width="11.7109375" style="48" bestFit="1" customWidth="1"/>
    <col min="14871" max="14871" width="11.85546875" style="48" bestFit="1" customWidth="1"/>
    <col min="14872" max="14872" width="11.7109375" style="48" bestFit="1" customWidth="1"/>
    <col min="14873" max="14873" width="11.85546875" style="48" bestFit="1" customWidth="1"/>
    <col min="14874" max="14874" width="11.42578125" style="48" customWidth="1"/>
    <col min="14875" max="14876" width="9.140625" style="48"/>
    <col min="14877" max="14877" width="16.85546875" style="48" customWidth="1"/>
    <col min="14878" max="14878" width="10" style="48" customWidth="1"/>
    <col min="14879" max="14879" width="13.28515625" style="48" customWidth="1"/>
    <col min="14880" max="14880" width="12" style="48" customWidth="1"/>
    <col min="14881" max="14881" width="11" style="48" customWidth="1"/>
    <col min="14882" max="15104" width="9.140625" style="48"/>
    <col min="15105" max="15105" width="2.85546875" style="48" customWidth="1"/>
    <col min="15106" max="15106" width="6.42578125" style="48" customWidth="1"/>
    <col min="15107" max="15107" width="11.7109375" style="48" bestFit="1" customWidth="1"/>
    <col min="15108" max="15108" width="7.85546875" style="48" customWidth="1"/>
    <col min="15109" max="15109" width="10" style="48" customWidth="1"/>
    <col min="15110" max="15110" width="9.28515625" style="48" customWidth="1"/>
    <col min="15111" max="15111" width="9.42578125" style="48" customWidth="1"/>
    <col min="15112" max="15112" width="17.7109375" style="48" customWidth="1"/>
    <col min="15113" max="15113" width="9.28515625" style="48" bestFit="1" customWidth="1"/>
    <col min="15114" max="15114" width="11.85546875" style="48" customWidth="1"/>
    <col min="15115" max="15115" width="15.42578125" style="48" customWidth="1"/>
    <col min="15116" max="15116" width="10.5703125" style="48" customWidth="1"/>
    <col min="15117" max="15117" width="9.140625" style="48"/>
    <col min="15118" max="15118" width="10.42578125" style="48" customWidth="1"/>
    <col min="15119" max="15120" width="7.7109375" style="48" customWidth="1"/>
    <col min="15121" max="15121" width="9.140625" style="48"/>
    <col min="15122" max="15122" width="11.7109375" style="48" customWidth="1"/>
    <col min="15123" max="15123" width="14" style="48" customWidth="1"/>
    <col min="15124" max="15124" width="15.28515625" style="48" customWidth="1"/>
    <col min="15125" max="15125" width="14.5703125" style="48" customWidth="1"/>
    <col min="15126" max="15126" width="11.7109375" style="48" bestFit="1" customWidth="1"/>
    <col min="15127" max="15127" width="11.85546875" style="48" bestFit="1" customWidth="1"/>
    <col min="15128" max="15128" width="11.7109375" style="48" bestFit="1" customWidth="1"/>
    <col min="15129" max="15129" width="11.85546875" style="48" bestFit="1" customWidth="1"/>
    <col min="15130" max="15130" width="11.42578125" style="48" customWidth="1"/>
    <col min="15131" max="15132" width="9.140625" style="48"/>
    <col min="15133" max="15133" width="16.85546875" style="48" customWidth="1"/>
    <col min="15134" max="15134" width="10" style="48" customWidth="1"/>
    <col min="15135" max="15135" width="13.28515625" style="48" customWidth="1"/>
    <col min="15136" max="15136" width="12" style="48" customWidth="1"/>
    <col min="15137" max="15137" width="11" style="48" customWidth="1"/>
    <col min="15138" max="15360" width="9.140625" style="48"/>
    <col min="15361" max="15361" width="2.85546875" style="48" customWidth="1"/>
    <col min="15362" max="15362" width="6.42578125" style="48" customWidth="1"/>
    <col min="15363" max="15363" width="11.7109375" style="48" bestFit="1" customWidth="1"/>
    <col min="15364" max="15364" width="7.85546875" style="48" customWidth="1"/>
    <col min="15365" max="15365" width="10" style="48" customWidth="1"/>
    <col min="15366" max="15366" width="9.28515625" style="48" customWidth="1"/>
    <col min="15367" max="15367" width="9.42578125" style="48" customWidth="1"/>
    <col min="15368" max="15368" width="17.7109375" style="48" customWidth="1"/>
    <col min="15369" max="15369" width="9.28515625" style="48" bestFit="1" customWidth="1"/>
    <col min="15370" max="15370" width="11.85546875" style="48" customWidth="1"/>
    <col min="15371" max="15371" width="15.42578125" style="48" customWidth="1"/>
    <col min="15372" max="15372" width="10.5703125" style="48" customWidth="1"/>
    <col min="15373" max="15373" width="9.140625" style="48"/>
    <col min="15374" max="15374" width="10.42578125" style="48" customWidth="1"/>
    <col min="15375" max="15376" width="7.7109375" style="48" customWidth="1"/>
    <col min="15377" max="15377" width="9.140625" style="48"/>
    <col min="15378" max="15378" width="11.7109375" style="48" customWidth="1"/>
    <col min="15379" max="15379" width="14" style="48" customWidth="1"/>
    <col min="15380" max="15380" width="15.28515625" style="48" customWidth="1"/>
    <col min="15381" max="15381" width="14.5703125" style="48" customWidth="1"/>
    <col min="15382" max="15382" width="11.7109375" style="48" bestFit="1" customWidth="1"/>
    <col min="15383" max="15383" width="11.85546875" style="48" bestFit="1" customWidth="1"/>
    <col min="15384" max="15384" width="11.7109375" style="48" bestFit="1" customWidth="1"/>
    <col min="15385" max="15385" width="11.85546875" style="48" bestFit="1" customWidth="1"/>
    <col min="15386" max="15386" width="11.42578125" style="48" customWidth="1"/>
    <col min="15387" max="15388" width="9.140625" style="48"/>
    <col min="15389" max="15389" width="16.85546875" style="48" customWidth="1"/>
    <col min="15390" max="15390" width="10" style="48" customWidth="1"/>
    <col min="15391" max="15391" width="13.28515625" style="48" customWidth="1"/>
    <col min="15392" max="15392" width="12" style="48" customWidth="1"/>
    <col min="15393" max="15393" width="11" style="48" customWidth="1"/>
    <col min="15394" max="15616" width="9.140625" style="48"/>
    <col min="15617" max="15617" width="2.85546875" style="48" customWidth="1"/>
    <col min="15618" max="15618" width="6.42578125" style="48" customWidth="1"/>
    <col min="15619" max="15619" width="11.7109375" style="48" bestFit="1" customWidth="1"/>
    <col min="15620" max="15620" width="7.85546875" style="48" customWidth="1"/>
    <col min="15621" max="15621" width="10" style="48" customWidth="1"/>
    <col min="15622" max="15622" width="9.28515625" style="48" customWidth="1"/>
    <col min="15623" max="15623" width="9.42578125" style="48" customWidth="1"/>
    <col min="15624" max="15624" width="17.7109375" style="48" customWidth="1"/>
    <col min="15625" max="15625" width="9.28515625" style="48" bestFit="1" customWidth="1"/>
    <col min="15626" max="15626" width="11.85546875" style="48" customWidth="1"/>
    <col min="15627" max="15627" width="15.42578125" style="48" customWidth="1"/>
    <col min="15628" max="15628" width="10.5703125" style="48" customWidth="1"/>
    <col min="15629" max="15629" width="9.140625" style="48"/>
    <col min="15630" max="15630" width="10.42578125" style="48" customWidth="1"/>
    <col min="15631" max="15632" width="7.7109375" style="48" customWidth="1"/>
    <col min="15633" max="15633" width="9.140625" style="48"/>
    <col min="15634" max="15634" width="11.7109375" style="48" customWidth="1"/>
    <col min="15635" max="15635" width="14" style="48" customWidth="1"/>
    <col min="15636" max="15636" width="15.28515625" style="48" customWidth="1"/>
    <col min="15637" max="15637" width="14.5703125" style="48" customWidth="1"/>
    <col min="15638" max="15638" width="11.7109375" style="48" bestFit="1" customWidth="1"/>
    <col min="15639" max="15639" width="11.85546875" style="48" bestFit="1" customWidth="1"/>
    <col min="15640" max="15640" width="11.7109375" style="48" bestFit="1" customWidth="1"/>
    <col min="15641" max="15641" width="11.85546875" style="48" bestFit="1" customWidth="1"/>
    <col min="15642" max="15642" width="11.42578125" style="48" customWidth="1"/>
    <col min="15643" max="15644" width="9.140625" style="48"/>
    <col min="15645" max="15645" width="16.85546875" style="48" customWidth="1"/>
    <col min="15646" max="15646" width="10" style="48" customWidth="1"/>
    <col min="15647" max="15647" width="13.28515625" style="48" customWidth="1"/>
    <col min="15648" max="15648" width="12" style="48" customWidth="1"/>
    <col min="15649" max="15649" width="11" style="48" customWidth="1"/>
    <col min="15650" max="15872" width="9.140625" style="48"/>
    <col min="15873" max="15873" width="2.85546875" style="48" customWidth="1"/>
    <col min="15874" max="15874" width="6.42578125" style="48" customWidth="1"/>
    <col min="15875" max="15875" width="11.7109375" style="48" bestFit="1" customWidth="1"/>
    <col min="15876" max="15876" width="7.85546875" style="48" customWidth="1"/>
    <col min="15877" max="15877" width="10" style="48" customWidth="1"/>
    <col min="15878" max="15878" width="9.28515625" style="48" customWidth="1"/>
    <col min="15879" max="15879" width="9.42578125" style="48" customWidth="1"/>
    <col min="15880" max="15880" width="17.7109375" style="48" customWidth="1"/>
    <col min="15881" max="15881" width="9.28515625" style="48" bestFit="1" customWidth="1"/>
    <col min="15882" max="15882" width="11.85546875" style="48" customWidth="1"/>
    <col min="15883" max="15883" width="15.42578125" style="48" customWidth="1"/>
    <col min="15884" max="15884" width="10.5703125" style="48" customWidth="1"/>
    <col min="15885" max="15885" width="9.140625" style="48"/>
    <col min="15886" max="15886" width="10.42578125" style="48" customWidth="1"/>
    <col min="15887" max="15888" width="7.7109375" style="48" customWidth="1"/>
    <col min="15889" max="15889" width="9.140625" style="48"/>
    <col min="15890" max="15890" width="11.7109375" style="48" customWidth="1"/>
    <col min="15891" max="15891" width="14" style="48" customWidth="1"/>
    <col min="15892" max="15892" width="15.28515625" style="48" customWidth="1"/>
    <col min="15893" max="15893" width="14.5703125" style="48" customWidth="1"/>
    <col min="15894" max="15894" width="11.7109375" style="48" bestFit="1" customWidth="1"/>
    <col min="15895" max="15895" width="11.85546875" style="48" bestFit="1" customWidth="1"/>
    <col min="15896" max="15896" width="11.7109375" style="48" bestFit="1" customWidth="1"/>
    <col min="15897" max="15897" width="11.85546875" style="48" bestFit="1" customWidth="1"/>
    <col min="15898" max="15898" width="11.42578125" style="48" customWidth="1"/>
    <col min="15899" max="15900" width="9.140625" style="48"/>
    <col min="15901" max="15901" width="16.85546875" style="48" customWidth="1"/>
    <col min="15902" max="15902" width="10" style="48" customWidth="1"/>
    <col min="15903" max="15903" width="13.28515625" style="48" customWidth="1"/>
    <col min="15904" max="15904" width="12" style="48" customWidth="1"/>
    <col min="15905" max="15905" width="11" style="48" customWidth="1"/>
    <col min="15906" max="16128" width="9.140625" style="48"/>
    <col min="16129" max="16129" width="2.85546875" style="48" customWidth="1"/>
    <col min="16130" max="16130" width="6.42578125" style="48" customWidth="1"/>
    <col min="16131" max="16131" width="11.7109375" style="48" bestFit="1" customWidth="1"/>
    <col min="16132" max="16132" width="7.85546875" style="48" customWidth="1"/>
    <col min="16133" max="16133" width="10" style="48" customWidth="1"/>
    <col min="16134" max="16134" width="9.28515625" style="48" customWidth="1"/>
    <col min="16135" max="16135" width="9.42578125" style="48" customWidth="1"/>
    <col min="16136" max="16136" width="17.7109375" style="48" customWidth="1"/>
    <col min="16137" max="16137" width="9.28515625" style="48" bestFit="1" customWidth="1"/>
    <col min="16138" max="16138" width="11.85546875" style="48" customWidth="1"/>
    <col min="16139" max="16139" width="15.42578125" style="48" customWidth="1"/>
    <col min="16140" max="16140" width="10.5703125" style="48" customWidth="1"/>
    <col min="16141" max="16141" width="9.140625" style="48"/>
    <col min="16142" max="16142" width="10.42578125" style="48" customWidth="1"/>
    <col min="16143" max="16144" width="7.7109375" style="48" customWidth="1"/>
    <col min="16145" max="16145" width="9.140625" style="48"/>
    <col min="16146" max="16146" width="11.7109375" style="48" customWidth="1"/>
    <col min="16147" max="16147" width="14" style="48" customWidth="1"/>
    <col min="16148" max="16148" width="15.28515625" style="48" customWidth="1"/>
    <col min="16149" max="16149" width="14.5703125" style="48" customWidth="1"/>
    <col min="16150" max="16150" width="11.7109375" style="48" bestFit="1" customWidth="1"/>
    <col min="16151" max="16151" width="11.85546875" style="48" bestFit="1" customWidth="1"/>
    <col min="16152" max="16152" width="11.7109375" style="48" bestFit="1" customWidth="1"/>
    <col min="16153" max="16153" width="11.85546875" style="48" bestFit="1" customWidth="1"/>
    <col min="16154" max="16154" width="11.42578125" style="48" customWidth="1"/>
    <col min="16155" max="16156" width="9.140625" style="48"/>
    <col min="16157" max="16157" width="16.85546875" style="48" customWidth="1"/>
    <col min="16158" max="16158" width="10" style="48" customWidth="1"/>
    <col min="16159" max="16159" width="13.28515625" style="48" customWidth="1"/>
    <col min="16160" max="16160" width="12" style="48" customWidth="1"/>
    <col min="16161" max="16161" width="11" style="48" customWidth="1"/>
    <col min="16162" max="16384" width="9.140625" style="48"/>
  </cols>
  <sheetData>
    <row r="2" spans="2:35" ht="18">
      <c r="B2" s="1007" t="s">
        <v>50</v>
      </c>
      <c r="C2" s="1007"/>
      <c r="D2" s="1007"/>
      <c r="E2" s="1007"/>
      <c r="F2" s="1007"/>
      <c r="G2" s="1007"/>
      <c r="H2" s="1007"/>
      <c r="I2" s="1007"/>
      <c r="J2" s="1007"/>
      <c r="K2" s="1007"/>
      <c r="L2" s="1007"/>
      <c r="M2" s="1007"/>
      <c r="N2" s="1007"/>
      <c r="O2" s="1007"/>
      <c r="P2" s="1007"/>
      <c r="Q2" s="1007"/>
      <c r="R2" s="1007"/>
      <c r="S2" s="1007"/>
      <c r="T2" s="1007"/>
      <c r="U2" s="1007"/>
      <c r="V2" s="1007"/>
      <c r="W2" s="1007"/>
      <c r="X2" s="1007"/>
      <c r="Y2" s="1007"/>
      <c r="Z2" s="1007"/>
      <c r="AA2" s="1007"/>
      <c r="AB2" s="1007"/>
      <c r="AC2" s="1007"/>
      <c r="AD2" s="1007"/>
      <c r="AE2" s="1007"/>
      <c r="AF2" s="1007"/>
    </row>
    <row r="3" spans="2:35" ht="15.75">
      <c r="B3" s="761" t="s">
        <v>51</v>
      </c>
      <c r="E3" s="305" t="s">
        <v>847</v>
      </c>
    </row>
    <row r="4" spans="2:35" ht="15">
      <c r="B4" s="1008" t="s">
        <v>52</v>
      </c>
      <c r="C4" s="1008"/>
      <c r="D4" s="1008"/>
      <c r="E4" s="1008"/>
      <c r="F4" s="1008"/>
      <c r="G4" s="1008"/>
      <c r="H4" s="1008"/>
      <c r="I4" s="1008"/>
      <c r="J4" s="1008"/>
      <c r="K4" s="1008"/>
      <c r="L4" s="1008"/>
      <c r="M4" s="1008"/>
      <c r="N4" s="1008"/>
      <c r="O4" s="1008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1009" t="s">
        <v>53</v>
      </c>
      <c r="AE4" s="1009"/>
      <c r="AF4" s="1009"/>
    </row>
    <row r="5" spans="2:35" ht="15">
      <c r="B5" s="50" t="s">
        <v>54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749"/>
      <c r="AE5" s="749"/>
      <c r="AF5" s="749"/>
    </row>
    <row r="6" spans="2:35" ht="15"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749"/>
      <c r="AE6" s="749"/>
      <c r="AF6" s="749"/>
    </row>
    <row r="7" spans="2:35" ht="15">
      <c r="B7" s="52" t="s">
        <v>55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749"/>
      <c r="AE7" s="749"/>
      <c r="AF7" s="749"/>
    </row>
    <row r="8" spans="2:35" ht="27.75" customHeight="1">
      <c r="B8" s="1010" t="s">
        <v>56</v>
      </c>
      <c r="C8" s="1010"/>
      <c r="D8" s="1010"/>
      <c r="E8" s="1010"/>
      <c r="F8" s="1010"/>
      <c r="G8" s="1010"/>
      <c r="H8" s="1010"/>
      <c r="I8" s="1010"/>
      <c r="J8" s="1010"/>
      <c r="K8" s="1010"/>
      <c r="L8" s="1010"/>
      <c r="M8" s="1010"/>
      <c r="N8" s="1010"/>
      <c r="O8" s="1010"/>
      <c r="P8" s="1010"/>
      <c r="Q8" s="1010"/>
      <c r="R8" s="1010"/>
      <c r="S8" s="1010"/>
      <c r="T8" s="1010"/>
      <c r="U8" s="1010"/>
      <c r="V8" s="1010"/>
      <c r="W8" s="1010"/>
      <c r="X8" s="1010"/>
      <c r="Y8" s="1010"/>
      <c r="Z8" s="1010"/>
      <c r="AA8" s="1010"/>
      <c r="AB8" s="1010"/>
      <c r="AC8" s="1010"/>
      <c r="AD8" s="1010"/>
      <c r="AE8" s="1010"/>
      <c r="AF8" s="1010"/>
    </row>
    <row r="10" spans="2:35" ht="22.5" customHeight="1">
      <c r="B10" s="1008" t="s">
        <v>57</v>
      </c>
      <c r="C10" s="1008"/>
      <c r="D10" s="1008"/>
      <c r="E10" s="1008"/>
      <c r="F10" s="1008"/>
      <c r="G10" s="1008"/>
      <c r="H10" s="1008"/>
      <c r="I10" s="1008"/>
      <c r="J10" s="1008"/>
      <c r="K10" s="1008"/>
      <c r="L10" s="1008"/>
      <c r="M10" s="1008"/>
      <c r="N10" s="1008"/>
      <c r="O10" s="1008"/>
      <c r="P10" s="1008"/>
      <c r="Q10" s="1008"/>
      <c r="R10" s="1008"/>
      <c r="S10" s="1008"/>
    </row>
    <row r="11" spans="2:35" ht="12.75">
      <c r="B11" s="50" t="s">
        <v>58</v>
      </c>
      <c r="C11" s="50"/>
      <c r="D11" s="50"/>
      <c r="E11" s="50"/>
      <c r="Z11" s="53"/>
      <c r="AA11" s="53"/>
      <c r="AB11" s="53"/>
      <c r="AC11" s="53"/>
      <c r="AD11" s="951" t="s">
        <v>850</v>
      </c>
      <c r="AE11" s="951"/>
    </row>
    <row r="12" spans="2:35" ht="12" thickBot="1">
      <c r="Z12" s="53"/>
      <c r="AA12" s="53"/>
      <c r="AB12" s="53"/>
      <c r="AC12" s="53"/>
    </row>
    <row r="13" spans="2:35" ht="39.75" customHeight="1" thickTop="1">
      <c r="B13" s="1024" t="s">
        <v>59</v>
      </c>
      <c r="C13" s="1011" t="s">
        <v>60</v>
      </c>
      <c r="D13" s="1011" t="s">
        <v>61</v>
      </c>
      <c r="E13" s="1011" t="s">
        <v>62</v>
      </c>
      <c r="F13" s="1011" t="s">
        <v>63</v>
      </c>
      <c r="G13" s="1011" t="s">
        <v>64</v>
      </c>
      <c r="H13" s="1011" t="s">
        <v>65</v>
      </c>
      <c r="I13" s="1014" t="s">
        <v>66</v>
      </c>
      <c r="J13" s="1011" t="s">
        <v>67</v>
      </c>
      <c r="K13" s="1011" t="s">
        <v>68</v>
      </c>
      <c r="L13" s="1011" t="s">
        <v>69</v>
      </c>
      <c r="M13" s="1011" t="s">
        <v>70</v>
      </c>
      <c r="N13" s="1019" t="s">
        <v>71</v>
      </c>
      <c r="O13" s="1020"/>
      <c r="P13" s="1020"/>
      <c r="Q13" s="1020"/>
      <c r="R13" s="1020"/>
      <c r="S13" s="1020"/>
      <c r="T13" s="1020"/>
      <c r="U13" s="1021"/>
      <c r="V13" s="1011" t="s">
        <v>72</v>
      </c>
      <c r="W13" s="1023" t="s">
        <v>73</v>
      </c>
      <c r="X13" s="1023"/>
      <c r="Y13" s="1023" t="s">
        <v>74</v>
      </c>
      <c r="Z13" s="1023"/>
      <c r="AA13" s="1011" t="s">
        <v>75</v>
      </c>
      <c r="AB13" s="1011" t="s">
        <v>76</v>
      </c>
      <c r="AC13" s="1011" t="s">
        <v>77</v>
      </c>
      <c r="AD13" s="1011" t="s">
        <v>78</v>
      </c>
      <c r="AE13" s="1011" t="s">
        <v>79</v>
      </c>
      <c r="AF13" s="1011" t="s">
        <v>80</v>
      </c>
      <c r="AG13" s="1026" t="s">
        <v>81</v>
      </c>
      <c r="AH13" s="1026"/>
      <c r="AI13" s="1027"/>
    </row>
    <row r="14" spans="2:35" ht="56.25">
      <c r="B14" s="1025"/>
      <c r="C14" s="1013"/>
      <c r="D14" s="1013"/>
      <c r="E14" s="1022"/>
      <c r="F14" s="1013"/>
      <c r="G14" s="1013"/>
      <c r="H14" s="1013"/>
      <c r="I14" s="1015"/>
      <c r="J14" s="1013"/>
      <c r="K14" s="1013"/>
      <c r="L14" s="1013"/>
      <c r="M14" s="1013"/>
      <c r="N14" s="55" t="s">
        <v>82</v>
      </c>
      <c r="O14" s="55" t="s">
        <v>83</v>
      </c>
      <c r="P14" s="55" t="s">
        <v>84</v>
      </c>
      <c r="Q14" s="55" t="s">
        <v>85</v>
      </c>
      <c r="R14" s="56" t="s">
        <v>86</v>
      </c>
      <c r="S14" s="57" t="s">
        <v>87</v>
      </c>
      <c r="T14" s="55" t="s">
        <v>88</v>
      </c>
      <c r="U14" s="55" t="s">
        <v>89</v>
      </c>
      <c r="V14" s="1022"/>
      <c r="W14" s="58" t="s">
        <v>90</v>
      </c>
      <c r="X14" s="59" t="s">
        <v>91</v>
      </c>
      <c r="Y14" s="58" t="s">
        <v>90</v>
      </c>
      <c r="Z14" s="60" t="s">
        <v>91</v>
      </c>
      <c r="AA14" s="1012"/>
      <c r="AB14" s="1013"/>
      <c r="AC14" s="1022"/>
      <c r="AD14" s="1022"/>
      <c r="AE14" s="1013"/>
      <c r="AF14" s="1013"/>
      <c r="AG14" s="61" t="s">
        <v>92</v>
      </c>
      <c r="AH14" s="61" t="s">
        <v>93</v>
      </c>
      <c r="AI14" s="62" t="s">
        <v>94</v>
      </c>
    </row>
    <row r="15" spans="2:35" ht="45.75" thickBot="1">
      <c r="B15" s="63">
        <v>1</v>
      </c>
      <c r="C15" s="64">
        <v>2</v>
      </c>
      <c r="D15" s="64">
        <v>3</v>
      </c>
      <c r="E15" s="64">
        <v>4</v>
      </c>
      <c r="F15" s="64">
        <v>5</v>
      </c>
      <c r="G15" s="64">
        <v>6</v>
      </c>
      <c r="H15" s="64">
        <v>7</v>
      </c>
      <c r="I15" s="65">
        <v>8</v>
      </c>
      <c r="J15" s="64">
        <v>9</v>
      </c>
      <c r="K15" s="64">
        <v>10</v>
      </c>
      <c r="L15" s="64">
        <v>11</v>
      </c>
      <c r="M15" s="64">
        <v>12</v>
      </c>
      <c r="N15" s="64">
        <v>13</v>
      </c>
      <c r="O15" s="64">
        <v>14</v>
      </c>
      <c r="P15" s="64">
        <v>15</v>
      </c>
      <c r="Q15" s="65">
        <v>16</v>
      </c>
      <c r="R15" s="64">
        <v>17</v>
      </c>
      <c r="S15" s="64" t="s">
        <v>95</v>
      </c>
      <c r="T15" s="64">
        <v>19</v>
      </c>
      <c r="U15" s="64" t="s">
        <v>96</v>
      </c>
      <c r="V15" s="64">
        <v>21</v>
      </c>
      <c r="W15" s="64">
        <v>22</v>
      </c>
      <c r="X15" s="65">
        <v>23</v>
      </c>
      <c r="Y15" s="64">
        <v>24</v>
      </c>
      <c r="Z15" s="65">
        <v>25</v>
      </c>
      <c r="AA15" s="65">
        <v>26</v>
      </c>
      <c r="AB15" s="64">
        <v>27</v>
      </c>
      <c r="AC15" s="65">
        <v>28</v>
      </c>
      <c r="AD15" s="64" t="s">
        <v>97</v>
      </c>
      <c r="AE15" s="64" t="s">
        <v>98</v>
      </c>
      <c r="AF15" s="65">
        <v>31</v>
      </c>
      <c r="AG15" s="64">
        <v>32</v>
      </c>
      <c r="AH15" s="65">
        <v>33</v>
      </c>
      <c r="AI15" s="776">
        <v>34</v>
      </c>
    </row>
    <row r="16" spans="2:35" ht="15.75" customHeight="1" thickTop="1">
      <c r="B16" s="763">
        <v>1</v>
      </c>
      <c r="C16" s="764" t="s">
        <v>99</v>
      </c>
      <c r="D16" s="762" t="s">
        <v>100</v>
      </c>
      <c r="E16" s="765">
        <v>487157609359</v>
      </c>
      <c r="F16" s="766">
        <v>23868</v>
      </c>
      <c r="G16" s="764" t="s">
        <v>101</v>
      </c>
      <c r="H16" s="104" t="s">
        <v>102</v>
      </c>
      <c r="I16" s="764" t="s">
        <v>103</v>
      </c>
      <c r="J16" s="764" t="s">
        <v>104</v>
      </c>
      <c r="K16" s="766">
        <v>39527</v>
      </c>
      <c r="L16" s="104" t="s">
        <v>105</v>
      </c>
      <c r="M16" s="104" t="s">
        <v>106</v>
      </c>
      <c r="N16" s="66">
        <v>600000</v>
      </c>
      <c r="O16" s="66">
        <v>0</v>
      </c>
      <c r="P16" s="66">
        <v>0</v>
      </c>
      <c r="Q16" s="66">
        <v>0</v>
      </c>
      <c r="R16" s="66">
        <v>1682700</v>
      </c>
      <c r="S16" s="66">
        <f>SUM(N16:R16)</f>
        <v>2282700</v>
      </c>
      <c r="T16" s="767">
        <v>0</v>
      </c>
      <c r="U16" s="768">
        <f>S16+T16</f>
        <v>2282700</v>
      </c>
      <c r="V16" s="767">
        <v>0</v>
      </c>
      <c r="W16" s="66">
        <v>0</v>
      </c>
      <c r="X16" s="66">
        <v>0</v>
      </c>
      <c r="Y16" s="66">
        <v>0</v>
      </c>
      <c r="Z16" s="66">
        <v>0</v>
      </c>
      <c r="AA16" s="66">
        <v>2400</v>
      </c>
      <c r="AB16" s="66">
        <v>393962.4</v>
      </c>
      <c r="AC16" s="66">
        <v>4664.5</v>
      </c>
      <c r="AD16" s="768">
        <f>SUM(W16:AC16)</f>
        <v>401026.9</v>
      </c>
      <c r="AE16" s="768">
        <f>U16-AD16</f>
        <v>1881673.1</v>
      </c>
      <c r="AF16" s="67">
        <v>0</v>
      </c>
      <c r="AG16" s="769" t="s">
        <v>107</v>
      </c>
      <c r="AH16" s="770">
        <v>73610100092211</v>
      </c>
      <c r="AI16" s="777" t="s">
        <v>108</v>
      </c>
    </row>
    <row r="17" spans="2:35" ht="15.75" customHeight="1">
      <c r="B17" s="763">
        <v>2</v>
      </c>
      <c r="C17" s="764" t="s">
        <v>109</v>
      </c>
      <c r="D17" s="762" t="s">
        <v>110</v>
      </c>
      <c r="E17" s="765">
        <v>365411753431</v>
      </c>
      <c r="F17" s="766">
        <v>20847</v>
      </c>
      <c r="G17" s="764" t="s">
        <v>101</v>
      </c>
      <c r="H17" s="104" t="s">
        <v>102</v>
      </c>
      <c r="I17" s="764" t="s">
        <v>111</v>
      </c>
      <c r="J17" s="764" t="s">
        <v>112</v>
      </c>
      <c r="K17" s="766">
        <v>41568</v>
      </c>
      <c r="L17" s="104" t="s">
        <v>105</v>
      </c>
      <c r="M17" s="104" t="s">
        <v>106</v>
      </c>
      <c r="N17" s="66">
        <v>600000</v>
      </c>
      <c r="O17" s="66">
        <v>0</v>
      </c>
      <c r="P17" s="66">
        <v>0</v>
      </c>
      <c r="Q17" s="66">
        <v>0</v>
      </c>
      <c r="R17" s="66">
        <v>1550000</v>
      </c>
      <c r="S17" s="66">
        <f t="shared" ref="S17" si="0">SUM(N17:R17)</f>
        <v>2150000</v>
      </c>
      <c r="T17" s="767">
        <v>0</v>
      </c>
      <c r="U17" s="768">
        <f t="shared" ref="U17" si="1">S17+T17</f>
        <v>2150000</v>
      </c>
      <c r="V17" s="767">
        <v>0</v>
      </c>
      <c r="W17" s="66">
        <v>0</v>
      </c>
      <c r="X17" s="66">
        <v>0</v>
      </c>
      <c r="Y17" s="66">
        <v>0</v>
      </c>
      <c r="Z17" s="66">
        <v>0</v>
      </c>
      <c r="AA17" s="66">
        <v>2400</v>
      </c>
      <c r="AB17" s="66">
        <v>352560</v>
      </c>
      <c r="AC17" s="66">
        <v>11751</v>
      </c>
      <c r="AD17" s="768">
        <f t="shared" ref="AD17" si="2">SUM(W17:AC17)</f>
        <v>366711</v>
      </c>
      <c r="AE17" s="768">
        <f t="shared" ref="AE17" si="3">U17-AD17</f>
        <v>1783289</v>
      </c>
      <c r="AF17" s="67">
        <v>0</v>
      </c>
      <c r="AG17" s="769" t="s">
        <v>107</v>
      </c>
      <c r="AH17" s="770">
        <v>328002011000857</v>
      </c>
      <c r="AI17" s="777" t="s">
        <v>113</v>
      </c>
    </row>
    <row r="18" spans="2:35" ht="15.75" customHeight="1">
      <c r="B18" s="68"/>
      <c r="C18" s="69"/>
      <c r="D18" s="69"/>
      <c r="E18" s="69"/>
      <c r="F18" s="69"/>
      <c r="G18" s="69"/>
      <c r="H18" s="69"/>
      <c r="I18" s="69"/>
      <c r="J18" s="69"/>
      <c r="K18" s="69"/>
      <c r="L18" s="69"/>
      <c r="M18" s="69"/>
      <c r="N18" s="70">
        <f>SUM(N16:N17)</f>
        <v>1200000</v>
      </c>
      <c r="O18" s="70">
        <f t="shared" ref="O18:AF18" si="4">SUM(O16:O17)</f>
        <v>0</v>
      </c>
      <c r="P18" s="70">
        <f t="shared" si="4"/>
        <v>0</v>
      </c>
      <c r="Q18" s="70">
        <f t="shared" si="4"/>
        <v>0</v>
      </c>
      <c r="R18" s="70">
        <f t="shared" si="4"/>
        <v>3232700</v>
      </c>
      <c r="S18" s="70">
        <f t="shared" si="4"/>
        <v>4432700</v>
      </c>
      <c r="T18" s="70">
        <f t="shared" si="4"/>
        <v>0</v>
      </c>
      <c r="U18" s="70">
        <f t="shared" si="4"/>
        <v>4432700</v>
      </c>
      <c r="V18" s="70">
        <f t="shared" si="4"/>
        <v>0</v>
      </c>
      <c r="W18" s="70">
        <f t="shared" si="4"/>
        <v>0</v>
      </c>
      <c r="X18" s="70">
        <f t="shared" si="4"/>
        <v>0</v>
      </c>
      <c r="Y18" s="70">
        <f t="shared" si="4"/>
        <v>0</v>
      </c>
      <c r="Z18" s="70">
        <f t="shared" si="4"/>
        <v>0</v>
      </c>
      <c r="AA18" s="70">
        <f t="shared" si="4"/>
        <v>4800</v>
      </c>
      <c r="AB18" s="70">
        <f t="shared" si="4"/>
        <v>746522.4</v>
      </c>
      <c r="AC18" s="70">
        <f t="shared" si="4"/>
        <v>16415.5</v>
      </c>
      <c r="AD18" s="70">
        <f t="shared" si="4"/>
        <v>767737.9</v>
      </c>
      <c r="AE18" s="70">
        <f t="shared" si="4"/>
        <v>3664962.1</v>
      </c>
      <c r="AF18" s="70">
        <f t="shared" si="4"/>
        <v>0</v>
      </c>
      <c r="AG18" s="71"/>
      <c r="AH18" s="71"/>
      <c r="AI18" s="72"/>
    </row>
    <row r="19" spans="2:35" ht="25.5" customHeight="1" thickBot="1">
      <c r="B19" s="1016" t="s">
        <v>87</v>
      </c>
      <c r="C19" s="1017"/>
      <c r="D19" s="1017"/>
      <c r="E19" s="1017"/>
      <c r="F19" s="1017"/>
      <c r="G19" s="1017"/>
      <c r="H19" s="1017"/>
      <c r="I19" s="1017"/>
      <c r="J19" s="1017"/>
      <c r="K19" s="1017"/>
      <c r="L19" s="1017"/>
      <c r="M19" s="1018"/>
      <c r="N19" s="73"/>
      <c r="O19" s="73"/>
      <c r="P19" s="73"/>
      <c r="Q19" s="73"/>
      <c r="R19" s="73"/>
      <c r="S19" s="73"/>
      <c r="T19" s="73"/>
      <c r="U19" s="73"/>
      <c r="V19" s="73"/>
      <c r="W19" s="73"/>
      <c r="X19" s="74"/>
      <c r="Y19" s="74"/>
      <c r="Z19" s="74"/>
      <c r="AA19" s="74"/>
      <c r="AB19" s="73"/>
      <c r="AC19" s="73"/>
      <c r="AD19" s="73"/>
      <c r="AE19" s="73"/>
      <c r="AF19" s="73"/>
      <c r="AG19" s="75"/>
      <c r="AH19" s="75"/>
      <c r="AI19" s="76"/>
    </row>
    <row r="20" spans="2:35" ht="15.75" customHeight="1" thickTop="1">
      <c r="B20" s="77"/>
      <c r="C20" s="77"/>
      <c r="D20" s="77"/>
      <c r="E20" s="77"/>
      <c r="F20" s="77"/>
      <c r="G20" s="77"/>
      <c r="H20" s="77"/>
      <c r="I20" s="77"/>
      <c r="J20" s="77"/>
      <c r="K20" s="77"/>
      <c r="L20" s="77"/>
      <c r="M20" s="77"/>
      <c r="N20" s="78"/>
      <c r="O20" s="78"/>
      <c r="P20" s="78"/>
      <c r="Q20" s="78"/>
      <c r="R20" s="78"/>
      <c r="S20" s="78"/>
      <c r="T20" s="78"/>
      <c r="U20" s="78"/>
      <c r="V20" s="78"/>
      <c r="W20" s="79"/>
      <c r="X20" s="79"/>
      <c r="Y20" s="79"/>
      <c r="Z20" s="78"/>
      <c r="AA20" s="78"/>
      <c r="AB20" s="78"/>
      <c r="AC20" s="78"/>
      <c r="AD20" s="80"/>
      <c r="AE20" s="80"/>
      <c r="AF20" s="79"/>
    </row>
    <row r="21" spans="2:35" ht="15.75" customHeight="1">
      <c r="B21" s="1028" t="s">
        <v>114</v>
      </c>
      <c r="C21" s="1028"/>
      <c r="D21" s="1028"/>
      <c r="E21" s="1028"/>
      <c r="F21" s="1028"/>
      <c r="G21" s="1028"/>
      <c r="H21" s="1028"/>
      <c r="I21" s="1028"/>
      <c r="J21" s="1028"/>
      <c r="K21" s="1028"/>
      <c r="L21" s="1028"/>
      <c r="M21" s="1028"/>
      <c r="N21" s="1028"/>
      <c r="O21" s="1028"/>
      <c r="P21" s="1028"/>
      <c r="Q21" s="1028"/>
      <c r="R21" s="1028"/>
      <c r="S21" s="1028"/>
      <c r="T21" s="1028"/>
      <c r="U21" s="1028"/>
      <c r="V21" s="1028"/>
      <c r="W21" s="79"/>
      <c r="X21" s="79"/>
      <c r="Y21" s="79"/>
      <c r="Z21" s="78"/>
      <c r="AA21" s="78"/>
      <c r="AB21" s="78"/>
      <c r="AC21" s="78"/>
      <c r="AD21" s="80"/>
      <c r="AE21" s="80"/>
      <c r="AF21" s="79"/>
    </row>
    <row r="22" spans="2:35" ht="15.75" customHeight="1">
      <c r="B22" s="77"/>
      <c r="C22" s="77"/>
      <c r="D22" s="77"/>
      <c r="E22" s="77"/>
      <c r="F22" s="77"/>
      <c r="G22" s="77"/>
      <c r="H22" s="77"/>
      <c r="I22" s="77"/>
      <c r="J22" s="77"/>
      <c r="K22" s="77"/>
      <c r="L22" s="77"/>
      <c r="M22" s="77"/>
      <c r="N22" s="78"/>
      <c r="O22" s="78"/>
      <c r="P22" s="78"/>
      <c r="Q22" s="78"/>
      <c r="R22" s="78"/>
      <c r="S22" s="78"/>
      <c r="T22" s="78"/>
      <c r="U22" s="78"/>
      <c r="V22" s="78"/>
      <c r="W22" s="79"/>
      <c r="X22" s="79"/>
      <c r="Y22" s="79"/>
      <c r="Z22" s="78"/>
      <c r="AA22" s="78"/>
      <c r="AB22" s="78"/>
      <c r="AC22" s="78"/>
      <c r="AD22" s="80"/>
      <c r="AE22" s="80"/>
      <c r="AF22" s="79"/>
    </row>
    <row r="23" spans="2:35" ht="15.75" customHeight="1" thickBot="1">
      <c r="B23" s="1029" t="str">
        <f>B11</f>
        <v>BSC ALLIED HEALTH SCIENCES</v>
      </c>
      <c r="C23" s="1029"/>
      <c r="D23" s="1029"/>
      <c r="E23" s="77"/>
      <c r="F23" s="77"/>
      <c r="G23" s="77"/>
      <c r="H23" s="77"/>
      <c r="I23" s="77"/>
      <c r="J23" s="77"/>
      <c r="K23" s="77"/>
      <c r="L23" s="77"/>
      <c r="M23" s="77"/>
      <c r="N23" s="78"/>
      <c r="O23" s="78"/>
      <c r="P23" s="78"/>
      <c r="Q23" s="78"/>
      <c r="R23" s="78"/>
      <c r="S23" s="78"/>
      <c r="T23" s="78"/>
      <c r="U23" s="78"/>
      <c r="V23" s="78"/>
      <c r="W23" s="79"/>
      <c r="X23" s="79"/>
      <c r="Y23" s="79"/>
      <c r="Z23" s="78"/>
      <c r="AA23" s="78"/>
      <c r="AB23" s="78"/>
      <c r="AC23" s="78"/>
      <c r="AD23" s="80"/>
      <c r="AE23" s="80"/>
      <c r="AF23" s="79"/>
    </row>
    <row r="24" spans="2:35" ht="15.75" customHeight="1" thickTop="1" thickBot="1">
      <c r="B24" s="77"/>
      <c r="C24" s="77"/>
      <c r="D24" s="77"/>
      <c r="E24" s="77"/>
      <c r="F24" s="77"/>
      <c r="G24" s="77"/>
      <c r="H24" s="77"/>
      <c r="I24" s="77"/>
      <c r="J24" s="77"/>
      <c r="K24" s="77"/>
      <c r="L24" s="77"/>
      <c r="M24" s="77"/>
      <c r="N24" s="78"/>
      <c r="O24" s="78"/>
      <c r="P24" s="78"/>
      <c r="Q24" s="78"/>
      <c r="R24" s="78"/>
      <c r="S24" s="78"/>
      <c r="T24" s="78"/>
      <c r="U24" s="78"/>
      <c r="V24" s="78"/>
      <c r="W24" s="79"/>
      <c r="X24" s="79"/>
      <c r="Y24" s="79"/>
      <c r="Z24" s="78"/>
      <c r="AA24" s="78"/>
      <c r="AB24" s="78"/>
      <c r="AC24" s="78"/>
      <c r="AD24" s="80"/>
      <c r="AE24" s="80"/>
      <c r="AF24" s="79"/>
    </row>
    <row r="25" spans="2:35" ht="30.75" customHeight="1" thickTop="1">
      <c r="B25" s="1024" t="s">
        <v>59</v>
      </c>
      <c r="C25" s="1011" t="s">
        <v>60</v>
      </c>
      <c r="D25" s="1011" t="s">
        <v>61</v>
      </c>
      <c r="E25" s="1011" t="s">
        <v>62</v>
      </c>
      <c r="F25" s="1011" t="s">
        <v>63</v>
      </c>
      <c r="G25" s="1011" t="s">
        <v>64</v>
      </c>
      <c r="H25" s="1011" t="s">
        <v>65</v>
      </c>
      <c r="I25" s="1014" t="s">
        <v>66</v>
      </c>
      <c r="J25" s="1011" t="s">
        <v>67</v>
      </c>
      <c r="K25" s="1011" t="s">
        <v>68</v>
      </c>
      <c r="L25" s="1011" t="s">
        <v>69</v>
      </c>
      <c r="M25" s="1011" t="s">
        <v>70</v>
      </c>
      <c r="N25" s="1019" t="s">
        <v>115</v>
      </c>
      <c r="O25" s="1020"/>
      <c r="P25" s="1020"/>
      <c r="Q25" s="1020"/>
      <c r="R25" s="1020"/>
      <c r="S25" s="1020"/>
      <c r="T25" s="1020"/>
      <c r="U25" s="1021"/>
      <c r="V25" s="1011" t="s">
        <v>72</v>
      </c>
      <c r="W25" s="1023" t="s">
        <v>73</v>
      </c>
      <c r="X25" s="1023"/>
      <c r="Y25" s="1023" t="s">
        <v>74</v>
      </c>
      <c r="Z25" s="1023"/>
      <c r="AA25" s="1011" t="s">
        <v>75</v>
      </c>
      <c r="AB25" s="1011" t="s">
        <v>76</v>
      </c>
      <c r="AC25" s="1011" t="s">
        <v>77</v>
      </c>
      <c r="AD25" s="1011" t="s">
        <v>78</v>
      </c>
      <c r="AE25" s="1011" t="s">
        <v>79</v>
      </c>
      <c r="AF25" s="1011" t="s">
        <v>80</v>
      </c>
      <c r="AG25" s="1026" t="s">
        <v>81</v>
      </c>
      <c r="AH25" s="1026"/>
      <c r="AI25" s="1027"/>
    </row>
    <row r="26" spans="2:35" ht="56.25">
      <c r="B26" s="1025"/>
      <c r="C26" s="1013"/>
      <c r="D26" s="1013"/>
      <c r="E26" s="1022"/>
      <c r="F26" s="1013"/>
      <c r="G26" s="1013"/>
      <c r="H26" s="1013"/>
      <c r="I26" s="1015"/>
      <c r="J26" s="1013"/>
      <c r="K26" s="1013"/>
      <c r="L26" s="1013"/>
      <c r="M26" s="1013"/>
      <c r="N26" s="55" t="s">
        <v>82</v>
      </c>
      <c r="O26" s="55" t="s">
        <v>83</v>
      </c>
      <c r="P26" s="55" t="s">
        <v>84</v>
      </c>
      <c r="Q26" s="55" t="s">
        <v>85</v>
      </c>
      <c r="R26" s="56" t="s">
        <v>86</v>
      </c>
      <c r="S26" s="57" t="s">
        <v>87</v>
      </c>
      <c r="T26" s="55" t="s">
        <v>88</v>
      </c>
      <c r="U26" s="55" t="s">
        <v>89</v>
      </c>
      <c r="V26" s="1022"/>
      <c r="W26" s="58" t="s">
        <v>90</v>
      </c>
      <c r="X26" s="59" t="s">
        <v>91</v>
      </c>
      <c r="Y26" s="58" t="s">
        <v>90</v>
      </c>
      <c r="Z26" s="60" t="s">
        <v>91</v>
      </c>
      <c r="AA26" s="1012"/>
      <c r="AB26" s="1013"/>
      <c r="AC26" s="1022"/>
      <c r="AD26" s="1022"/>
      <c r="AE26" s="1013"/>
      <c r="AF26" s="1013"/>
      <c r="AG26" s="61" t="s">
        <v>92</v>
      </c>
      <c r="AH26" s="61" t="s">
        <v>93</v>
      </c>
      <c r="AI26" s="62" t="s">
        <v>94</v>
      </c>
    </row>
    <row r="27" spans="2:35" ht="45.75" thickBot="1">
      <c r="B27" s="63">
        <v>1</v>
      </c>
      <c r="C27" s="64">
        <v>2</v>
      </c>
      <c r="D27" s="64">
        <v>3</v>
      </c>
      <c r="E27" s="64">
        <v>4</v>
      </c>
      <c r="F27" s="64">
        <v>5</v>
      </c>
      <c r="G27" s="64">
        <v>6</v>
      </c>
      <c r="H27" s="64">
        <v>7</v>
      </c>
      <c r="I27" s="65">
        <v>8</v>
      </c>
      <c r="J27" s="64">
        <v>9</v>
      </c>
      <c r="K27" s="64">
        <v>10</v>
      </c>
      <c r="L27" s="64">
        <v>11</v>
      </c>
      <c r="M27" s="64">
        <v>12</v>
      </c>
      <c r="N27" s="64">
        <v>13</v>
      </c>
      <c r="O27" s="64">
        <v>14</v>
      </c>
      <c r="P27" s="64">
        <v>15</v>
      </c>
      <c r="Q27" s="65">
        <v>16</v>
      </c>
      <c r="R27" s="64">
        <v>17</v>
      </c>
      <c r="S27" s="64" t="s">
        <v>95</v>
      </c>
      <c r="T27" s="64">
        <v>19</v>
      </c>
      <c r="U27" s="64" t="s">
        <v>96</v>
      </c>
      <c r="V27" s="64">
        <v>21</v>
      </c>
      <c r="W27" s="64">
        <v>22</v>
      </c>
      <c r="X27" s="65">
        <v>23</v>
      </c>
      <c r="Y27" s="64">
        <v>24</v>
      </c>
      <c r="Z27" s="65">
        <v>25</v>
      </c>
      <c r="AA27" s="65">
        <v>26</v>
      </c>
      <c r="AB27" s="64">
        <v>27</v>
      </c>
      <c r="AC27" s="65">
        <v>28</v>
      </c>
      <c r="AD27" s="64" t="s">
        <v>97</v>
      </c>
      <c r="AE27" s="64" t="s">
        <v>98</v>
      </c>
      <c r="AF27" s="65">
        <v>31</v>
      </c>
      <c r="AG27" s="64">
        <v>32</v>
      </c>
      <c r="AH27" s="65">
        <v>33</v>
      </c>
      <c r="AI27" s="776">
        <v>34</v>
      </c>
    </row>
    <row r="28" spans="2:35" ht="15.75" customHeight="1" thickTop="1">
      <c r="B28" s="68">
        <v>1</v>
      </c>
      <c r="C28" s="771" t="s">
        <v>99</v>
      </c>
      <c r="D28" s="771" t="s">
        <v>100</v>
      </c>
      <c r="E28" s="772">
        <v>487157609359</v>
      </c>
      <c r="F28" s="773">
        <v>23868</v>
      </c>
      <c r="G28" s="771" t="s">
        <v>101</v>
      </c>
      <c r="H28" s="104" t="s">
        <v>102</v>
      </c>
      <c r="I28" s="771" t="s">
        <v>103</v>
      </c>
      <c r="J28" s="771" t="s">
        <v>104</v>
      </c>
      <c r="K28" s="773">
        <v>39527</v>
      </c>
      <c r="L28" s="104" t="s">
        <v>105</v>
      </c>
      <c r="M28" s="104" t="s">
        <v>106</v>
      </c>
      <c r="N28" s="66">
        <v>600000</v>
      </c>
      <c r="O28" s="66">
        <v>0</v>
      </c>
      <c r="P28" s="66">
        <v>0</v>
      </c>
      <c r="Q28" s="66">
        <v>0</v>
      </c>
      <c r="R28" s="66">
        <v>1693500</v>
      </c>
      <c r="S28" s="66">
        <f>SUM(N28:R28)</f>
        <v>2293500</v>
      </c>
      <c r="T28" s="767">
        <v>0</v>
      </c>
      <c r="U28" s="768">
        <f>S28+T28</f>
        <v>2293500</v>
      </c>
      <c r="V28" s="767">
        <v>0</v>
      </c>
      <c r="W28" s="66">
        <v>0</v>
      </c>
      <c r="X28" s="66">
        <v>0</v>
      </c>
      <c r="Y28" s="66">
        <v>0</v>
      </c>
      <c r="Z28" s="66">
        <v>0</v>
      </c>
      <c r="AA28" s="66">
        <v>2400</v>
      </c>
      <c r="AB28" s="66">
        <v>379132</v>
      </c>
      <c r="AC28" s="66">
        <v>7112.9</v>
      </c>
      <c r="AD28" s="768">
        <f>W28+Y28+AA28+AB28+AC28</f>
        <v>388644.9</v>
      </c>
      <c r="AE28" s="768">
        <f>U28-AD28</f>
        <v>1904855.1</v>
      </c>
      <c r="AF28" s="67">
        <v>0</v>
      </c>
      <c r="AG28" s="774" t="s">
        <v>107</v>
      </c>
      <c r="AH28" s="775">
        <v>73610100092211</v>
      </c>
      <c r="AI28" s="778" t="s">
        <v>108</v>
      </c>
    </row>
    <row r="29" spans="2:35" ht="15.75" customHeight="1">
      <c r="B29" s="68">
        <f>B28+1</f>
        <v>2</v>
      </c>
      <c r="C29" s="771" t="s">
        <v>116</v>
      </c>
      <c r="D29" s="771" t="s">
        <v>117</v>
      </c>
      <c r="E29" s="772">
        <v>265311442675</v>
      </c>
      <c r="F29" s="773">
        <v>28525</v>
      </c>
      <c r="G29" s="771" t="s">
        <v>118</v>
      </c>
      <c r="H29" s="104" t="s">
        <v>102</v>
      </c>
      <c r="I29" s="771" t="s">
        <v>119</v>
      </c>
      <c r="J29" s="771" t="s">
        <v>120</v>
      </c>
      <c r="K29" s="773">
        <v>40434</v>
      </c>
      <c r="L29" s="104" t="s">
        <v>105</v>
      </c>
      <c r="M29" s="104" t="s">
        <v>106</v>
      </c>
      <c r="N29" s="66">
        <v>350097</v>
      </c>
      <c r="O29" s="66">
        <v>0</v>
      </c>
      <c r="P29" s="66">
        <v>0</v>
      </c>
      <c r="Q29" s="66">
        <v>0</v>
      </c>
      <c r="R29" s="66">
        <v>525145</v>
      </c>
      <c r="S29" s="66">
        <f t="shared" ref="S29:S39" si="5">SUM(N29:R29)</f>
        <v>875242</v>
      </c>
      <c r="T29" s="767">
        <v>0</v>
      </c>
      <c r="U29" s="768">
        <f t="shared" ref="U29:U39" si="6">S29+T29</f>
        <v>875242</v>
      </c>
      <c r="V29" s="767">
        <v>0</v>
      </c>
      <c r="W29" s="66">
        <v>0</v>
      </c>
      <c r="X29" s="66">
        <v>0</v>
      </c>
      <c r="Y29" s="66">
        <v>0</v>
      </c>
      <c r="Z29" s="66">
        <v>0</v>
      </c>
      <c r="AA29" s="66">
        <v>2400</v>
      </c>
      <c r="AB29" s="66">
        <v>31225</v>
      </c>
      <c r="AC29" s="66">
        <v>250</v>
      </c>
      <c r="AD29" s="768">
        <f t="shared" ref="AD29:AD39" si="7">W29+Y29+AA29+AB29+AC29</f>
        <v>33875</v>
      </c>
      <c r="AE29" s="768">
        <f t="shared" ref="AE29:AE39" si="8">U29-AD29</f>
        <v>841367</v>
      </c>
      <c r="AF29" s="67">
        <v>0</v>
      </c>
      <c r="AG29" s="774" t="s">
        <v>107</v>
      </c>
      <c r="AH29" s="775">
        <v>610002010005186</v>
      </c>
      <c r="AI29" s="778" t="s">
        <v>121</v>
      </c>
    </row>
    <row r="30" spans="2:35" ht="15.75" customHeight="1">
      <c r="B30" s="68">
        <f t="shared" ref="B30:B39" si="9">B29+1</f>
        <v>3</v>
      </c>
      <c r="C30" s="771" t="s">
        <v>109</v>
      </c>
      <c r="D30" s="771" t="s">
        <v>110</v>
      </c>
      <c r="E30" s="772">
        <v>365411753431</v>
      </c>
      <c r="F30" s="773">
        <v>20847</v>
      </c>
      <c r="G30" s="771" t="s">
        <v>101</v>
      </c>
      <c r="H30" s="104" t="s">
        <v>102</v>
      </c>
      <c r="I30" s="771" t="s">
        <v>111</v>
      </c>
      <c r="J30" s="771" t="s">
        <v>112</v>
      </c>
      <c r="K30" s="773">
        <v>41568</v>
      </c>
      <c r="L30" s="104" t="s">
        <v>105</v>
      </c>
      <c r="M30" s="104" t="s">
        <v>106</v>
      </c>
      <c r="N30" s="66">
        <v>598387</v>
      </c>
      <c r="O30" s="66">
        <v>0</v>
      </c>
      <c r="P30" s="66">
        <v>0</v>
      </c>
      <c r="Q30" s="66">
        <v>0</v>
      </c>
      <c r="R30" s="66">
        <v>2094355</v>
      </c>
      <c r="S30" s="66">
        <f t="shared" si="5"/>
        <v>2692742</v>
      </c>
      <c r="T30" s="767">
        <v>0</v>
      </c>
      <c r="U30" s="768">
        <f t="shared" si="6"/>
        <v>2692742</v>
      </c>
      <c r="V30" s="767">
        <v>0</v>
      </c>
      <c r="W30" s="66">
        <v>0</v>
      </c>
      <c r="X30" s="66">
        <v>0</v>
      </c>
      <c r="Y30" s="66">
        <v>0</v>
      </c>
      <c r="Z30" s="66">
        <v>0</v>
      </c>
      <c r="AA30" s="66">
        <v>2400</v>
      </c>
      <c r="AB30" s="66">
        <v>503696</v>
      </c>
      <c r="AC30" s="66">
        <v>10324.5</v>
      </c>
      <c r="AD30" s="768">
        <f t="shared" si="7"/>
        <v>516420.5</v>
      </c>
      <c r="AE30" s="768">
        <f t="shared" si="8"/>
        <v>2176321.5</v>
      </c>
      <c r="AF30" s="67">
        <v>0</v>
      </c>
      <c r="AG30" s="774" t="s">
        <v>107</v>
      </c>
      <c r="AH30" s="775">
        <v>328002011000857</v>
      </c>
      <c r="AI30" s="778" t="s">
        <v>113</v>
      </c>
    </row>
    <row r="31" spans="2:35" ht="15.75" customHeight="1">
      <c r="B31" s="68">
        <f t="shared" si="9"/>
        <v>4</v>
      </c>
      <c r="C31" s="771" t="s">
        <v>122</v>
      </c>
      <c r="D31" s="771" t="s">
        <v>123</v>
      </c>
      <c r="E31" s="772">
        <v>598418994308</v>
      </c>
      <c r="F31" s="773">
        <v>32281</v>
      </c>
      <c r="G31" s="771" t="s">
        <v>101</v>
      </c>
      <c r="H31" s="104" t="s">
        <v>102</v>
      </c>
      <c r="I31" s="771" t="s">
        <v>124</v>
      </c>
      <c r="J31" s="771" t="s">
        <v>125</v>
      </c>
      <c r="K31" s="773">
        <v>43645</v>
      </c>
      <c r="L31" s="104" t="s">
        <v>105</v>
      </c>
      <c r="M31" s="104" t="s">
        <v>106</v>
      </c>
      <c r="N31" s="66">
        <v>356129</v>
      </c>
      <c r="O31" s="66">
        <v>0</v>
      </c>
      <c r="P31" s="66">
        <v>0</v>
      </c>
      <c r="Q31" s="66">
        <v>0</v>
      </c>
      <c r="R31" s="66">
        <v>830968</v>
      </c>
      <c r="S31" s="66">
        <f t="shared" si="5"/>
        <v>1187097</v>
      </c>
      <c r="T31" s="767">
        <v>0</v>
      </c>
      <c r="U31" s="768">
        <f t="shared" si="6"/>
        <v>1187097</v>
      </c>
      <c r="V31" s="767">
        <v>0</v>
      </c>
      <c r="W31" s="66">
        <v>0</v>
      </c>
      <c r="X31" s="66">
        <v>0</v>
      </c>
      <c r="Y31" s="66">
        <v>0</v>
      </c>
      <c r="Z31" s="66">
        <v>0</v>
      </c>
      <c r="AA31" s="66">
        <v>2400</v>
      </c>
      <c r="AB31" s="66">
        <v>69487</v>
      </c>
      <c r="AC31" s="66">
        <v>0</v>
      </c>
      <c r="AD31" s="768">
        <f t="shared" si="7"/>
        <v>71887</v>
      </c>
      <c r="AE31" s="768">
        <f t="shared" si="8"/>
        <v>1115210</v>
      </c>
      <c r="AF31" s="67">
        <v>0</v>
      </c>
      <c r="AG31" s="774" t="s">
        <v>107</v>
      </c>
      <c r="AH31" s="775">
        <v>610002010008052</v>
      </c>
      <c r="AI31" s="778" t="s">
        <v>121</v>
      </c>
    </row>
    <row r="32" spans="2:35" ht="15.75" customHeight="1">
      <c r="B32" s="68">
        <f t="shared" si="9"/>
        <v>5</v>
      </c>
      <c r="C32" s="771" t="s">
        <v>126</v>
      </c>
      <c r="D32" s="771" t="s">
        <v>127</v>
      </c>
      <c r="E32" s="772">
        <v>347163337829</v>
      </c>
      <c r="F32" s="773">
        <v>32542</v>
      </c>
      <c r="G32" s="771" t="s">
        <v>128</v>
      </c>
      <c r="H32" s="104" t="s">
        <v>102</v>
      </c>
      <c r="I32" s="771" t="s">
        <v>111</v>
      </c>
      <c r="J32" s="771" t="s">
        <v>120</v>
      </c>
      <c r="K32" s="773">
        <v>44763</v>
      </c>
      <c r="L32" s="104" t="s">
        <v>105</v>
      </c>
      <c r="M32" s="104" t="s">
        <v>106</v>
      </c>
      <c r="N32" s="66">
        <v>206000</v>
      </c>
      <c r="O32" s="66">
        <v>0</v>
      </c>
      <c r="P32" s="66">
        <v>0</v>
      </c>
      <c r="Q32" s="66">
        <v>0</v>
      </c>
      <c r="R32" s="66">
        <v>824000</v>
      </c>
      <c r="S32" s="66">
        <f t="shared" si="5"/>
        <v>1030000</v>
      </c>
      <c r="T32" s="767">
        <v>0</v>
      </c>
      <c r="U32" s="768">
        <f t="shared" si="6"/>
        <v>1030000</v>
      </c>
      <c r="V32" s="767">
        <v>0</v>
      </c>
      <c r="W32" s="66">
        <v>0</v>
      </c>
      <c r="X32" s="66">
        <v>0</v>
      </c>
      <c r="Y32" s="66">
        <v>0</v>
      </c>
      <c r="Z32" s="66">
        <v>0</v>
      </c>
      <c r="AA32" s="66">
        <v>1400</v>
      </c>
      <c r="AB32" s="66">
        <v>47497</v>
      </c>
      <c r="AC32" s="66">
        <v>2449.0320000000002</v>
      </c>
      <c r="AD32" s="768">
        <f t="shared" si="7"/>
        <v>51346.031999999999</v>
      </c>
      <c r="AE32" s="768">
        <f t="shared" si="8"/>
        <v>978653.96799999999</v>
      </c>
      <c r="AF32" s="67">
        <v>0</v>
      </c>
      <c r="AG32" s="774" t="s">
        <v>107</v>
      </c>
      <c r="AH32" s="775">
        <v>151110100177895</v>
      </c>
      <c r="AI32" s="778" t="s">
        <v>129</v>
      </c>
    </row>
    <row r="33" spans="2:35" ht="15.75" customHeight="1">
      <c r="B33" s="68">
        <f t="shared" si="9"/>
        <v>6</v>
      </c>
      <c r="C33" s="771" t="s">
        <v>130</v>
      </c>
      <c r="D33" s="771" t="s">
        <v>131</v>
      </c>
      <c r="E33" s="772">
        <v>647887105702</v>
      </c>
      <c r="F33" s="773">
        <v>31879</v>
      </c>
      <c r="G33" s="771" t="s">
        <v>132</v>
      </c>
      <c r="H33" s="104" t="s">
        <v>102</v>
      </c>
      <c r="I33" s="771" t="s">
        <v>119</v>
      </c>
      <c r="J33" s="771" t="s">
        <v>120</v>
      </c>
      <c r="K33" s="773">
        <v>44848</v>
      </c>
      <c r="L33" s="104" t="s">
        <v>105</v>
      </c>
      <c r="M33" s="104" t="s">
        <v>106</v>
      </c>
      <c r="N33" s="66">
        <v>300000</v>
      </c>
      <c r="O33" s="66">
        <v>0</v>
      </c>
      <c r="P33" s="66">
        <v>0</v>
      </c>
      <c r="Q33" s="66">
        <v>0</v>
      </c>
      <c r="R33" s="66">
        <v>349000</v>
      </c>
      <c r="S33" s="66">
        <f t="shared" si="5"/>
        <v>649000</v>
      </c>
      <c r="T33" s="767">
        <v>0</v>
      </c>
      <c r="U33" s="768">
        <f t="shared" si="6"/>
        <v>649000</v>
      </c>
      <c r="V33" s="767">
        <v>0</v>
      </c>
      <c r="W33" s="66">
        <v>0</v>
      </c>
      <c r="X33" s="66">
        <v>0</v>
      </c>
      <c r="Y33" s="66">
        <v>0</v>
      </c>
      <c r="Z33" s="66">
        <v>0</v>
      </c>
      <c r="AA33" s="66">
        <v>2400</v>
      </c>
      <c r="AB33" s="66">
        <v>3320</v>
      </c>
      <c r="AC33" s="66">
        <v>14918</v>
      </c>
      <c r="AD33" s="768">
        <f t="shared" si="7"/>
        <v>20638</v>
      </c>
      <c r="AE33" s="768">
        <f t="shared" si="8"/>
        <v>628362</v>
      </c>
      <c r="AF33" s="67">
        <v>0</v>
      </c>
      <c r="AG33" s="774" t="s">
        <v>107</v>
      </c>
      <c r="AH33" s="775">
        <v>53610100137125</v>
      </c>
      <c r="AI33" s="778">
        <v>0</v>
      </c>
    </row>
    <row r="34" spans="2:35" ht="15.75" customHeight="1">
      <c r="B34" s="68">
        <f t="shared" si="9"/>
        <v>7</v>
      </c>
      <c r="C34" s="771" t="s">
        <v>133</v>
      </c>
      <c r="D34" s="771" t="s">
        <v>134</v>
      </c>
      <c r="E34" s="772">
        <v>927492445507</v>
      </c>
      <c r="F34" s="773">
        <v>28606</v>
      </c>
      <c r="G34" s="771" t="s">
        <v>135</v>
      </c>
      <c r="H34" s="104" t="s">
        <v>102</v>
      </c>
      <c r="I34" s="771" t="s">
        <v>136</v>
      </c>
      <c r="J34" s="771" t="s">
        <v>120</v>
      </c>
      <c r="K34" s="773">
        <v>43544</v>
      </c>
      <c r="L34" s="104" t="s">
        <v>105</v>
      </c>
      <c r="M34" s="104" t="s">
        <v>106</v>
      </c>
      <c r="N34" s="66">
        <v>358032</v>
      </c>
      <c r="O34" s="66">
        <v>0</v>
      </c>
      <c r="P34" s="66">
        <v>0</v>
      </c>
      <c r="Q34" s="66">
        <v>0</v>
      </c>
      <c r="R34" s="66">
        <v>377793</v>
      </c>
      <c r="S34" s="66">
        <f t="shared" si="5"/>
        <v>735825</v>
      </c>
      <c r="T34" s="767">
        <v>0</v>
      </c>
      <c r="U34" s="768">
        <f t="shared" si="6"/>
        <v>735825</v>
      </c>
      <c r="V34" s="767">
        <v>0</v>
      </c>
      <c r="W34" s="66">
        <v>0</v>
      </c>
      <c r="X34" s="66">
        <v>0</v>
      </c>
      <c r="Y34" s="66">
        <v>0</v>
      </c>
      <c r="Z34" s="66">
        <v>0</v>
      </c>
      <c r="AA34" s="66">
        <v>2400</v>
      </c>
      <c r="AB34" s="66">
        <v>0</v>
      </c>
      <c r="AC34" s="66">
        <v>0</v>
      </c>
      <c r="AD34" s="768">
        <f t="shared" si="7"/>
        <v>2400</v>
      </c>
      <c r="AE34" s="768">
        <f t="shared" si="8"/>
        <v>733425</v>
      </c>
      <c r="AF34" s="67">
        <v>0</v>
      </c>
      <c r="AG34" s="774" t="s">
        <v>107</v>
      </c>
      <c r="AH34" s="775">
        <v>610002010014162</v>
      </c>
      <c r="AI34" s="778" t="s">
        <v>121</v>
      </c>
    </row>
    <row r="35" spans="2:35" ht="15.75" customHeight="1">
      <c r="B35" s="68">
        <f t="shared" si="9"/>
        <v>8</v>
      </c>
      <c r="C35" s="771" t="s">
        <v>137</v>
      </c>
      <c r="D35" s="771" t="s">
        <v>138</v>
      </c>
      <c r="E35" s="772">
        <v>854670555671</v>
      </c>
      <c r="F35" s="773">
        <v>33042</v>
      </c>
      <c r="G35" s="771" t="s">
        <v>101</v>
      </c>
      <c r="H35" s="104" t="s">
        <v>102</v>
      </c>
      <c r="I35" s="771" t="s">
        <v>124</v>
      </c>
      <c r="J35" s="771" t="s">
        <v>120</v>
      </c>
      <c r="K35" s="773">
        <v>45108</v>
      </c>
      <c r="L35" s="104" t="s">
        <v>105</v>
      </c>
      <c r="M35" s="104" t="s">
        <v>106</v>
      </c>
      <c r="N35" s="66">
        <v>351257</v>
      </c>
      <c r="O35" s="66">
        <v>0</v>
      </c>
      <c r="P35" s="66">
        <v>0</v>
      </c>
      <c r="Q35" s="66">
        <v>0</v>
      </c>
      <c r="R35" s="66">
        <v>468346</v>
      </c>
      <c r="S35" s="66">
        <f t="shared" si="5"/>
        <v>819603</v>
      </c>
      <c r="T35" s="767">
        <v>0</v>
      </c>
      <c r="U35" s="768">
        <f t="shared" si="6"/>
        <v>819603</v>
      </c>
      <c r="V35" s="767">
        <v>0</v>
      </c>
      <c r="W35" s="66">
        <v>0</v>
      </c>
      <c r="X35" s="66">
        <v>0</v>
      </c>
      <c r="Y35" s="66">
        <v>0</v>
      </c>
      <c r="Z35" s="66">
        <v>0</v>
      </c>
      <c r="AA35" s="66">
        <v>2400</v>
      </c>
      <c r="AB35" s="66">
        <v>25439</v>
      </c>
      <c r="AC35" s="66">
        <v>0</v>
      </c>
      <c r="AD35" s="768">
        <f t="shared" si="7"/>
        <v>27839</v>
      </c>
      <c r="AE35" s="768">
        <f t="shared" si="8"/>
        <v>791764</v>
      </c>
      <c r="AF35" s="67">
        <v>0</v>
      </c>
      <c r="AG35" s="774" t="s">
        <v>107</v>
      </c>
      <c r="AH35" s="775">
        <v>214810100082287</v>
      </c>
      <c r="AI35" s="778" t="s">
        <v>139</v>
      </c>
    </row>
    <row r="36" spans="2:35" ht="15.75" customHeight="1">
      <c r="B36" s="68">
        <f t="shared" si="9"/>
        <v>9</v>
      </c>
      <c r="C36" s="771" t="s">
        <v>140</v>
      </c>
      <c r="D36" s="771" t="s">
        <v>141</v>
      </c>
      <c r="E36" s="772">
        <v>812023723381</v>
      </c>
      <c r="F36" s="773">
        <v>34444</v>
      </c>
      <c r="G36" s="771" t="s">
        <v>101</v>
      </c>
      <c r="H36" s="104" t="s">
        <v>102</v>
      </c>
      <c r="I36" s="771" t="s">
        <v>119</v>
      </c>
      <c r="J36" s="771" t="s">
        <v>120</v>
      </c>
      <c r="K36" s="773">
        <v>45190</v>
      </c>
      <c r="L36" s="104" t="s">
        <v>105</v>
      </c>
      <c r="M36" s="104" t="s">
        <v>106</v>
      </c>
      <c r="N36" s="66">
        <v>360000</v>
      </c>
      <c r="O36" s="66">
        <v>0</v>
      </c>
      <c r="P36" s="66">
        <v>0</v>
      </c>
      <c r="Q36" s="66">
        <v>0</v>
      </c>
      <c r="R36" s="66">
        <v>720000</v>
      </c>
      <c r="S36" s="66">
        <f t="shared" si="5"/>
        <v>1080000</v>
      </c>
      <c r="T36" s="767">
        <v>0</v>
      </c>
      <c r="U36" s="768">
        <f t="shared" si="6"/>
        <v>1080000</v>
      </c>
      <c r="V36" s="767">
        <v>0</v>
      </c>
      <c r="W36" s="66">
        <v>0</v>
      </c>
      <c r="X36" s="66">
        <v>0</v>
      </c>
      <c r="Y36" s="66">
        <v>0</v>
      </c>
      <c r="Z36" s="66">
        <v>0</v>
      </c>
      <c r="AA36" s="66">
        <v>2400</v>
      </c>
      <c r="AB36" s="66">
        <v>52780</v>
      </c>
      <c r="AC36" s="66">
        <v>0</v>
      </c>
      <c r="AD36" s="768">
        <f t="shared" si="7"/>
        <v>55180</v>
      </c>
      <c r="AE36" s="768">
        <f t="shared" si="8"/>
        <v>1024820</v>
      </c>
      <c r="AF36" s="67">
        <v>0</v>
      </c>
      <c r="AG36" s="774" t="s">
        <v>107</v>
      </c>
      <c r="AH36" s="775">
        <v>274412010001359</v>
      </c>
      <c r="AI36" s="778" t="s">
        <v>142</v>
      </c>
    </row>
    <row r="37" spans="2:35" ht="15.75" customHeight="1">
      <c r="B37" s="68">
        <f t="shared" si="9"/>
        <v>10</v>
      </c>
      <c r="C37" s="771" t="s">
        <v>143</v>
      </c>
      <c r="D37" s="771" t="s">
        <v>144</v>
      </c>
      <c r="E37" s="772">
        <v>636665553556</v>
      </c>
      <c r="F37" s="773">
        <v>32807</v>
      </c>
      <c r="G37" s="771" t="s">
        <v>101</v>
      </c>
      <c r="H37" s="104" t="s">
        <v>102</v>
      </c>
      <c r="I37" s="771" t="s">
        <v>111</v>
      </c>
      <c r="J37" s="771" t="s">
        <v>120</v>
      </c>
      <c r="K37" s="773">
        <v>45398</v>
      </c>
      <c r="L37" s="104" t="s">
        <v>105</v>
      </c>
      <c r="M37" s="104" t="s">
        <v>106</v>
      </c>
      <c r="N37" s="66">
        <v>344032</v>
      </c>
      <c r="O37" s="66">
        <v>0</v>
      </c>
      <c r="P37" s="66">
        <v>0</v>
      </c>
      <c r="Q37" s="66">
        <v>0</v>
      </c>
      <c r="R37" s="66">
        <v>917420</v>
      </c>
      <c r="S37" s="66">
        <f t="shared" si="5"/>
        <v>1261452</v>
      </c>
      <c r="T37" s="767">
        <v>0</v>
      </c>
      <c r="U37" s="768">
        <f t="shared" si="6"/>
        <v>1261452</v>
      </c>
      <c r="V37" s="767">
        <v>0</v>
      </c>
      <c r="W37" s="66">
        <v>0</v>
      </c>
      <c r="X37" s="66">
        <v>0</v>
      </c>
      <c r="Y37" s="66">
        <v>0</v>
      </c>
      <c r="Z37" s="66">
        <v>0</v>
      </c>
      <c r="AA37" s="66">
        <v>2400</v>
      </c>
      <c r="AB37" s="66">
        <v>84625</v>
      </c>
      <c r="AC37" s="66">
        <v>26526.5</v>
      </c>
      <c r="AD37" s="768">
        <f t="shared" si="7"/>
        <v>113551.5</v>
      </c>
      <c r="AE37" s="768">
        <f t="shared" si="8"/>
        <v>1147900.5</v>
      </c>
      <c r="AF37" s="67">
        <v>0</v>
      </c>
      <c r="AG37" s="774" t="s">
        <v>107</v>
      </c>
      <c r="AH37" s="775">
        <v>214812010001920</v>
      </c>
      <c r="AI37" s="778" t="s">
        <v>139</v>
      </c>
    </row>
    <row r="38" spans="2:35" ht="15.75" customHeight="1">
      <c r="B38" s="68">
        <f t="shared" si="9"/>
        <v>11</v>
      </c>
      <c r="C38" s="771" t="s">
        <v>145</v>
      </c>
      <c r="D38" s="771" t="s">
        <v>146</v>
      </c>
      <c r="E38" s="772">
        <v>838284080003</v>
      </c>
      <c r="F38" s="773">
        <v>32865</v>
      </c>
      <c r="G38" s="771" t="s">
        <v>147</v>
      </c>
      <c r="H38" s="104" t="s">
        <v>102</v>
      </c>
      <c r="I38" s="771" t="s">
        <v>148</v>
      </c>
      <c r="J38" s="771" t="s">
        <v>120</v>
      </c>
      <c r="K38" s="773">
        <v>45481</v>
      </c>
      <c r="L38" s="104" t="s">
        <v>105</v>
      </c>
      <c r="M38" s="104" t="s">
        <v>106</v>
      </c>
      <c r="N38" s="66">
        <v>262259</v>
      </c>
      <c r="O38" s="66">
        <v>0</v>
      </c>
      <c r="P38" s="66">
        <v>0</v>
      </c>
      <c r="Q38" s="66">
        <v>0</v>
      </c>
      <c r="R38" s="66">
        <v>437096</v>
      </c>
      <c r="S38" s="66">
        <f t="shared" si="5"/>
        <v>699355</v>
      </c>
      <c r="T38" s="767">
        <v>0</v>
      </c>
      <c r="U38" s="768">
        <f t="shared" si="6"/>
        <v>699355</v>
      </c>
      <c r="V38" s="767">
        <v>0</v>
      </c>
      <c r="W38" s="66">
        <v>0</v>
      </c>
      <c r="X38" s="66">
        <v>0</v>
      </c>
      <c r="Y38" s="66">
        <v>0</v>
      </c>
      <c r="Z38" s="66">
        <v>0</v>
      </c>
      <c r="AA38" s="66">
        <v>1800</v>
      </c>
      <c r="AB38" s="66">
        <v>0</v>
      </c>
      <c r="AC38" s="66">
        <v>0</v>
      </c>
      <c r="AD38" s="768">
        <f t="shared" si="7"/>
        <v>1800</v>
      </c>
      <c r="AE38" s="768">
        <f t="shared" si="8"/>
        <v>697555</v>
      </c>
      <c r="AF38" s="67">
        <v>0</v>
      </c>
      <c r="AG38" s="774" t="s">
        <v>107</v>
      </c>
      <c r="AH38" s="775">
        <v>30210100105074</v>
      </c>
      <c r="AI38" s="778" t="s">
        <v>139</v>
      </c>
    </row>
    <row r="39" spans="2:35" ht="15.75" customHeight="1">
      <c r="B39" s="68">
        <f t="shared" si="9"/>
        <v>12</v>
      </c>
      <c r="C39" s="771" t="s">
        <v>149</v>
      </c>
      <c r="D39" s="771" t="s">
        <v>150</v>
      </c>
      <c r="E39" s="772">
        <v>863179559127</v>
      </c>
      <c r="F39" s="773">
        <v>33446</v>
      </c>
      <c r="G39" s="771" t="s">
        <v>151</v>
      </c>
      <c r="H39" s="104" t="s">
        <v>102</v>
      </c>
      <c r="I39" s="771" t="s">
        <v>152</v>
      </c>
      <c r="J39" s="771" t="s">
        <v>120</v>
      </c>
      <c r="K39" s="773">
        <v>45608</v>
      </c>
      <c r="L39" s="104" t="s">
        <v>105</v>
      </c>
      <c r="M39" s="104" t="s">
        <v>106</v>
      </c>
      <c r="N39" s="66">
        <v>139000</v>
      </c>
      <c r="O39" s="66">
        <v>0</v>
      </c>
      <c r="P39" s="66">
        <v>0</v>
      </c>
      <c r="Q39" s="66">
        <v>0</v>
      </c>
      <c r="R39" s="66">
        <v>324333</v>
      </c>
      <c r="S39" s="66">
        <f t="shared" si="5"/>
        <v>463333</v>
      </c>
      <c r="T39" s="767">
        <v>0</v>
      </c>
      <c r="U39" s="768">
        <f t="shared" si="6"/>
        <v>463333</v>
      </c>
      <c r="V39" s="767">
        <v>0</v>
      </c>
      <c r="W39" s="66">
        <v>0</v>
      </c>
      <c r="X39" s="66">
        <v>0</v>
      </c>
      <c r="Y39" s="66">
        <v>0</v>
      </c>
      <c r="Z39" s="66">
        <v>0</v>
      </c>
      <c r="AA39" s="66">
        <v>1000</v>
      </c>
      <c r="AB39" s="66">
        <v>0</v>
      </c>
      <c r="AC39" s="66">
        <v>2092</v>
      </c>
      <c r="AD39" s="768">
        <f t="shared" si="7"/>
        <v>3092</v>
      </c>
      <c r="AE39" s="768">
        <f t="shared" si="8"/>
        <v>460241</v>
      </c>
      <c r="AF39" s="67">
        <v>0</v>
      </c>
      <c r="AG39" s="774" t="s">
        <v>107</v>
      </c>
      <c r="AH39" s="775">
        <v>27910100007037</v>
      </c>
      <c r="AI39" s="778">
        <v>0</v>
      </c>
    </row>
    <row r="40" spans="2:35" ht="15.75" customHeight="1">
      <c r="B40" s="68"/>
      <c r="C40" s="69"/>
      <c r="D40" s="69"/>
      <c r="E40" s="69"/>
      <c r="F40" s="69"/>
      <c r="G40" s="69"/>
      <c r="H40" s="69"/>
      <c r="I40" s="69"/>
      <c r="J40" s="69"/>
      <c r="K40" s="69"/>
      <c r="L40" s="69"/>
      <c r="M40" s="58"/>
      <c r="N40" s="58">
        <f t="shared" ref="N40:AF40" si="10">SUM(N28:N39)</f>
        <v>4225193</v>
      </c>
      <c r="O40" s="58">
        <f t="shared" si="10"/>
        <v>0</v>
      </c>
      <c r="P40" s="58">
        <f t="shared" si="10"/>
        <v>0</v>
      </c>
      <c r="Q40" s="58">
        <f t="shared" si="10"/>
        <v>0</v>
      </c>
      <c r="R40" s="58">
        <f t="shared" si="10"/>
        <v>9561956</v>
      </c>
      <c r="S40" s="58">
        <f t="shared" si="10"/>
        <v>13787149</v>
      </c>
      <c r="T40" s="58">
        <f t="shared" si="10"/>
        <v>0</v>
      </c>
      <c r="U40" s="58">
        <f t="shared" si="10"/>
        <v>13787149</v>
      </c>
      <c r="V40" s="58">
        <f t="shared" si="10"/>
        <v>0</v>
      </c>
      <c r="W40" s="58">
        <f t="shared" si="10"/>
        <v>0</v>
      </c>
      <c r="X40" s="58">
        <f t="shared" si="10"/>
        <v>0</v>
      </c>
      <c r="Y40" s="58">
        <f t="shared" si="10"/>
        <v>0</v>
      </c>
      <c r="Z40" s="58">
        <f t="shared" si="10"/>
        <v>0</v>
      </c>
      <c r="AA40" s="58">
        <f t="shared" si="10"/>
        <v>25800</v>
      </c>
      <c r="AB40" s="58">
        <f t="shared" si="10"/>
        <v>1197201</v>
      </c>
      <c r="AC40" s="58">
        <f t="shared" si="10"/>
        <v>63672.932000000001</v>
      </c>
      <c r="AD40" s="58">
        <f t="shared" si="10"/>
        <v>1286673.932</v>
      </c>
      <c r="AE40" s="58">
        <f t="shared" si="10"/>
        <v>12500475.068</v>
      </c>
      <c r="AF40" s="58">
        <f t="shared" si="10"/>
        <v>0</v>
      </c>
      <c r="AG40" s="71"/>
      <c r="AH40" s="71"/>
      <c r="AI40" s="72"/>
    </row>
    <row r="41" spans="2:35" ht="15.75" customHeight="1" thickBot="1">
      <c r="B41" s="1016" t="s">
        <v>87</v>
      </c>
      <c r="C41" s="1017"/>
      <c r="D41" s="1017"/>
      <c r="E41" s="1017"/>
      <c r="F41" s="1017"/>
      <c r="G41" s="1017"/>
      <c r="H41" s="1017"/>
      <c r="I41" s="1017"/>
      <c r="J41" s="1017"/>
      <c r="K41" s="1017"/>
      <c r="L41" s="1017"/>
      <c r="M41" s="1018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4"/>
      <c r="Y41" s="74"/>
      <c r="Z41" s="74"/>
      <c r="AA41" s="74"/>
      <c r="AB41" s="73"/>
      <c r="AC41" s="73"/>
      <c r="AD41" s="73"/>
      <c r="AE41" s="73"/>
      <c r="AF41" s="73"/>
      <c r="AG41" s="75"/>
      <c r="AH41" s="75"/>
      <c r="AI41" s="76"/>
    </row>
    <row r="42" spans="2:35" ht="15.75" customHeight="1" thickTop="1">
      <c r="B42" s="77"/>
      <c r="C42" s="77"/>
      <c r="D42" s="77"/>
      <c r="E42" s="77"/>
      <c r="F42" s="77"/>
      <c r="G42" s="77"/>
      <c r="H42" s="77"/>
      <c r="I42" s="77"/>
      <c r="J42" s="77"/>
      <c r="K42" s="77"/>
      <c r="L42" s="77"/>
      <c r="M42" s="77"/>
      <c r="N42" s="78"/>
      <c r="O42" s="78"/>
      <c r="P42" s="78"/>
      <c r="Q42" s="78"/>
      <c r="R42" s="78"/>
      <c r="S42" s="78"/>
      <c r="T42" s="78"/>
      <c r="U42" s="78"/>
      <c r="V42" s="78"/>
      <c r="W42" s="79"/>
      <c r="X42" s="79"/>
      <c r="Y42" s="79"/>
      <c r="Z42" s="78"/>
      <c r="AA42" s="78"/>
      <c r="AB42" s="78"/>
      <c r="AC42" s="78"/>
      <c r="AD42" s="80"/>
      <c r="AE42" s="80"/>
      <c r="AF42" s="79"/>
    </row>
    <row r="43" spans="2:35" ht="15.75" customHeight="1">
      <c r="B43" s="77"/>
      <c r="C43" s="77"/>
      <c r="D43" s="77"/>
      <c r="E43" s="77"/>
      <c r="F43" s="77"/>
      <c r="G43" s="77"/>
      <c r="H43" s="77"/>
      <c r="I43" s="77"/>
      <c r="J43" s="77"/>
      <c r="K43" s="77"/>
      <c r="L43" s="77"/>
      <c r="M43" s="77"/>
      <c r="N43" s="78"/>
      <c r="O43" s="78"/>
      <c r="P43" s="78"/>
      <c r="Q43" s="78"/>
      <c r="R43" s="78"/>
      <c r="S43" s="78"/>
      <c r="T43" s="78"/>
      <c r="U43" s="78"/>
      <c r="V43" s="78"/>
      <c r="W43" s="79"/>
      <c r="X43" s="79"/>
      <c r="Y43" s="79"/>
      <c r="Z43" s="78"/>
      <c r="AA43" s="78"/>
      <c r="AB43" s="78"/>
      <c r="AC43" s="78"/>
      <c r="AD43" s="80"/>
      <c r="AE43" s="80"/>
      <c r="AF43" s="79"/>
    </row>
    <row r="44" spans="2:35" ht="15.75" customHeight="1">
      <c r="B44" s="1031" t="s">
        <v>153</v>
      </c>
      <c r="C44" s="1031"/>
      <c r="D44" s="77"/>
      <c r="E44" s="77"/>
      <c r="F44" s="77"/>
      <c r="G44" s="77"/>
      <c r="H44" s="77"/>
      <c r="I44" s="77"/>
      <c r="J44" s="77"/>
      <c r="K44" s="77"/>
      <c r="L44" s="77"/>
      <c r="M44" s="77"/>
      <c r="N44" s="78"/>
      <c r="O44" s="78"/>
      <c r="P44" s="78"/>
      <c r="Q44" s="78"/>
      <c r="R44" s="78"/>
      <c r="S44" s="78"/>
      <c r="T44" s="78"/>
      <c r="U44" s="78"/>
      <c r="V44" s="78"/>
      <c r="W44" s="79"/>
      <c r="X44" s="79"/>
      <c r="Y44" s="79"/>
      <c r="Z44" s="78"/>
      <c r="AA44" s="78"/>
      <c r="AB44" s="78"/>
      <c r="AC44" s="78"/>
      <c r="AD44" s="80"/>
      <c r="AE44" s="80"/>
      <c r="AF44" s="79"/>
    </row>
    <row r="45" spans="2:35" s="81" customFormat="1" ht="24.95" customHeight="1">
      <c r="B45" s="82"/>
      <c r="C45" s="1030" t="s">
        <v>154</v>
      </c>
      <c r="D45" s="1030"/>
      <c r="E45" s="1030"/>
      <c r="F45" s="1030"/>
      <c r="G45" s="1030"/>
      <c r="H45" s="1030"/>
      <c r="I45" s="1030"/>
      <c r="J45" s="1030"/>
      <c r="K45" s="1030"/>
      <c r="L45" s="1030"/>
      <c r="M45" s="1030"/>
      <c r="N45" s="1030"/>
      <c r="O45" s="1030"/>
      <c r="P45" s="1030"/>
      <c r="Q45" s="1030"/>
      <c r="R45" s="83"/>
      <c r="S45" s="83"/>
      <c r="T45" s="83"/>
      <c r="U45" s="83"/>
      <c r="V45" s="83"/>
      <c r="W45" s="84"/>
      <c r="X45" s="84"/>
      <c r="Y45" s="84"/>
      <c r="Z45" s="83"/>
      <c r="AA45" s="83"/>
      <c r="AB45" s="83"/>
      <c r="AC45" s="83"/>
      <c r="AD45" s="85"/>
      <c r="AE45" s="85"/>
      <c r="AF45" s="84"/>
    </row>
  </sheetData>
  <mergeCells count="58">
    <mergeCell ref="AE25:AE26"/>
    <mergeCell ref="AF25:AF26"/>
    <mergeCell ref="AG25:AI25"/>
    <mergeCell ref="B41:M41"/>
    <mergeCell ref="B44:C44"/>
    <mergeCell ref="AC25:AC26"/>
    <mergeCell ref="AD25:AD26"/>
    <mergeCell ref="C45:Q45"/>
    <mergeCell ref="W25:X25"/>
    <mergeCell ref="Y25:Z25"/>
    <mergeCell ref="AA25:AA26"/>
    <mergeCell ref="AB25:AB26"/>
    <mergeCell ref="J25:J26"/>
    <mergeCell ref="K25:K26"/>
    <mergeCell ref="L25:L26"/>
    <mergeCell ref="M25:M26"/>
    <mergeCell ref="N25:U25"/>
    <mergeCell ref="V25:V26"/>
    <mergeCell ref="B21:V21"/>
    <mergeCell ref="B23:D23"/>
    <mergeCell ref="B25:B26"/>
    <mergeCell ref="C25:C26"/>
    <mergeCell ref="D25:D26"/>
    <mergeCell ref="E25:E26"/>
    <mergeCell ref="F25:F26"/>
    <mergeCell ref="G25:G26"/>
    <mergeCell ref="H25:H26"/>
    <mergeCell ref="I25:I26"/>
    <mergeCell ref="AC13:AC14"/>
    <mergeCell ref="AD13:AD14"/>
    <mergeCell ref="AE13:AE14"/>
    <mergeCell ref="AF13:AF14"/>
    <mergeCell ref="AG13:AI13"/>
    <mergeCell ref="B19:M19"/>
    <mergeCell ref="N13:U13"/>
    <mergeCell ref="V13:V14"/>
    <mergeCell ref="W13:X13"/>
    <mergeCell ref="Y13:Z13"/>
    <mergeCell ref="B13:B14"/>
    <mergeCell ref="C13:C14"/>
    <mergeCell ref="D13:D14"/>
    <mergeCell ref="E13:E14"/>
    <mergeCell ref="F13:F14"/>
    <mergeCell ref="G13:G14"/>
    <mergeCell ref="AA13:AA14"/>
    <mergeCell ref="AB13:AB14"/>
    <mergeCell ref="H13:H14"/>
    <mergeCell ref="I13:I14"/>
    <mergeCell ref="J13:J14"/>
    <mergeCell ref="K13:K14"/>
    <mergeCell ref="L13:L14"/>
    <mergeCell ref="M13:M14"/>
    <mergeCell ref="AD11:AE11"/>
    <mergeCell ref="B2:AF2"/>
    <mergeCell ref="B4:O4"/>
    <mergeCell ref="AD4:AF4"/>
    <mergeCell ref="B8:AF8"/>
    <mergeCell ref="B10:S10"/>
  </mergeCells>
  <pageMargins left="0.23622047244094491" right="0.23622047244094491" top="0.74803149606299213" bottom="0.74803149606299213" header="0.31496062992125984" footer="0.31496062992125984"/>
  <pageSetup paperSize="5" scale="47" orientation="landscape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00B050"/>
  </sheetPr>
  <dimension ref="B2:AI36"/>
  <sheetViews>
    <sheetView view="pageBreakPreview" topLeftCell="A19" zoomScale="90" zoomScaleSheetLayoutView="90" workbookViewId="0">
      <selection activeCell="AD5" sqref="AD5:AF5"/>
    </sheetView>
  </sheetViews>
  <sheetFormatPr defaultRowHeight="11.25"/>
  <cols>
    <col min="1" max="1" width="2.85546875" style="48" customWidth="1"/>
    <col min="2" max="2" width="9.7109375" style="48" customWidth="1"/>
    <col min="3" max="3" width="11.7109375" style="48" bestFit="1" customWidth="1"/>
    <col min="4" max="5" width="7.85546875" style="48" customWidth="1"/>
    <col min="6" max="6" width="9.28515625" style="48" customWidth="1"/>
    <col min="7" max="7" width="9.42578125" style="48" customWidth="1"/>
    <col min="8" max="8" width="12" style="48" customWidth="1"/>
    <col min="9" max="9" width="9.28515625" style="48" bestFit="1" customWidth="1"/>
    <col min="10" max="10" width="7.28515625" style="48" customWidth="1"/>
    <col min="11" max="11" width="11.5703125" style="48" customWidth="1"/>
    <col min="12" max="12" width="6.42578125" style="48" customWidth="1"/>
    <col min="13" max="13" width="6.7109375" style="48" customWidth="1"/>
    <col min="14" max="14" width="9.85546875" style="48" customWidth="1"/>
    <col min="15" max="15" width="6.7109375" style="48" customWidth="1"/>
    <col min="16" max="16" width="4.5703125" style="48" customWidth="1"/>
    <col min="17" max="17" width="7.7109375" style="48" customWidth="1"/>
    <col min="18" max="18" width="8.7109375" style="48" customWidth="1"/>
    <col min="19" max="19" width="10.85546875" style="48" customWidth="1"/>
    <col min="20" max="20" width="9.7109375" style="48" customWidth="1"/>
    <col min="21" max="21" width="7.85546875" style="48" customWidth="1"/>
    <col min="22" max="22" width="7.140625" style="48" customWidth="1"/>
    <col min="23" max="23" width="7.5703125" style="48" customWidth="1"/>
    <col min="24" max="24" width="8.7109375" style="48" customWidth="1"/>
    <col min="25" max="25" width="6" style="48" customWidth="1"/>
    <col min="26" max="26" width="5.140625" style="48" bestFit="1" customWidth="1"/>
    <col min="27" max="27" width="9.140625" style="48"/>
    <col min="28" max="28" width="7.42578125" style="48" customWidth="1"/>
    <col min="29" max="29" width="8.28515625" style="48" customWidth="1"/>
    <col min="30" max="30" width="14.28515625" style="48" customWidth="1"/>
    <col min="31" max="31" width="10.42578125" style="48" customWidth="1"/>
    <col min="32" max="32" width="9" style="48" customWidth="1"/>
    <col min="33" max="33" width="8.7109375" style="48" customWidth="1"/>
    <col min="34" max="34" width="6.85546875" style="48" customWidth="1"/>
    <col min="35" max="256" width="9.140625" style="48"/>
    <col min="257" max="257" width="2.85546875" style="48" customWidth="1"/>
    <col min="258" max="258" width="6.42578125" style="48" customWidth="1"/>
    <col min="259" max="259" width="11.7109375" style="48" bestFit="1" customWidth="1"/>
    <col min="260" max="261" width="7.85546875" style="48" customWidth="1"/>
    <col min="262" max="262" width="9.28515625" style="48" customWidth="1"/>
    <col min="263" max="263" width="9.42578125" style="48" customWidth="1"/>
    <col min="264" max="264" width="17.7109375" style="48" customWidth="1"/>
    <col min="265" max="265" width="9.28515625" style="48" bestFit="1" customWidth="1"/>
    <col min="266" max="266" width="10.42578125" style="48" customWidth="1"/>
    <col min="267" max="267" width="15.42578125" style="48" customWidth="1"/>
    <col min="268" max="268" width="10.5703125" style="48" customWidth="1"/>
    <col min="269" max="269" width="9.140625" style="48"/>
    <col min="270" max="270" width="9.85546875" style="48" customWidth="1"/>
    <col min="271" max="272" width="7.7109375" style="48" customWidth="1"/>
    <col min="273" max="273" width="9.140625" style="48"/>
    <col min="274" max="274" width="11.7109375" style="48" customWidth="1"/>
    <col min="275" max="275" width="13.85546875" style="48" customWidth="1"/>
    <col min="276" max="276" width="14.28515625" style="48" customWidth="1"/>
    <col min="277" max="277" width="12.140625" style="48" customWidth="1"/>
    <col min="278" max="278" width="11.7109375" style="48" bestFit="1" customWidth="1"/>
    <col min="279" max="279" width="11.85546875" style="48" bestFit="1" customWidth="1"/>
    <col min="280" max="280" width="11.7109375" style="48" bestFit="1" customWidth="1"/>
    <col min="281" max="281" width="11.85546875" style="48" bestFit="1" customWidth="1"/>
    <col min="282" max="282" width="5.140625" style="48" bestFit="1" customWidth="1"/>
    <col min="283" max="284" width="9.140625" style="48"/>
    <col min="285" max="285" width="16.85546875" style="48" customWidth="1"/>
    <col min="286" max="286" width="14.28515625" style="48" customWidth="1"/>
    <col min="287" max="287" width="10.42578125" style="48" customWidth="1"/>
    <col min="288" max="288" width="12.7109375" style="48" customWidth="1"/>
    <col min="289" max="289" width="10.42578125" style="48" customWidth="1"/>
    <col min="290" max="512" width="9.140625" style="48"/>
    <col min="513" max="513" width="2.85546875" style="48" customWidth="1"/>
    <col min="514" max="514" width="6.42578125" style="48" customWidth="1"/>
    <col min="515" max="515" width="11.7109375" style="48" bestFit="1" customWidth="1"/>
    <col min="516" max="517" width="7.85546875" style="48" customWidth="1"/>
    <col min="518" max="518" width="9.28515625" style="48" customWidth="1"/>
    <col min="519" max="519" width="9.42578125" style="48" customWidth="1"/>
    <col min="520" max="520" width="17.7109375" style="48" customWidth="1"/>
    <col min="521" max="521" width="9.28515625" style="48" bestFit="1" customWidth="1"/>
    <col min="522" max="522" width="10.42578125" style="48" customWidth="1"/>
    <col min="523" max="523" width="15.42578125" style="48" customWidth="1"/>
    <col min="524" max="524" width="10.5703125" style="48" customWidth="1"/>
    <col min="525" max="525" width="9.140625" style="48"/>
    <col min="526" max="526" width="9.85546875" style="48" customWidth="1"/>
    <col min="527" max="528" width="7.7109375" style="48" customWidth="1"/>
    <col min="529" max="529" width="9.140625" style="48"/>
    <col min="530" max="530" width="11.7109375" style="48" customWidth="1"/>
    <col min="531" max="531" width="13.85546875" style="48" customWidth="1"/>
    <col min="532" max="532" width="14.28515625" style="48" customWidth="1"/>
    <col min="533" max="533" width="12.140625" style="48" customWidth="1"/>
    <col min="534" max="534" width="11.7109375" style="48" bestFit="1" customWidth="1"/>
    <col min="535" max="535" width="11.85546875" style="48" bestFit="1" customWidth="1"/>
    <col min="536" max="536" width="11.7109375" style="48" bestFit="1" customWidth="1"/>
    <col min="537" max="537" width="11.85546875" style="48" bestFit="1" customWidth="1"/>
    <col min="538" max="538" width="5.140625" style="48" bestFit="1" customWidth="1"/>
    <col min="539" max="540" width="9.140625" style="48"/>
    <col min="541" max="541" width="16.85546875" style="48" customWidth="1"/>
    <col min="542" max="542" width="14.28515625" style="48" customWidth="1"/>
    <col min="543" max="543" width="10.42578125" style="48" customWidth="1"/>
    <col min="544" max="544" width="12.7109375" style="48" customWidth="1"/>
    <col min="545" max="545" width="10.42578125" style="48" customWidth="1"/>
    <col min="546" max="768" width="9.140625" style="48"/>
    <col min="769" max="769" width="2.85546875" style="48" customWidth="1"/>
    <col min="770" max="770" width="6.42578125" style="48" customWidth="1"/>
    <col min="771" max="771" width="11.7109375" style="48" bestFit="1" customWidth="1"/>
    <col min="772" max="773" width="7.85546875" style="48" customWidth="1"/>
    <col min="774" max="774" width="9.28515625" style="48" customWidth="1"/>
    <col min="775" max="775" width="9.42578125" style="48" customWidth="1"/>
    <col min="776" max="776" width="17.7109375" style="48" customWidth="1"/>
    <col min="777" max="777" width="9.28515625" style="48" bestFit="1" customWidth="1"/>
    <col min="778" max="778" width="10.42578125" style="48" customWidth="1"/>
    <col min="779" max="779" width="15.42578125" style="48" customWidth="1"/>
    <col min="780" max="780" width="10.5703125" style="48" customWidth="1"/>
    <col min="781" max="781" width="9.140625" style="48"/>
    <col min="782" max="782" width="9.85546875" style="48" customWidth="1"/>
    <col min="783" max="784" width="7.7109375" style="48" customWidth="1"/>
    <col min="785" max="785" width="9.140625" style="48"/>
    <col min="786" max="786" width="11.7109375" style="48" customWidth="1"/>
    <col min="787" max="787" width="13.85546875" style="48" customWidth="1"/>
    <col min="788" max="788" width="14.28515625" style="48" customWidth="1"/>
    <col min="789" max="789" width="12.140625" style="48" customWidth="1"/>
    <col min="790" max="790" width="11.7109375" style="48" bestFit="1" customWidth="1"/>
    <col min="791" max="791" width="11.85546875" style="48" bestFit="1" customWidth="1"/>
    <col min="792" max="792" width="11.7109375" style="48" bestFit="1" customWidth="1"/>
    <col min="793" max="793" width="11.85546875" style="48" bestFit="1" customWidth="1"/>
    <col min="794" max="794" width="5.140625" style="48" bestFit="1" customWidth="1"/>
    <col min="795" max="796" width="9.140625" style="48"/>
    <col min="797" max="797" width="16.85546875" style="48" customWidth="1"/>
    <col min="798" max="798" width="14.28515625" style="48" customWidth="1"/>
    <col min="799" max="799" width="10.42578125" style="48" customWidth="1"/>
    <col min="800" max="800" width="12.7109375" style="48" customWidth="1"/>
    <col min="801" max="801" width="10.42578125" style="48" customWidth="1"/>
    <col min="802" max="1024" width="9.140625" style="48"/>
    <col min="1025" max="1025" width="2.85546875" style="48" customWidth="1"/>
    <col min="1026" max="1026" width="6.42578125" style="48" customWidth="1"/>
    <col min="1027" max="1027" width="11.7109375" style="48" bestFit="1" customWidth="1"/>
    <col min="1028" max="1029" width="7.85546875" style="48" customWidth="1"/>
    <col min="1030" max="1030" width="9.28515625" style="48" customWidth="1"/>
    <col min="1031" max="1031" width="9.42578125" style="48" customWidth="1"/>
    <col min="1032" max="1032" width="17.7109375" style="48" customWidth="1"/>
    <col min="1033" max="1033" width="9.28515625" style="48" bestFit="1" customWidth="1"/>
    <col min="1034" max="1034" width="10.42578125" style="48" customWidth="1"/>
    <col min="1035" max="1035" width="15.42578125" style="48" customWidth="1"/>
    <col min="1036" max="1036" width="10.5703125" style="48" customWidth="1"/>
    <col min="1037" max="1037" width="9.140625" style="48"/>
    <col min="1038" max="1038" width="9.85546875" style="48" customWidth="1"/>
    <col min="1039" max="1040" width="7.7109375" style="48" customWidth="1"/>
    <col min="1041" max="1041" width="9.140625" style="48"/>
    <col min="1042" max="1042" width="11.7109375" style="48" customWidth="1"/>
    <col min="1043" max="1043" width="13.85546875" style="48" customWidth="1"/>
    <col min="1044" max="1044" width="14.28515625" style="48" customWidth="1"/>
    <col min="1045" max="1045" width="12.140625" style="48" customWidth="1"/>
    <col min="1046" max="1046" width="11.7109375" style="48" bestFit="1" customWidth="1"/>
    <col min="1047" max="1047" width="11.85546875" style="48" bestFit="1" customWidth="1"/>
    <col min="1048" max="1048" width="11.7109375" style="48" bestFit="1" customWidth="1"/>
    <col min="1049" max="1049" width="11.85546875" style="48" bestFit="1" customWidth="1"/>
    <col min="1050" max="1050" width="5.140625" style="48" bestFit="1" customWidth="1"/>
    <col min="1051" max="1052" width="9.140625" style="48"/>
    <col min="1053" max="1053" width="16.85546875" style="48" customWidth="1"/>
    <col min="1054" max="1054" width="14.28515625" style="48" customWidth="1"/>
    <col min="1055" max="1055" width="10.42578125" style="48" customWidth="1"/>
    <col min="1056" max="1056" width="12.7109375" style="48" customWidth="1"/>
    <col min="1057" max="1057" width="10.42578125" style="48" customWidth="1"/>
    <col min="1058" max="1280" width="9.140625" style="48"/>
    <col min="1281" max="1281" width="2.85546875" style="48" customWidth="1"/>
    <col min="1282" max="1282" width="6.42578125" style="48" customWidth="1"/>
    <col min="1283" max="1283" width="11.7109375" style="48" bestFit="1" customWidth="1"/>
    <col min="1284" max="1285" width="7.85546875" style="48" customWidth="1"/>
    <col min="1286" max="1286" width="9.28515625" style="48" customWidth="1"/>
    <col min="1287" max="1287" width="9.42578125" style="48" customWidth="1"/>
    <col min="1288" max="1288" width="17.7109375" style="48" customWidth="1"/>
    <col min="1289" max="1289" width="9.28515625" style="48" bestFit="1" customWidth="1"/>
    <col min="1290" max="1290" width="10.42578125" style="48" customWidth="1"/>
    <col min="1291" max="1291" width="15.42578125" style="48" customWidth="1"/>
    <col min="1292" max="1292" width="10.5703125" style="48" customWidth="1"/>
    <col min="1293" max="1293" width="9.140625" style="48"/>
    <col min="1294" max="1294" width="9.85546875" style="48" customWidth="1"/>
    <col min="1295" max="1296" width="7.7109375" style="48" customWidth="1"/>
    <col min="1297" max="1297" width="9.140625" style="48"/>
    <col min="1298" max="1298" width="11.7109375" style="48" customWidth="1"/>
    <col min="1299" max="1299" width="13.85546875" style="48" customWidth="1"/>
    <col min="1300" max="1300" width="14.28515625" style="48" customWidth="1"/>
    <col min="1301" max="1301" width="12.140625" style="48" customWidth="1"/>
    <col min="1302" max="1302" width="11.7109375" style="48" bestFit="1" customWidth="1"/>
    <col min="1303" max="1303" width="11.85546875" style="48" bestFit="1" customWidth="1"/>
    <col min="1304" max="1304" width="11.7109375" style="48" bestFit="1" customWidth="1"/>
    <col min="1305" max="1305" width="11.85546875" style="48" bestFit="1" customWidth="1"/>
    <col min="1306" max="1306" width="5.140625" style="48" bestFit="1" customWidth="1"/>
    <col min="1307" max="1308" width="9.140625" style="48"/>
    <col min="1309" max="1309" width="16.85546875" style="48" customWidth="1"/>
    <col min="1310" max="1310" width="14.28515625" style="48" customWidth="1"/>
    <col min="1311" max="1311" width="10.42578125" style="48" customWidth="1"/>
    <col min="1312" max="1312" width="12.7109375" style="48" customWidth="1"/>
    <col min="1313" max="1313" width="10.42578125" style="48" customWidth="1"/>
    <col min="1314" max="1536" width="9.140625" style="48"/>
    <col min="1537" max="1537" width="2.85546875" style="48" customWidth="1"/>
    <col min="1538" max="1538" width="6.42578125" style="48" customWidth="1"/>
    <col min="1539" max="1539" width="11.7109375" style="48" bestFit="1" customWidth="1"/>
    <col min="1540" max="1541" width="7.85546875" style="48" customWidth="1"/>
    <col min="1542" max="1542" width="9.28515625" style="48" customWidth="1"/>
    <col min="1543" max="1543" width="9.42578125" style="48" customWidth="1"/>
    <col min="1544" max="1544" width="17.7109375" style="48" customWidth="1"/>
    <col min="1545" max="1545" width="9.28515625" style="48" bestFit="1" customWidth="1"/>
    <col min="1546" max="1546" width="10.42578125" style="48" customWidth="1"/>
    <col min="1547" max="1547" width="15.42578125" style="48" customWidth="1"/>
    <col min="1548" max="1548" width="10.5703125" style="48" customWidth="1"/>
    <col min="1549" max="1549" width="9.140625" style="48"/>
    <col min="1550" max="1550" width="9.85546875" style="48" customWidth="1"/>
    <col min="1551" max="1552" width="7.7109375" style="48" customWidth="1"/>
    <col min="1553" max="1553" width="9.140625" style="48"/>
    <col min="1554" max="1554" width="11.7109375" style="48" customWidth="1"/>
    <col min="1555" max="1555" width="13.85546875" style="48" customWidth="1"/>
    <col min="1556" max="1556" width="14.28515625" style="48" customWidth="1"/>
    <col min="1557" max="1557" width="12.140625" style="48" customWidth="1"/>
    <col min="1558" max="1558" width="11.7109375" style="48" bestFit="1" customWidth="1"/>
    <col min="1559" max="1559" width="11.85546875" style="48" bestFit="1" customWidth="1"/>
    <col min="1560" max="1560" width="11.7109375" style="48" bestFit="1" customWidth="1"/>
    <col min="1561" max="1561" width="11.85546875" style="48" bestFit="1" customWidth="1"/>
    <col min="1562" max="1562" width="5.140625" style="48" bestFit="1" customWidth="1"/>
    <col min="1563" max="1564" width="9.140625" style="48"/>
    <col min="1565" max="1565" width="16.85546875" style="48" customWidth="1"/>
    <col min="1566" max="1566" width="14.28515625" style="48" customWidth="1"/>
    <col min="1567" max="1567" width="10.42578125" style="48" customWidth="1"/>
    <col min="1568" max="1568" width="12.7109375" style="48" customWidth="1"/>
    <col min="1569" max="1569" width="10.42578125" style="48" customWidth="1"/>
    <col min="1570" max="1792" width="9.140625" style="48"/>
    <col min="1793" max="1793" width="2.85546875" style="48" customWidth="1"/>
    <col min="1794" max="1794" width="6.42578125" style="48" customWidth="1"/>
    <col min="1795" max="1795" width="11.7109375" style="48" bestFit="1" customWidth="1"/>
    <col min="1796" max="1797" width="7.85546875" style="48" customWidth="1"/>
    <col min="1798" max="1798" width="9.28515625" style="48" customWidth="1"/>
    <col min="1799" max="1799" width="9.42578125" style="48" customWidth="1"/>
    <col min="1800" max="1800" width="17.7109375" style="48" customWidth="1"/>
    <col min="1801" max="1801" width="9.28515625" style="48" bestFit="1" customWidth="1"/>
    <col min="1802" max="1802" width="10.42578125" style="48" customWidth="1"/>
    <col min="1803" max="1803" width="15.42578125" style="48" customWidth="1"/>
    <col min="1804" max="1804" width="10.5703125" style="48" customWidth="1"/>
    <col min="1805" max="1805" width="9.140625" style="48"/>
    <col min="1806" max="1806" width="9.85546875" style="48" customWidth="1"/>
    <col min="1807" max="1808" width="7.7109375" style="48" customWidth="1"/>
    <col min="1809" max="1809" width="9.140625" style="48"/>
    <col min="1810" max="1810" width="11.7109375" style="48" customWidth="1"/>
    <col min="1811" max="1811" width="13.85546875" style="48" customWidth="1"/>
    <col min="1812" max="1812" width="14.28515625" style="48" customWidth="1"/>
    <col min="1813" max="1813" width="12.140625" style="48" customWidth="1"/>
    <col min="1814" max="1814" width="11.7109375" style="48" bestFit="1" customWidth="1"/>
    <col min="1815" max="1815" width="11.85546875" style="48" bestFit="1" customWidth="1"/>
    <col min="1816" max="1816" width="11.7109375" style="48" bestFit="1" customWidth="1"/>
    <col min="1817" max="1817" width="11.85546875" style="48" bestFit="1" customWidth="1"/>
    <col min="1818" max="1818" width="5.140625" style="48" bestFit="1" customWidth="1"/>
    <col min="1819" max="1820" width="9.140625" style="48"/>
    <col min="1821" max="1821" width="16.85546875" style="48" customWidth="1"/>
    <col min="1822" max="1822" width="14.28515625" style="48" customWidth="1"/>
    <col min="1823" max="1823" width="10.42578125" style="48" customWidth="1"/>
    <col min="1824" max="1824" width="12.7109375" style="48" customWidth="1"/>
    <col min="1825" max="1825" width="10.42578125" style="48" customWidth="1"/>
    <col min="1826" max="2048" width="9.140625" style="48"/>
    <col min="2049" max="2049" width="2.85546875" style="48" customWidth="1"/>
    <col min="2050" max="2050" width="6.42578125" style="48" customWidth="1"/>
    <col min="2051" max="2051" width="11.7109375" style="48" bestFit="1" customWidth="1"/>
    <col min="2052" max="2053" width="7.85546875" style="48" customWidth="1"/>
    <col min="2054" max="2054" width="9.28515625" style="48" customWidth="1"/>
    <col min="2055" max="2055" width="9.42578125" style="48" customWidth="1"/>
    <col min="2056" max="2056" width="17.7109375" style="48" customWidth="1"/>
    <col min="2057" max="2057" width="9.28515625" style="48" bestFit="1" customWidth="1"/>
    <col min="2058" max="2058" width="10.42578125" style="48" customWidth="1"/>
    <col min="2059" max="2059" width="15.42578125" style="48" customWidth="1"/>
    <col min="2060" max="2060" width="10.5703125" style="48" customWidth="1"/>
    <col min="2061" max="2061" width="9.140625" style="48"/>
    <col min="2062" max="2062" width="9.85546875" style="48" customWidth="1"/>
    <col min="2063" max="2064" width="7.7109375" style="48" customWidth="1"/>
    <col min="2065" max="2065" width="9.140625" style="48"/>
    <col min="2066" max="2066" width="11.7109375" style="48" customWidth="1"/>
    <col min="2067" max="2067" width="13.85546875" style="48" customWidth="1"/>
    <col min="2068" max="2068" width="14.28515625" style="48" customWidth="1"/>
    <col min="2069" max="2069" width="12.140625" style="48" customWidth="1"/>
    <col min="2070" max="2070" width="11.7109375" style="48" bestFit="1" customWidth="1"/>
    <col min="2071" max="2071" width="11.85546875" style="48" bestFit="1" customWidth="1"/>
    <col min="2072" max="2072" width="11.7109375" style="48" bestFit="1" customWidth="1"/>
    <col min="2073" max="2073" width="11.85546875" style="48" bestFit="1" customWidth="1"/>
    <col min="2074" max="2074" width="5.140625" style="48" bestFit="1" customWidth="1"/>
    <col min="2075" max="2076" width="9.140625" style="48"/>
    <col min="2077" max="2077" width="16.85546875" style="48" customWidth="1"/>
    <col min="2078" max="2078" width="14.28515625" style="48" customWidth="1"/>
    <col min="2079" max="2079" width="10.42578125" style="48" customWidth="1"/>
    <col min="2080" max="2080" width="12.7109375" style="48" customWidth="1"/>
    <col min="2081" max="2081" width="10.42578125" style="48" customWidth="1"/>
    <col min="2082" max="2304" width="9.140625" style="48"/>
    <col min="2305" max="2305" width="2.85546875" style="48" customWidth="1"/>
    <col min="2306" max="2306" width="6.42578125" style="48" customWidth="1"/>
    <col min="2307" max="2307" width="11.7109375" style="48" bestFit="1" customWidth="1"/>
    <col min="2308" max="2309" width="7.85546875" style="48" customWidth="1"/>
    <col min="2310" max="2310" width="9.28515625" style="48" customWidth="1"/>
    <col min="2311" max="2311" width="9.42578125" style="48" customWidth="1"/>
    <col min="2312" max="2312" width="17.7109375" style="48" customWidth="1"/>
    <col min="2313" max="2313" width="9.28515625" style="48" bestFit="1" customWidth="1"/>
    <col min="2314" max="2314" width="10.42578125" style="48" customWidth="1"/>
    <col min="2315" max="2315" width="15.42578125" style="48" customWidth="1"/>
    <col min="2316" max="2316" width="10.5703125" style="48" customWidth="1"/>
    <col min="2317" max="2317" width="9.140625" style="48"/>
    <col min="2318" max="2318" width="9.85546875" style="48" customWidth="1"/>
    <col min="2319" max="2320" width="7.7109375" style="48" customWidth="1"/>
    <col min="2321" max="2321" width="9.140625" style="48"/>
    <col min="2322" max="2322" width="11.7109375" style="48" customWidth="1"/>
    <col min="2323" max="2323" width="13.85546875" style="48" customWidth="1"/>
    <col min="2324" max="2324" width="14.28515625" style="48" customWidth="1"/>
    <col min="2325" max="2325" width="12.140625" style="48" customWidth="1"/>
    <col min="2326" max="2326" width="11.7109375" style="48" bestFit="1" customWidth="1"/>
    <col min="2327" max="2327" width="11.85546875" style="48" bestFit="1" customWidth="1"/>
    <col min="2328" max="2328" width="11.7109375" style="48" bestFit="1" customWidth="1"/>
    <col min="2329" max="2329" width="11.85546875" style="48" bestFit="1" customWidth="1"/>
    <col min="2330" max="2330" width="5.140625" style="48" bestFit="1" customWidth="1"/>
    <col min="2331" max="2332" width="9.140625" style="48"/>
    <col min="2333" max="2333" width="16.85546875" style="48" customWidth="1"/>
    <col min="2334" max="2334" width="14.28515625" style="48" customWidth="1"/>
    <col min="2335" max="2335" width="10.42578125" style="48" customWidth="1"/>
    <col min="2336" max="2336" width="12.7109375" style="48" customWidth="1"/>
    <col min="2337" max="2337" width="10.42578125" style="48" customWidth="1"/>
    <col min="2338" max="2560" width="9.140625" style="48"/>
    <col min="2561" max="2561" width="2.85546875" style="48" customWidth="1"/>
    <col min="2562" max="2562" width="6.42578125" style="48" customWidth="1"/>
    <col min="2563" max="2563" width="11.7109375" style="48" bestFit="1" customWidth="1"/>
    <col min="2564" max="2565" width="7.85546875" style="48" customWidth="1"/>
    <col min="2566" max="2566" width="9.28515625" style="48" customWidth="1"/>
    <col min="2567" max="2567" width="9.42578125" style="48" customWidth="1"/>
    <col min="2568" max="2568" width="17.7109375" style="48" customWidth="1"/>
    <col min="2569" max="2569" width="9.28515625" style="48" bestFit="1" customWidth="1"/>
    <col min="2570" max="2570" width="10.42578125" style="48" customWidth="1"/>
    <col min="2571" max="2571" width="15.42578125" style="48" customWidth="1"/>
    <col min="2572" max="2572" width="10.5703125" style="48" customWidth="1"/>
    <col min="2573" max="2573" width="9.140625" style="48"/>
    <col min="2574" max="2574" width="9.85546875" style="48" customWidth="1"/>
    <col min="2575" max="2576" width="7.7109375" style="48" customWidth="1"/>
    <col min="2577" max="2577" width="9.140625" style="48"/>
    <col min="2578" max="2578" width="11.7109375" style="48" customWidth="1"/>
    <col min="2579" max="2579" width="13.85546875" style="48" customWidth="1"/>
    <col min="2580" max="2580" width="14.28515625" style="48" customWidth="1"/>
    <col min="2581" max="2581" width="12.140625" style="48" customWidth="1"/>
    <col min="2582" max="2582" width="11.7109375" style="48" bestFit="1" customWidth="1"/>
    <col min="2583" max="2583" width="11.85546875" style="48" bestFit="1" customWidth="1"/>
    <col min="2584" max="2584" width="11.7109375" style="48" bestFit="1" customWidth="1"/>
    <col min="2585" max="2585" width="11.85546875" style="48" bestFit="1" customWidth="1"/>
    <col min="2586" max="2586" width="5.140625" style="48" bestFit="1" customWidth="1"/>
    <col min="2587" max="2588" width="9.140625" style="48"/>
    <col min="2589" max="2589" width="16.85546875" style="48" customWidth="1"/>
    <col min="2590" max="2590" width="14.28515625" style="48" customWidth="1"/>
    <col min="2591" max="2591" width="10.42578125" style="48" customWidth="1"/>
    <col min="2592" max="2592" width="12.7109375" style="48" customWidth="1"/>
    <col min="2593" max="2593" width="10.42578125" style="48" customWidth="1"/>
    <col min="2594" max="2816" width="9.140625" style="48"/>
    <col min="2817" max="2817" width="2.85546875" style="48" customWidth="1"/>
    <col min="2818" max="2818" width="6.42578125" style="48" customWidth="1"/>
    <col min="2819" max="2819" width="11.7109375" style="48" bestFit="1" customWidth="1"/>
    <col min="2820" max="2821" width="7.85546875" style="48" customWidth="1"/>
    <col min="2822" max="2822" width="9.28515625" style="48" customWidth="1"/>
    <col min="2823" max="2823" width="9.42578125" style="48" customWidth="1"/>
    <col min="2824" max="2824" width="17.7109375" style="48" customWidth="1"/>
    <col min="2825" max="2825" width="9.28515625" style="48" bestFit="1" customWidth="1"/>
    <col min="2826" max="2826" width="10.42578125" style="48" customWidth="1"/>
    <col min="2827" max="2827" width="15.42578125" style="48" customWidth="1"/>
    <col min="2828" max="2828" width="10.5703125" style="48" customWidth="1"/>
    <col min="2829" max="2829" width="9.140625" style="48"/>
    <col min="2830" max="2830" width="9.85546875" style="48" customWidth="1"/>
    <col min="2831" max="2832" width="7.7109375" style="48" customWidth="1"/>
    <col min="2833" max="2833" width="9.140625" style="48"/>
    <col min="2834" max="2834" width="11.7109375" style="48" customWidth="1"/>
    <col min="2835" max="2835" width="13.85546875" style="48" customWidth="1"/>
    <col min="2836" max="2836" width="14.28515625" style="48" customWidth="1"/>
    <col min="2837" max="2837" width="12.140625" style="48" customWidth="1"/>
    <col min="2838" max="2838" width="11.7109375" style="48" bestFit="1" customWidth="1"/>
    <col min="2839" max="2839" width="11.85546875" style="48" bestFit="1" customWidth="1"/>
    <col min="2840" max="2840" width="11.7109375" style="48" bestFit="1" customWidth="1"/>
    <col min="2841" max="2841" width="11.85546875" style="48" bestFit="1" customWidth="1"/>
    <col min="2842" max="2842" width="5.140625" style="48" bestFit="1" customWidth="1"/>
    <col min="2843" max="2844" width="9.140625" style="48"/>
    <col min="2845" max="2845" width="16.85546875" style="48" customWidth="1"/>
    <col min="2846" max="2846" width="14.28515625" style="48" customWidth="1"/>
    <col min="2847" max="2847" width="10.42578125" style="48" customWidth="1"/>
    <col min="2848" max="2848" width="12.7109375" style="48" customWidth="1"/>
    <col min="2849" max="2849" width="10.42578125" style="48" customWidth="1"/>
    <col min="2850" max="3072" width="9.140625" style="48"/>
    <col min="3073" max="3073" width="2.85546875" style="48" customWidth="1"/>
    <col min="3074" max="3074" width="6.42578125" style="48" customWidth="1"/>
    <col min="3075" max="3075" width="11.7109375" style="48" bestFit="1" customWidth="1"/>
    <col min="3076" max="3077" width="7.85546875" style="48" customWidth="1"/>
    <col min="3078" max="3078" width="9.28515625" style="48" customWidth="1"/>
    <col min="3079" max="3079" width="9.42578125" style="48" customWidth="1"/>
    <col min="3080" max="3080" width="17.7109375" style="48" customWidth="1"/>
    <col min="3081" max="3081" width="9.28515625" style="48" bestFit="1" customWidth="1"/>
    <col min="3082" max="3082" width="10.42578125" style="48" customWidth="1"/>
    <col min="3083" max="3083" width="15.42578125" style="48" customWidth="1"/>
    <col min="3084" max="3084" width="10.5703125" style="48" customWidth="1"/>
    <col min="3085" max="3085" width="9.140625" style="48"/>
    <col min="3086" max="3086" width="9.85546875" style="48" customWidth="1"/>
    <col min="3087" max="3088" width="7.7109375" style="48" customWidth="1"/>
    <col min="3089" max="3089" width="9.140625" style="48"/>
    <col min="3090" max="3090" width="11.7109375" style="48" customWidth="1"/>
    <col min="3091" max="3091" width="13.85546875" style="48" customWidth="1"/>
    <col min="3092" max="3092" width="14.28515625" style="48" customWidth="1"/>
    <col min="3093" max="3093" width="12.140625" style="48" customWidth="1"/>
    <col min="3094" max="3094" width="11.7109375" style="48" bestFit="1" customWidth="1"/>
    <col min="3095" max="3095" width="11.85546875" style="48" bestFit="1" customWidth="1"/>
    <col min="3096" max="3096" width="11.7109375" style="48" bestFit="1" customWidth="1"/>
    <col min="3097" max="3097" width="11.85546875" style="48" bestFit="1" customWidth="1"/>
    <col min="3098" max="3098" width="5.140625" style="48" bestFit="1" customWidth="1"/>
    <col min="3099" max="3100" width="9.140625" style="48"/>
    <col min="3101" max="3101" width="16.85546875" style="48" customWidth="1"/>
    <col min="3102" max="3102" width="14.28515625" style="48" customWidth="1"/>
    <col min="3103" max="3103" width="10.42578125" style="48" customWidth="1"/>
    <col min="3104" max="3104" width="12.7109375" style="48" customWidth="1"/>
    <col min="3105" max="3105" width="10.42578125" style="48" customWidth="1"/>
    <col min="3106" max="3328" width="9.140625" style="48"/>
    <col min="3329" max="3329" width="2.85546875" style="48" customWidth="1"/>
    <col min="3330" max="3330" width="6.42578125" style="48" customWidth="1"/>
    <col min="3331" max="3331" width="11.7109375" style="48" bestFit="1" customWidth="1"/>
    <col min="3332" max="3333" width="7.85546875" style="48" customWidth="1"/>
    <col min="3334" max="3334" width="9.28515625" style="48" customWidth="1"/>
    <col min="3335" max="3335" width="9.42578125" style="48" customWidth="1"/>
    <col min="3336" max="3336" width="17.7109375" style="48" customWidth="1"/>
    <col min="3337" max="3337" width="9.28515625" style="48" bestFit="1" customWidth="1"/>
    <col min="3338" max="3338" width="10.42578125" style="48" customWidth="1"/>
    <col min="3339" max="3339" width="15.42578125" style="48" customWidth="1"/>
    <col min="3340" max="3340" width="10.5703125" style="48" customWidth="1"/>
    <col min="3341" max="3341" width="9.140625" style="48"/>
    <col min="3342" max="3342" width="9.85546875" style="48" customWidth="1"/>
    <col min="3343" max="3344" width="7.7109375" style="48" customWidth="1"/>
    <col min="3345" max="3345" width="9.140625" style="48"/>
    <col min="3346" max="3346" width="11.7109375" style="48" customWidth="1"/>
    <col min="3347" max="3347" width="13.85546875" style="48" customWidth="1"/>
    <col min="3348" max="3348" width="14.28515625" style="48" customWidth="1"/>
    <col min="3349" max="3349" width="12.140625" style="48" customWidth="1"/>
    <col min="3350" max="3350" width="11.7109375" style="48" bestFit="1" customWidth="1"/>
    <col min="3351" max="3351" width="11.85546875" style="48" bestFit="1" customWidth="1"/>
    <col min="3352" max="3352" width="11.7109375" style="48" bestFit="1" customWidth="1"/>
    <col min="3353" max="3353" width="11.85546875" style="48" bestFit="1" customWidth="1"/>
    <col min="3354" max="3354" width="5.140625" style="48" bestFit="1" customWidth="1"/>
    <col min="3355" max="3356" width="9.140625" style="48"/>
    <col min="3357" max="3357" width="16.85546875" style="48" customWidth="1"/>
    <col min="3358" max="3358" width="14.28515625" style="48" customWidth="1"/>
    <col min="3359" max="3359" width="10.42578125" style="48" customWidth="1"/>
    <col min="3360" max="3360" width="12.7109375" style="48" customWidth="1"/>
    <col min="3361" max="3361" width="10.42578125" style="48" customWidth="1"/>
    <col min="3362" max="3584" width="9.140625" style="48"/>
    <col min="3585" max="3585" width="2.85546875" style="48" customWidth="1"/>
    <col min="3586" max="3586" width="6.42578125" style="48" customWidth="1"/>
    <col min="3587" max="3587" width="11.7109375" style="48" bestFit="1" customWidth="1"/>
    <col min="3588" max="3589" width="7.85546875" style="48" customWidth="1"/>
    <col min="3590" max="3590" width="9.28515625" style="48" customWidth="1"/>
    <col min="3591" max="3591" width="9.42578125" style="48" customWidth="1"/>
    <col min="3592" max="3592" width="17.7109375" style="48" customWidth="1"/>
    <col min="3593" max="3593" width="9.28515625" style="48" bestFit="1" customWidth="1"/>
    <col min="3594" max="3594" width="10.42578125" style="48" customWidth="1"/>
    <col min="3595" max="3595" width="15.42578125" style="48" customWidth="1"/>
    <col min="3596" max="3596" width="10.5703125" style="48" customWidth="1"/>
    <col min="3597" max="3597" width="9.140625" style="48"/>
    <col min="3598" max="3598" width="9.85546875" style="48" customWidth="1"/>
    <col min="3599" max="3600" width="7.7109375" style="48" customWidth="1"/>
    <col min="3601" max="3601" width="9.140625" style="48"/>
    <col min="3602" max="3602" width="11.7109375" style="48" customWidth="1"/>
    <col min="3603" max="3603" width="13.85546875" style="48" customWidth="1"/>
    <col min="3604" max="3604" width="14.28515625" style="48" customWidth="1"/>
    <col min="3605" max="3605" width="12.140625" style="48" customWidth="1"/>
    <col min="3606" max="3606" width="11.7109375" style="48" bestFit="1" customWidth="1"/>
    <col min="3607" max="3607" width="11.85546875" style="48" bestFit="1" customWidth="1"/>
    <col min="3608" max="3608" width="11.7109375" style="48" bestFit="1" customWidth="1"/>
    <col min="3609" max="3609" width="11.85546875" style="48" bestFit="1" customWidth="1"/>
    <col min="3610" max="3610" width="5.140625" style="48" bestFit="1" customWidth="1"/>
    <col min="3611" max="3612" width="9.140625" style="48"/>
    <col min="3613" max="3613" width="16.85546875" style="48" customWidth="1"/>
    <col min="3614" max="3614" width="14.28515625" style="48" customWidth="1"/>
    <col min="3615" max="3615" width="10.42578125" style="48" customWidth="1"/>
    <col min="3616" max="3616" width="12.7109375" style="48" customWidth="1"/>
    <col min="3617" max="3617" width="10.42578125" style="48" customWidth="1"/>
    <col min="3618" max="3840" width="9.140625" style="48"/>
    <col min="3841" max="3841" width="2.85546875" style="48" customWidth="1"/>
    <col min="3842" max="3842" width="6.42578125" style="48" customWidth="1"/>
    <col min="3843" max="3843" width="11.7109375" style="48" bestFit="1" customWidth="1"/>
    <col min="3844" max="3845" width="7.85546875" style="48" customWidth="1"/>
    <col min="3846" max="3846" width="9.28515625" style="48" customWidth="1"/>
    <col min="3847" max="3847" width="9.42578125" style="48" customWidth="1"/>
    <col min="3848" max="3848" width="17.7109375" style="48" customWidth="1"/>
    <col min="3849" max="3849" width="9.28515625" style="48" bestFit="1" customWidth="1"/>
    <col min="3850" max="3850" width="10.42578125" style="48" customWidth="1"/>
    <col min="3851" max="3851" width="15.42578125" style="48" customWidth="1"/>
    <col min="3852" max="3852" width="10.5703125" style="48" customWidth="1"/>
    <col min="3853" max="3853" width="9.140625" style="48"/>
    <col min="3854" max="3854" width="9.85546875" style="48" customWidth="1"/>
    <col min="3855" max="3856" width="7.7109375" style="48" customWidth="1"/>
    <col min="3857" max="3857" width="9.140625" style="48"/>
    <col min="3858" max="3858" width="11.7109375" style="48" customWidth="1"/>
    <col min="3859" max="3859" width="13.85546875" style="48" customWidth="1"/>
    <col min="3860" max="3860" width="14.28515625" style="48" customWidth="1"/>
    <col min="3861" max="3861" width="12.140625" style="48" customWidth="1"/>
    <col min="3862" max="3862" width="11.7109375" style="48" bestFit="1" customWidth="1"/>
    <col min="3863" max="3863" width="11.85546875" style="48" bestFit="1" customWidth="1"/>
    <col min="3864" max="3864" width="11.7109375" style="48" bestFit="1" customWidth="1"/>
    <col min="3865" max="3865" width="11.85546875" style="48" bestFit="1" customWidth="1"/>
    <col min="3866" max="3866" width="5.140625" style="48" bestFit="1" customWidth="1"/>
    <col min="3867" max="3868" width="9.140625" style="48"/>
    <col min="3869" max="3869" width="16.85546875" style="48" customWidth="1"/>
    <col min="3870" max="3870" width="14.28515625" style="48" customWidth="1"/>
    <col min="3871" max="3871" width="10.42578125" style="48" customWidth="1"/>
    <col min="3872" max="3872" width="12.7109375" style="48" customWidth="1"/>
    <col min="3873" max="3873" width="10.42578125" style="48" customWidth="1"/>
    <col min="3874" max="4096" width="9.140625" style="48"/>
    <col min="4097" max="4097" width="2.85546875" style="48" customWidth="1"/>
    <col min="4098" max="4098" width="6.42578125" style="48" customWidth="1"/>
    <col min="4099" max="4099" width="11.7109375" style="48" bestFit="1" customWidth="1"/>
    <col min="4100" max="4101" width="7.85546875" style="48" customWidth="1"/>
    <col min="4102" max="4102" width="9.28515625" style="48" customWidth="1"/>
    <col min="4103" max="4103" width="9.42578125" style="48" customWidth="1"/>
    <col min="4104" max="4104" width="17.7109375" style="48" customWidth="1"/>
    <col min="4105" max="4105" width="9.28515625" style="48" bestFit="1" customWidth="1"/>
    <col min="4106" max="4106" width="10.42578125" style="48" customWidth="1"/>
    <col min="4107" max="4107" width="15.42578125" style="48" customWidth="1"/>
    <col min="4108" max="4108" width="10.5703125" style="48" customWidth="1"/>
    <col min="4109" max="4109" width="9.140625" style="48"/>
    <col min="4110" max="4110" width="9.85546875" style="48" customWidth="1"/>
    <col min="4111" max="4112" width="7.7109375" style="48" customWidth="1"/>
    <col min="4113" max="4113" width="9.140625" style="48"/>
    <col min="4114" max="4114" width="11.7109375" style="48" customWidth="1"/>
    <col min="4115" max="4115" width="13.85546875" style="48" customWidth="1"/>
    <col min="4116" max="4116" width="14.28515625" style="48" customWidth="1"/>
    <col min="4117" max="4117" width="12.140625" style="48" customWidth="1"/>
    <col min="4118" max="4118" width="11.7109375" style="48" bestFit="1" customWidth="1"/>
    <col min="4119" max="4119" width="11.85546875" style="48" bestFit="1" customWidth="1"/>
    <col min="4120" max="4120" width="11.7109375" style="48" bestFit="1" customWidth="1"/>
    <col min="4121" max="4121" width="11.85546875" style="48" bestFit="1" customWidth="1"/>
    <col min="4122" max="4122" width="5.140625" style="48" bestFit="1" customWidth="1"/>
    <col min="4123" max="4124" width="9.140625" style="48"/>
    <col min="4125" max="4125" width="16.85546875" style="48" customWidth="1"/>
    <col min="4126" max="4126" width="14.28515625" style="48" customWidth="1"/>
    <col min="4127" max="4127" width="10.42578125" style="48" customWidth="1"/>
    <col min="4128" max="4128" width="12.7109375" style="48" customWidth="1"/>
    <col min="4129" max="4129" width="10.42578125" style="48" customWidth="1"/>
    <col min="4130" max="4352" width="9.140625" style="48"/>
    <col min="4353" max="4353" width="2.85546875" style="48" customWidth="1"/>
    <col min="4354" max="4354" width="6.42578125" style="48" customWidth="1"/>
    <col min="4355" max="4355" width="11.7109375" style="48" bestFit="1" customWidth="1"/>
    <col min="4356" max="4357" width="7.85546875" style="48" customWidth="1"/>
    <col min="4358" max="4358" width="9.28515625" style="48" customWidth="1"/>
    <col min="4359" max="4359" width="9.42578125" style="48" customWidth="1"/>
    <col min="4360" max="4360" width="17.7109375" style="48" customWidth="1"/>
    <col min="4361" max="4361" width="9.28515625" style="48" bestFit="1" customWidth="1"/>
    <col min="4362" max="4362" width="10.42578125" style="48" customWidth="1"/>
    <col min="4363" max="4363" width="15.42578125" style="48" customWidth="1"/>
    <col min="4364" max="4364" width="10.5703125" style="48" customWidth="1"/>
    <col min="4365" max="4365" width="9.140625" style="48"/>
    <col min="4366" max="4366" width="9.85546875" style="48" customWidth="1"/>
    <col min="4367" max="4368" width="7.7109375" style="48" customWidth="1"/>
    <col min="4369" max="4369" width="9.140625" style="48"/>
    <col min="4370" max="4370" width="11.7109375" style="48" customWidth="1"/>
    <col min="4371" max="4371" width="13.85546875" style="48" customWidth="1"/>
    <col min="4372" max="4372" width="14.28515625" style="48" customWidth="1"/>
    <col min="4373" max="4373" width="12.140625" style="48" customWidth="1"/>
    <col min="4374" max="4374" width="11.7109375" style="48" bestFit="1" customWidth="1"/>
    <col min="4375" max="4375" width="11.85546875" style="48" bestFit="1" customWidth="1"/>
    <col min="4376" max="4376" width="11.7109375" style="48" bestFit="1" customWidth="1"/>
    <col min="4377" max="4377" width="11.85546875" style="48" bestFit="1" customWidth="1"/>
    <col min="4378" max="4378" width="5.140625" style="48" bestFit="1" customWidth="1"/>
    <col min="4379" max="4380" width="9.140625" style="48"/>
    <col min="4381" max="4381" width="16.85546875" style="48" customWidth="1"/>
    <col min="4382" max="4382" width="14.28515625" style="48" customWidth="1"/>
    <col min="4383" max="4383" width="10.42578125" style="48" customWidth="1"/>
    <col min="4384" max="4384" width="12.7109375" style="48" customWidth="1"/>
    <col min="4385" max="4385" width="10.42578125" style="48" customWidth="1"/>
    <col min="4386" max="4608" width="9.140625" style="48"/>
    <col min="4609" max="4609" width="2.85546875" style="48" customWidth="1"/>
    <col min="4610" max="4610" width="6.42578125" style="48" customWidth="1"/>
    <col min="4611" max="4611" width="11.7109375" style="48" bestFit="1" customWidth="1"/>
    <col min="4612" max="4613" width="7.85546875" style="48" customWidth="1"/>
    <col min="4614" max="4614" width="9.28515625" style="48" customWidth="1"/>
    <col min="4615" max="4615" width="9.42578125" style="48" customWidth="1"/>
    <col min="4616" max="4616" width="17.7109375" style="48" customWidth="1"/>
    <col min="4617" max="4617" width="9.28515625" style="48" bestFit="1" customWidth="1"/>
    <col min="4618" max="4618" width="10.42578125" style="48" customWidth="1"/>
    <col min="4619" max="4619" width="15.42578125" style="48" customWidth="1"/>
    <col min="4620" max="4620" width="10.5703125" style="48" customWidth="1"/>
    <col min="4621" max="4621" width="9.140625" style="48"/>
    <col min="4622" max="4622" width="9.85546875" style="48" customWidth="1"/>
    <col min="4623" max="4624" width="7.7109375" style="48" customWidth="1"/>
    <col min="4625" max="4625" width="9.140625" style="48"/>
    <col min="4626" max="4626" width="11.7109375" style="48" customWidth="1"/>
    <col min="4627" max="4627" width="13.85546875" style="48" customWidth="1"/>
    <col min="4628" max="4628" width="14.28515625" style="48" customWidth="1"/>
    <col min="4629" max="4629" width="12.140625" style="48" customWidth="1"/>
    <col min="4630" max="4630" width="11.7109375" style="48" bestFit="1" customWidth="1"/>
    <col min="4631" max="4631" width="11.85546875" style="48" bestFit="1" customWidth="1"/>
    <col min="4632" max="4632" width="11.7109375" style="48" bestFit="1" customWidth="1"/>
    <col min="4633" max="4633" width="11.85546875" style="48" bestFit="1" customWidth="1"/>
    <col min="4634" max="4634" width="5.140625" style="48" bestFit="1" customWidth="1"/>
    <col min="4635" max="4636" width="9.140625" style="48"/>
    <col min="4637" max="4637" width="16.85546875" style="48" customWidth="1"/>
    <col min="4638" max="4638" width="14.28515625" style="48" customWidth="1"/>
    <col min="4639" max="4639" width="10.42578125" style="48" customWidth="1"/>
    <col min="4640" max="4640" width="12.7109375" style="48" customWidth="1"/>
    <col min="4641" max="4641" width="10.42578125" style="48" customWidth="1"/>
    <col min="4642" max="4864" width="9.140625" style="48"/>
    <col min="4865" max="4865" width="2.85546875" style="48" customWidth="1"/>
    <col min="4866" max="4866" width="6.42578125" style="48" customWidth="1"/>
    <col min="4867" max="4867" width="11.7109375" style="48" bestFit="1" customWidth="1"/>
    <col min="4868" max="4869" width="7.85546875" style="48" customWidth="1"/>
    <col min="4870" max="4870" width="9.28515625" style="48" customWidth="1"/>
    <col min="4871" max="4871" width="9.42578125" style="48" customWidth="1"/>
    <col min="4872" max="4872" width="17.7109375" style="48" customWidth="1"/>
    <col min="4873" max="4873" width="9.28515625" style="48" bestFit="1" customWidth="1"/>
    <col min="4874" max="4874" width="10.42578125" style="48" customWidth="1"/>
    <col min="4875" max="4875" width="15.42578125" style="48" customWidth="1"/>
    <col min="4876" max="4876" width="10.5703125" style="48" customWidth="1"/>
    <col min="4877" max="4877" width="9.140625" style="48"/>
    <col min="4878" max="4878" width="9.85546875" style="48" customWidth="1"/>
    <col min="4879" max="4880" width="7.7109375" style="48" customWidth="1"/>
    <col min="4881" max="4881" width="9.140625" style="48"/>
    <col min="4882" max="4882" width="11.7109375" style="48" customWidth="1"/>
    <col min="4883" max="4883" width="13.85546875" style="48" customWidth="1"/>
    <col min="4884" max="4884" width="14.28515625" style="48" customWidth="1"/>
    <col min="4885" max="4885" width="12.140625" style="48" customWidth="1"/>
    <col min="4886" max="4886" width="11.7109375" style="48" bestFit="1" customWidth="1"/>
    <col min="4887" max="4887" width="11.85546875" style="48" bestFit="1" customWidth="1"/>
    <col min="4888" max="4888" width="11.7109375" style="48" bestFit="1" customWidth="1"/>
    <col min="4889" max="4889" width="11.85546875" style="48" bestFit="1" customWidth="1"/>
    <col min="4890" max="4890" width="5.140625" style="48" bestFit="1" customWidth="1"/>
    <col min="4891" max="4892" width="9.140625" style="48"/>
    <col min="4893" max="4893" width="16.85546875" style="48" customWidth="1"/>
    <col min="4894" max="4894" width="14.28515625" style="48" customWidth="1"/>
    <col min="4895" max="4895" width="10.42578125" style="48" customWidth="1"/>
    <col min="4896" max="4896" width="12.7109375" style="48" customWidth="1"/>
    <col min="4897" max="4897" width="10.42578125" style="48" customWidth="1"/>
    <col min="4898" max="5120" width="9.140625" style="48"/>
    <col min="5121" max="5121" width="2.85546875" style="48" customWidth="1"/>
    <col min="5122" max="5122" width="6.42578125" style="48" customWidth="1"/>
    <col min="5123" max="5123" width="11.7109375" style="48" bestFit="1" customWidth="1"/>
    <col min="5124" max="5125" width="7.85546875" style="48" customWidth="1"/>
    <col min="5126" max="5126" width="9.28515625" style="48" customWidth="1"/>
    <col min="5127" max="5127" width="9.42578125" style="48" customWidth="1"/>
    <col min="5128" max="5128" width="17.7109375" style="48" customWidth="1"/>
    <col min="5129" max="5129" width="9.28515625" style="48" bestFit="1" customWidth="1"/>
    <col min="5130" max="5130" width="10.42578125" style="48" customWidth="1"/>
    <col min="5131" max="5131" width="15.42578125" style="48" customWidth="1"/>
    <col min="5132" max="5132" width="10.5703125" style="48" customWidth="1"/>
    <col min="5133" max="5133" width="9.140625" style="48"/>
    <col min="5134" max="5134" width="9.85546875" style="48" customWidth="1"/>
    <col min="5135" max="5136" width="7.7109375" style="48" customWidth="1"/>
    <col min="5137" max="5137" width="9.140625" style="48"/>
    <col min="5138" max="5138" width="11.7109375" style="48" customWidth="1"/>
    <col min="5139" max="5139" width="13.85546875" style="48" customWidth="1"/>
    <col min="5140" max="5140" width="14.28515625" style="48" customWidth="1"/>
    <col min="5141" max="5141" width="12.140625" style="48" customWidth="1"/>
    <col min="5142" max="5142" width="11.7109375" style="48" bestFit="1" customWidth="1"/>
    <col min="5143" max="5143" width="11.85546875" style="48" bestFit="1" customWidth="1"/>
    <col min="5144" max="5144" width="11.7109375" style="48" bestFit="1" customWidth="1"/>
    <col min="5145" max="5145" width="11.85546875" style="48" bestFit="1" customWidth="1"/>
    <col min="5146" max="5146" width="5.140625" style="48" bestFit="1" customWidth="1"/>
    <col min="5147" max="5148" width="9.140625" style="48"/>
    <col min="5149" max="5149" width="16.85546875" style="48" customWidth="1"/>
    <col min="5150" max="5150" width="14.28515625" style="48" customWidth="1"/>
    <col min="5151" max="5151" width="10.42578125" style="48" customWidth="1"/>
    <col min="5152" max="5152" width="12.7109375" style="48" customWidth="1"/>
    <col min="5153" max="5153" width="10.42578125" style="48" customWidth="1"/>
    <col min="5154" max="5376" width="9.140625" style="48"/>
    <col min="5377" max="5377" width="2.85546875" style="48" customWidth="1"/>
    <col min="5378" max="5378" width="6.42578125" style="48" customWidth="1"/>
    <col min="5379" max="5379" width="11.7109375" style="48" bestFit="1" customWidth="1"/>
    <col min="5380" max="5381" width="7.85546875" style="48" customWidth="1"/>
    <col min="5382" max="5382" width="9.28515625" style="48" customWidth="1"/>
    <col min="5383" max="5383" width="9.42578125" style="48" customWidth="1"/>
    <col min="5384" max="5384" width="17.7109375" style="48" customWidth="1"/>
    <col min="5385" max="5385" width="9.28515625" style="48" bestFit="1" customWidth="1"/>
    <col min="5386" max="5386" width="10.42578125" style="48" customWidth="1"/>
    <col min="5387" max="5387" width="15.42578125" style="48" customWidth="1"/>
    <col min="5388" max="5388" width="10.5703125" style="48" customWidth="1"/>
    <col min="5389" max="5389" width="9.140625" style="48"/>
    <col min="5390" max="5390" width="9.85546875" style="48" customWidth="1"/>
    <col min="5391" max="5392" width="7.7109375" style="48" customWidth="1"/>
    <col min="5393" max="5393" width="9.140625" style="48"/>
    <col min="5394" max="5394" width="11.7109375" style="48" customWidth="1"/>
    <col min="5395" max="5395" width="13.85546875" style="48" customWidth="1"/>
    <col min="5396" max="5396" width="14.28515625" style="48" customWidth="1"/>
    <col min="5397" max="5397" width="12.140625" style="48" customWidth="1"/>
    <col min="5398" max="5398" width="11.7109375" style="48" bestFit="1" customWidth="1"/>
    <col min="5399" max="5399" width="11.85546875" style="48" bestFit="1" customWidth="1"/>
    <col min="5400" max="5400" width="11.7109375" style="48" bestFit="1" customWidth="1"/>
    <col min="5401" max="5401" width="11.85546875" style="48" bestFit="1" customWidth="1"/>
    <col min="5402" max="5402" width="5.140625" style="48" bestFit="1" customWidth="1"/>
    <col min="5403" max="5404" width="9.140625" style="48"/>
    <col min="5405" max="5405" width="16.85546875" style="48" customWidth="1"/>
    <col min="5406" max="5406" width="14.28515625" style="48" customWidth="1"/>
    <col min="5407" max="5407" width="10.42578125" style="48" customWidth="1"/>
    <col min="5408" max="5408" width="12.7109375" style="48" customWidth="1"/>
    <col min="5409" max="5409" width="10.42578125" style="48" customWidth="1"/>
    <col min="5410" max="5632" width="9.140625" style="48"/>
    <col min="5633" max="5633" width="2.85546875" style="48" customWidth="1"/>
    <col min="5634" max="5634" width="6.42578125" style="48" customWidth="1"/>
    <col min="5635" max="5635" width="11.7109375" style="48" bestFit="1" customWidth="1"/>
    <col min="5636" max="5637" width="7.85546875" style="48" customWidth="1"/>
    <col min="5638" max="5638" width="9.28515625" style="48" customWidth="1"/>
    <col min="5639" max="5639" width="9.42578125" style="48" customWidth="1"/>
    <col min="5640" max="5640" width="17.7109375" style="48" customWidth="1"/>
    <col min="5641" max="5641" width="9.28515625" style="48" bestFit="1" customWidth="1"/>
    <col min="5642" max="5642" width="10.42578125" style="48" customWidth="1"/>
    <col min="5643" max="5643" width="15.42578125" style="48" customWidth="1"/>
    <col min="5644" max="5644" width="10.5703125" style="48" customWidth="1"/>
    <col min="5645" max="5645" width="9.140625" style="48"/>
    <col min="5646" max="5646" width="9.85546875" style="48" customWidth="1"/>
    <col min="5647" max="5648" width="7.7109375" style="48" customWidth="1"/>
    <col min="5649" max="5649" width="9.140625" style="48"/>
    <col min="5650" max="5650" width="11.7109375" style="48" customWidth="1"/>
    <col min="5651" max="5651" width="13.85546875" style="48" customWidth="1"/>
    <col min="5652" max="5652" width="14.28515625" style="48" customWidth="1"/>
    <col min="5653" max="5653" width="12.140625" style="48" customWidth="1"/>
    <col min="5654" max="5654" width="11.7109375" style="48" bestFit="1" customWidth="1"/>
    <col min="5655" max="5655" width="11.85546875" style="48" bestFit="1" customWidth="1"/>
    <col min="5656" max="5656" width="11.7109375" style="48" bestFit="1" customWidth="1"/>
    <col min="5657" max="5657" width="11.85546875" style="48" bestFit="1" customWidth="1"/>
    <col min="5658" max="5658" width="5.140625" style="48" bestFit="1" customWidth="1"/>
    <col min="5659" max="5660" width="9.140625" style="48"/>
    <col min="5661" max="5661" width="16.85546875" style="48" customWidth="1"/>
    <col min="5662" max="5662" width="14.28515625" style="48" customWidth="1"/>
    <col min="5663" max="5663" width="10.42578125" style="48" customWidth="1"/>
    <col min="5664" max="5664" width="12.7109375" style="48" customWidth="1"/>
    <col min="5665" max="5665" width="10.42578125" style="48" customWidth="1"/>
    <col min="5666" max="5888" width="9.140625" style="48"/>
    <col min="5889" max="5889" width="2.85546875" style="48" customWidth="1"/>
    <col min="5890" max="5890" width="6.42578125" style="48" customWidth="1"/>
    <col min="5891" max="5891" width="11.7109375" style="48" bestFit="1" customWidth="1"/>
    <col min="5892" max="5893" width="7.85546875" style="48" customWidth="1"/>
    <col min="5894" max="5894" width="9.28515625" style="48" customWidth="1"/>
    <col min="5895" max="5895" width="9.42578125" style="48" customWidth="1"/>
    <col min="5896" max="5896" width="17.7109375" style="48" customWidth="1"/>
    <col min="5897" max="5897" width="9.28515625" style="48" bestFit="1" customWidth="1"/>
    <col min="5898" max="5898" width="10.42578125" style="48" customWidth="1"/>
    <col min="5899" max="5899" width="15.42578125" style="48" customWidth="1"/>
    <col min="5900" max="5900" width="10.5703125" style="48" customWidth="1"/>
    <col min="5901" max="5901" width="9.140625" style="48"/>
    <col min="5902" max="5902" width="9.85546875" style="48" customWidth="1"/>
    <col min="5903" max="5904" width="7.7109375" style="48" customWidth="1"/>
    <col min="5905" max="5905" width="9.140625" style="48"/>
    <col min="5906" max="5906" width="11.7109375" style="48" customWidth="1"/>
    <col min="5907" max="5907" width="13.85546875" style="48" customWidth="1"/>
    <col min="5908" max="5908" width="14.28515625" style="48" customWidth="1"/>
    <col min="5909" max="5909" width="12.140625" style="48" customWidth="1"/>
    <col min="5910" max="5910" width="11.7109375" style="48" bestFit="1" customWidth="1"/>
    <col min="5911" max="5911" width="11.85546875" style="48" bestFit="1" customWidth="1"/>
    <col min="5912" max="5912" width="11.7109375" style="48" bestFit="1" customWidth="1"/>
    <col min="5913" max="5913" width="11.85546875" style="48" bestFit="1" customWidth="1"/>
    <col min="5914" max="5914" width="5.140625" style="48" bestFit="1" customWidth="1"/>
    <col min="5915" max="5916" width="9.140625" style="48"/>
    <col min="5917" max="5917" width="16.85546875" style="48" customWidth="1"/>
    <col min="5918" max="5918" width="14.28515625" style="48" customWidth="1"/>
    <col min="5919" max="5919" width="10.42578125" style="48" customWidth="1"/>
    <col min="5920" max="5920" width="12.7109375" style="48" customWidth="1"/>
    <col min="5921" max="5921" width="10.42578125" style="48" customWidth="1"/>
    <col min="5922" max="6144" width="9.140625" style="48"/>
    <col min="6145" max="6145" width="2.85546875" style="48" customWidth="1"/>
    <col min="6146" max="6146" width="6.42578125" style="48" customWidth="1"/>
    <col min="6147" max="6147" width="11.7109375" style="48" bestFit="1" customWidth="1"/>
    <col min="6148" max="6149" width="7.85546875" style="48" customWidth="1"/>
    <col min="6150" max="6150" width="9.28515625" style="48" customWidth="1"/>
    <col min="6151" max="6151" width="9.42578125" style="48" customWidth="1"/>
    <col min="6152" max="6152" width="17.7109375" style="48" customWidth="1"/>
    <col min="6153" max="6153" width="9.28515625" style="48" bestFit="1" customWidth="1"/>
    <col min="6154" max="6154" width="10.42578125" style="48" customWidth="1"/>
    <col min="6155" max="6155" width="15.42578125" style="48" customWidth="1"/>
    <col min="6156" max="6156" width="10.5703125" style="48" customWidth="1"/>
    <col min="6157" max="6157" width="9.140625" style="48"/>
    <col min="6158" max="6158" width="9.85546875" style="48" customWidth="1"/>
    <col min="6159" max="6160" width="7.7109375" style="48" customWidth="1"/>
    <col min="6161" max="6161" width="9.140625" style="48"/>
    <col min="6162" max="6162" width="11.7109375" style="48" customWidth="1"/>
    <col min="6163" max="6163" width="13.85546875" style="48" customWidth="1"/>
    <col min="6164" max="6164" width="14.28515625" style="48" customWidth="1"/>
    <col min="6165" max="6165" width="12.140625" style="48" customWidth="1"/>
    <col min="6166" max="6166" width="11.7109375" style="48" bestFit="1" customWidth="1"/>
    <col min="6167" max="6167" width="11.85546875" style="48" bestFit="1" customWidth="1"/>
    <col min="6168" max="6168" width="11.7109375" style="48" bestFit="1" customWidth="1"/>
    <col min="6169" max="6169" width="11.85546875" style="48" bestFit="1" customWidth="1"/>
    <col min="6170" max="6170" width="5.140625" style="48" bestFit="1" customWidth="1"/>
    <col min="6171" max="6172" width="9.140625" style="48"/>
    <col min="6173" max="6173" width="16.85546875" style="48" customWidth="1"/>
    <col min="6174" max="6174" width="14.28515625" style="48" customWidth="1"/>
    <col min="6175" max="6175" width="10.42578125" style="48" customWidth="1"/>
    <col min="6176" max="6176" width="12.7109375" style="48" customWidth="1"/>
    <col min="6177" max="6177" width="10.42578125" style="48" customWidth="1"/>
    <col min="6178" max="6400" width="9.140625" style="48"/>
    <col min="6401" max="6401" width="2.85546875" style="48" customWidth="1"/>
    <col min="6402" max="6402" width="6.42578125" style="48" customWidth="1"/>
    <col min="6403" max="6403" width="11.7109375" style="48" bestFit="1" customWidth="1"/>
    <col min="6404" max="6405" width="7.85546875" style="48" customWidth="1"/>
    <col min="6406" max="6406" width="9.28515625" style="48" customWidth="1"/>
    <col min="6407" max="6407" width="9.42578125" style="48" customWidth="1"/>
    <col min="6408" max="6408" width="17.7109375" style="48" customWidth="1"/>
    <col min="6409" max="6409" width="9.28515625" style="48" bestFit="1" customWidth="1"/>
    <col min="6410" max="6410" width="10.42578125" style="48" customWidth="1"/>
    <col min="6411" max="6411" width="15.42578125" style="48" customWidth="1"/>
    <col min="6412" max="6412" width="10.5703125" style="48" customWidth="1"/>
    <col min="6413" max="6413" width="9.140625" style="48"/>
    <col min="6414" max="6414" width="9.85546875" style="48" customWidth="1"/>
    <col min="6415" max="6416" width="7.7109375" style="48" customWidth="1"/>
    <col min="6417" max="6417" width="9.140625" style="48"/>
    <col min="6418" max="6418" width="11.7109375" style="48" customWidth="1"/>
    <col min="6419" max="6419" width="13.85546875" style="48" customWidth="1"/>
    <col min="6420" max="6420" width="14.28515625" style="48" customWidth="1"/>
    <col min="6421" max="6421" width="12.140625" style="48" customWidth="1"/>
    <col min="6422" max="6422" width="11.7109375" style="48" bestFit="1" customWidth="1"/>
    <col min="6423" max="6423" width="11.85546875" style="48" bestFit="1" customWidth="1"/>
    <col min="6424" max="6424" width="11.7109375" style="48" bestFit="1" customWidth="1"/>
    <col min="6425" max="6425" width="11.85546875" style="48" bestFit="1" customWidth="1"/>
    <col min="6426" max="6426" width="5.140625" style="48" bestFit="1" customWidth="1"/>
    <col min="6427" max="6428" width="9.140625" style="48"/>
    <col min="6429" max="6429" width="16.85546875" style="48" customWidth="1"/>
    <col min="6430" max="6430" width="14.28515625" style="48" customWidth="1"/>
    <col min="6431" max="6431" width="10.42578125" style="48" customWidth="1"/>
    <col min="6432" max="6432" width="12.7109375" style="48" customWidth="1"/>
    <col min="6433" max="6433" width="10.42578125" style="48" customWidth="1"/>
    <col min="6434" max="6656" width="9.140625" style="48"/>
    <col min="6657" max="6657" width="2.85546875" style="48" customWidth="1"/>
    <col min="6658" max="6658" width="6.42578125" style="48" customWidth="1"/>
    <col min="6659" max="6659" width="11.7109375" style="48" bestFit="1" customWidth="1"/>
    <col min="6660" max="6661" width="7.85546875" style="48" customWidth="1"/>
    <col min="6662" max="6662" width="9.28515625" style="48" customWidth="1"/>
    <col min="6663" max="6663" width="9.42578125" style="48" customWidth="1"/>
    <col min="6664" max="6664" width="17.7109375" style="48" customWidth="1"/>
    <col min="6665" max="6665" width="9.28515625" style="48" bestFit="1" customWidth="1"/>
    <col min="6666" max="6666" width="10.42578125" style="48" customWidth="1"/>
    <col min="6667" max="6667" width="15.42578125" style="48" customWidth="1"/>
    <col min="6668" max="6668" width="10.5703125" style="48" customWidth="1"/>
    <col min="6669" max="6669" width="9.140625" style="48"/>
    <col min="6670" max="6670" width="9.85546875" style="48" customWidth="1"/>
    <col min="6671" max="6672" width="7.7109375" style="48" customWidth="1"/>
    <col min="6673" max="6673" width="9.140625" style="48"/>
    <col min="6674" max="6674" width="11.7109375" style="48" customWidth="1"/>
    <col min="6675" max="6675" width="13.85546875" style="48" customWidth="1"/>
    <col min="6676" max="6676" width="14.28515625" style="48" customWidth="1"/>
    <col min="6677" max="6677" width="12.140625" style="48" customWidth="1"/>
    <col min="6678" max="6678" width="11.7109375" style="48" bestFit="1" customWidth="1"/>
    <col min="6679" max="6679" width="11.85546875" style="48" bestFit="1" customWidth="1"/>
    <col min="6680" max="6680" width="11.7109375" style="48" bestFit="1" customWidth="1"/>
    <col min="6681" max="6681" width="11.85546875" style="48" bestFit="1" customWidth="1"/>
    <col min="6682" max="6682" width="5.140625" style="48" bestFit="1" customWidth="1"/>
    <col min="6683" max="6684" width="9.140625" style="48"/>
    <col min="6685" max="6685" width="16.85546875" style="48" customWidth="1"/>
    <col min="6686" max="6686" width="14.28515625" style="48" customWidth="1"/>
    <col min="6687" max="6687" width="10.42578125" style="48" customWidth="1"/>
    <col min="6688" max="6688" width="12.7109375" style="48" customWidth="1"/>
    <col min="6689" max="6689" width="10.42578125" style="48" customWidth="1"/>
    <col min="6690" max="6912" width="9.140625" style="48"/>
    <col min="6913" max="6913" width="2.85546875" style="48" customWidth="1"/>
    <col min="6914" max="6914" width="6.42578125" style="48" customWidth="1"/>
    <col min="6915" max="6915" width="11.7109375" style="48" bestFit="1" customWidth="1"/>
    <col min="6916" max="6917" width="7.85546875" style="48" customWidth="1"/>
    <col min="6918" max="6918" width="9.28515625" style="48" customWidth="1"/>
    <col min="6919" max="6919" width="9.42578125" style="48" customWidth="1"/>
    <col min="6920" max="6920" width="17.7109375" style="48" customWidth="1"/>
    <col min="6921" max="6921" width="9.28515625" style="48" bestFit="1" customWidth="1"/>
    <col min="6922" max="6922" width="10.42578125" style="48" customWidth="1"/>
    <col min="6923" max="6923" width="15.42578125" style="48" customWidth="1"/>
    <col min="6924" max="6924" width="10.5703125" style="48" customWidth="1"/>
    <col min="6925" max="6925" width="9.140625" style="48"/>
    <col min="6926" max="6926" width="9.85546875" style="48" customWidth="1"/>
    <col min="6927" max="6928" width="7.7109375" style="48" customWidth="1"/>
    <col min="6929" max="6929" width="9.140625" style="48"/>
    <col min="6930" max="6930" width="11.7109375" style="48" customWidth="1"/>
    <col min="6931" max="6931" width="13.85546875" style="48" customWidth="1"/>
    <col min="6932" max="6932" width="14.28515625" style="48" customWidth="1"/>
    <col min="6933" max="6933" width="12.140625" style="48" customWidth="1"/>
    <col min="6934" max="6934" width="11.7109375" style="48" bestFit="1" customWidth="1"/>
    <col min="6935" max="6935" width="11.85546875" style="48" bestFit="1" customWidth="1"/>
    <col min="6936" max="6936" width="11.7109375" style="48" bestFit="1" customWidth="1"/>
    <col min="6937" max="6937" width="11.85546875" style="48" bestFit="1" customWidth="1"/>
    <col min="6938" max="6938" width="5.140625" style="48" bestFit="1" customWidth="1"/>
    <col min="6939" max="6940" width="9.140625" style="48"/>
    <col min="6941" max="6941" width="16.85546875" style="48" customWidth="1"/>
    <col min="6942" max="6942" width="14.28515625" style="48" customWidth="1"/>
    <col min="6943" max="6943" width="10.42578125" style="48" customWidth="1"/>
    <col min="6944" max="6944" width="12.7109375" style="48" customWidth="1"/>
    <col min="6945" max="6945" width="10.42578125" style="48" customWidth="1"/>
    <col min="6946" max="7168" width="9.140625" style="48"/>
    <col min="7169" max="7169" width="2.85546875" style="48" customWidth="1"/>
    <col min="7170" max="7170" width="6.42578125" style="48" customWidth="1"/>
    <col min="7171" max="7171" width="11.7109375" style="48" bestFit="1" customWidth="1"/>
    <col min="7172" max="7173" width="7.85546875" style="48" customWidth="1"/>
    <col min="7174" max="7174" width="9.28515625" style="48" customWidth="1"/>
    <col min="7175" max="7175" width="9.42578125" style="48" customWidth="1"/>
    <col min="7176" max="7176" width="17.7109375" style="48" customWidth="1"/>
    <col min="7177" max="7177" width="9.28515625" style="48" bestFit="1" customWidth="1"/>
    <col min="7178" max="7178" width="10.42578125" style="48" customWidth="1"/>
    <col min="7179" max="7179" width="15.42578125" style="48" customWidth="1"/>
    <col min="7180" max="7180" width="10.5703125" style="48" customWidth="1"/>
    <col min="7181" max="7181" width="9.140625" style="48"/>
    <col min="7182" max="7182" width="9.85546875" style="48" customWidth="1"/>
    <col min="7183" max="7184" width="7.7109375" style="48" customWidth="1"/>
    <col min="7185" max="7185" width="9.140625" style="48"/>
    <col min="7186" max="7186" width="11.7109375" style="48" customWidth="1"/>
    <col min="7187" max="7187" width="13.85546875" style="48" customWidth="1"/>
    <col min="7188" max="7188" width="14.28515625" style="48" customWidth="1"/>
    <col min="7189" max="7189" width="12.140625" style="48" customWidth="1"/>
    <col min="7190" max="7190" width="11.7109375" style="48" bestFit="1" customWidth="1"/>
    <col min="7191" max="7191" width="11.85546875" style="48" bestFit="1" customWidth="1"/>
    <col min="7192" max="7192" width="11.7109375" style="48" bestFit="1" customWidth="1"/>
    <col min="7193" max="7193" width="11.85546875" style="48" bestFit="1" customWidth="1"/>
    <col min="7194" max="7194" width="5.140625" style="48" bestFit="1" customWidth="1"/>
    <col min="7195" max="7196" width="9.140625" style="48"/>
    <col min="7197" max="7197" width="16.85546875" style="48" customWidth="1"/>
    <col min="7198" max="7198" width="14.28515625" style="48" customWidth="1"/>
    <col min="7199" max="7199" width="10.42578125" style="48" customWidth="1"/>
    <col min="7200" max="7200" width="12.7109375" style="48" customWidth="1"/>
    <col min="7201" max="7201" width="10.42578125" style="48" customWidth="1"/>
    <col min="7202" max="7424" width="9.140625" style="48"/>
    <col min="7425" max="7425" width="2.85546875" style="48" customWidth="1"/>
    <col min="7426" max="7426" width="6.42578125" style="48" customWidth="1"/>
    <col min="7427" max="7427" width="11.7109375" style="48" bestFit="1" customWidth="1"/>
    <col min="7428" max="7429" width="7.85546875" style="48" customWidth="1"/>
    <col min="7430" max="7430" width="9.28515625" style="48" customWidth="1"/>
    <col min="7431" max="7431" width="9.42578125" style="48" customWidth="1"/>
    <col min="7432" max="7432" width="17.7109375" style="48" customWidth="1"/>
    <col min="7433" max="7433" width="9.28515625" style="48" bestFit="1" customWidth="1"/>
    <col min="7434" max="7434" width="10.42578125" style="48" customWidth="1"/>
    <col min="7435" max="7435" width="15.42578125" style="48" customWidth="1"/>
    <col min="7436" max="7436" width="10.5703125" style="48" customWidth="1"/>
    <col min="7437" max="7437" width="9.140625" style="48"/>
    <col min="7438" max="7438" width="9.85546875" style="48" customWidth="1"/>
    <col min="7439" max="7440" width="7.7109375" style="48" customWidth="1"/>
    <col min="7441" max="7441" width="9.140625" style="48"/>
    <col min="7442" max="7442" width="11.7109375" style="48" customWidth="1"/>
    <col min="7443" max="7443" width="13.85546875" style="48" customWidth="1"/>
    <col min="7444" max="7444" width="14.28515625" style="48" customWidth="1"/>
    <col min="7445" max="7445" width="12.140625" style="48" customWidth="1"/>
    <col min="7446" max="7446" width="11.7109375" style="48" bestFit="1" customWidth="1"/>
    <col min="7447" max="7447" width="11.85546875" style="48" bestFit="1" customWidth="1"/>
    <col min="7448" max="7448" width="11.7109375" style="48" bestFit="1" customWidth="1"/>
    <col min="7449" max="7449" width="11.85546875" style="48" bestFit="1" customWidth="1"/>
    <col min="7450" max="7450" width="5.140625" style="48" bestFit="1" customWidth="1"/>
    <col min="7451" max="7452" width="9.140625" style="48"/>
    <col min="7453" max="7453" width="16.85546875" style="48" customWidth="1"/>
    <col min="7454" max="7454" width="14.28515625" style="48" customWidth="1"/>
    <col min="7455" max="7455" width="10.42578125" style="48" customWidth="1"/>
    <col min="7456" max="7456" width="12.7109375" style="48" customWidth="1"/>
    <col min="7457" max="7457" width="10.42578125" style="48" customWidth="1"/>
    <col min="7458" max="7680" width="9.140625" style="48"/>
    <col min="7681" max="7681" width="2.85546875" style="48" customWidth="1"/>
    <col min="7682" max="7682" width="6.42578125" style="48" customWidth="1"/>
    <col min="7683" max="7683" width="11.7109375" style="48" bestFit="1" customWidth="1"/>
    <col min="7684" max="7685" width="7.85546875" style="48" customWidth="1"/>
    <col min="7686" max="7686" width="9.28515625" style="48" customWidth="1"/>
    <col min="7687" max="7687" width="9.42578125" style="48" customWidth="1"/>
    <col min="7688" max="7688" width="17.7109375" style="48" customWidth="1"/>
    <col min="7689" max="7689" width="9.28515625" style="48" bestFit="1" customWidth="1"/>
    <col min="7690" max="7690" width="10.42578125" style="48" customWidth="1"/>
    <col min="7691" max="7691" width="15.42578125" style="48" customWidth="1"/>
    <col min="7692" max="7692" width="10.5703125" style="48" customWidth="1"/>
    <col min="7693" max="7693" width="9.140625" style="48"/>
    <col min="7694" max="7694" width="9.85546875" style="48" customWidth="1"/>
    <col min="7695" max="7696" width="7.7109375" style="48" customWidth="1"/>
    <col min="7697" max="7697" width="9.140625" style="48"/>
    <col min="7698" max="7698" width="11.7109375" style="48" customWidth="1"/>
    <col min="7699" max="7699" width="13.85546875" style="48" customWidth="1"/>
    <col min="7700" max="7700" width="14.28515625" style="48" customWidth="1"/>
    <col min="7701" max="7701" width="12.140625" style="48" customWidth="1"/>
    <col min="7702" max="7702" width="11.7109375" style="48" bestFit="1" customWidth="1"/>
    <col min="7703" max="7703" width="11.85546875" style="48" bestFit="1" customWidth="1"/>
    <col min="7704" max="7704" width="11.7109375" style="48" bestFit="1" customWidth="1"/>
    <col min="7705" max="7705" width="11.85546875" style="48" bestFit="1" customWidth="1"/>
    <col min="7706" max="7706" width="5.140625" style="48" bestFit="1" customWidth="1"/>
    <col min="7707" max="7708" width="9.140625" style="48"/>
    <col min="7709" max="7709" width="16.85546875" style="48" customWidth="1"/>
    <col min="7710" max="7710" width="14.28515625" style="48" customWidth="1"/>
    <col min="7711" max="7711" width="10.42578125" style="48" customWidth="1"/>
    <col min="7712" max="7712" width="12.7109375" style="48" customWidth="1"/>
    <col min="7713" max="7713" width="10.42578125" style="48" customWidth="1"/>
    <col min="7714" max="7936" width="9.140625" style="48"/>
    <col min="7937" max="7937" width="2.85546875" style="48" customWidth="1"/>
    <col min="7938" max="7938" width="6.42578125" style="48" customWidth="1"/>
    <col min="7939" max="7939" width="11.7109375" style="48" bestFit="1" customWidth="1"/>
    <col min="7940" max="7941" width="7.85546875" style="48" customWidth="1"/>
    <col min="7942" max="7942" width="9.28515625" style="48" customWidth="1"/>
    <col min="7943" max="7943" width="9.42578125" style="48" customWidth="1"/>
    <col min="7944" max="7944" width="17.7109375" style="48" customWidth="1"/>
    <col min="7945" max="7945" width="9.28515625" style="48" bestFit="1" customWidth="1"/>
    <col min="7946" max="7946" width="10.42578125" style="48" customWidth="1"/>
    <col min="7947" max="7947" width="15.42578125" style="48" customWidth="1"/>
    <col min="7948" max="7948" width="10.5703125" style="48" customWidth="1"/>
    <col min="7949" max="7949" width="9.140625" style="48"/>
    <col min="7950" max="7950" width="9.85546875" style="48" customWidth="1"/>
    <col min="7951" max="7952" width="7.7109375" style="48" customWidth="1"/>
    <col min="7953" max="7953" width="9.140625" style="48"/>
    <col min="7954" max="7954" width="11.7109375" style="48" customWidth="1"/>
    <col min="7955" max="7955" width="13.85546875" style="48" customWidth="1"/>
    <col min="7956" max="7956" width="14.28515625" style="48" customWidth="1"/>
    <col min="7957" max="7957" width="12.140625" style="48" customWidth="1"/>
    <col min="7958" max="7958" width="11.7109375" style="48" bestFit="1" customWidth="1"/>
    <col min="7959" max="7959" width="11.85546875" style="48" bestFit="1" customWidth="1"/>
    <col min="7960" max="7960" width="11.7109375" style="48" bestFit="1" customWidth="1"/>
    <col min="7961" max="7961" width="11.85546875" style="48" bestFit="1" customWidth="1"/>
    <col min="7962" max="7962" width="5.140625" style="48" bestFit="1" customWidth="1"/>
    <col min="7963" max="7964" width="9.140625" style="48"/>
    <col min="7965" max="7965" width="16.85546875" style="48" customWidth="1"/>
    <col min="7966" max="7966" width="14.28515625" style="48" customWidth="1"/>
    <col min="7967" max="7967" width="10.42578125" style="48" customWidth="1"/>
    <col min="7968" max="7968" width="12.7109375" style="48" customWidth="1"/>
    <col min="7969" max="7969" width="10.42578125" style="48" customWidth="1"/>
    <col min="7970" max="8192" width="9.140625" style="48"/>
    <col min="8193" max="8193" width="2.85546875" style="48" customWidth="1"/>
    <col min="8194" max="8194" width="6.42578125" style="48" customWidth="1"/>
    <col min="8195" max="8195" width="11.7109375" style="48" bestFit="1" customWidth="1"/>
    <col min="8196" max="8197" width="7.85546875" style="48" customWidth="1"/>
    <col min="8198" max="8198" width="9.28515625" style="48" customWidth="1"/>
    <col min="8199" max="8199" width="9.42578125" style="48" customWidth="1"/>
    <col min="8200" max="8200" width="17.7109375" style="48" customWidth="1"/>
    <col min="8201" max="8201" width="9.28515625" style="48" bestFit="1" customWidth="1"/>
    <col min="8202" max="8202" width="10.42578125" style="48" customWidth="1"/>
    <col min="8203" max="8203" width="15.42578125" style="48" customWidth="1"/>
    <col min="8204" max="8204" width="10.5703125" style="48" customWidth="1"/>
    <col min="8205" max="8205" width="9.140625" style="48"/>
    <col min="8206" max="8206" width="9.85546875" style="48" customWidth="1"/>
    <col min="8207" max="8208" width="7.7109375" style="48" customWidth="1"/>
    <col min="8209" max="8209" width="9.140625" style="48"/>
    <col min="8210" max="8210" width="11.7109375" style="48" customWidth="1"/>
    <col min="8211" max="8211" width="13.85546875" style="48" customWidth="1"/>
    <col min="8212" max="8212" width="14.28515625" style="48" customWidth="1"/>
    <col min="8213" max="8213" width="12.140625" style="48" customWidth="1"/>
    <col min="8214" max="8214" width="11.7109375" style="48" bestFit="1" customWidth="1"/>
    <col min="8215" max="8215" width="11.85546875" style="48" bestFit="1" customWidth="1"/>
    <col min="8216" max="8216" width="11.7109375" style="48" bestFit="1" customWidth="1"/>
    <col min="8217" max="8217" width="11.85546875" style="48" bestFit="1" customWidth="1"/>
    <col min="8218" max="8218" width="5.140625" style="48" bestFit="1" customWidth="1"/>
    <col min="8219" max="8220" width="9.140625" style="48"/>
    <col min="8221" max="8221" width="16.85546875" style="48" customWidth="1"/>
    <col min="8222" max="8222" width="14.28515625" style="48" customWidth="1"/>
    <col min="8223" max="8223" width="10.42578125" style="48" customWidth="1"/>
    <col min="8224" max="8224" width="12.7109375" style="48" customWidth="1"/>
    <col min="8225" max="8225" width="10.42578125" style="48" customWidth="1"/>
    <col min="8226" max="8448" width="9.140625" style="48"/>
    <col min="8449" max="8449" width="2.85546875" style="48" customWidth="1"/>
    <col min="8450" max="8450" width="6.42578125" style="48" customWidth="1"/>
    <col min="8451" max="8451" width="11.7109375" style="48" bestFit="1" customWidth="1"/>
    <col min="8452" max="8453" width="7.85546875" style="48" customWidth="1"/>
    <col min="8454" max="8454" width="9.28515625" style="48" customWidth="1"/>
    <col min="8455" max="8455" width="9.42578125" style="48" customWidth="1"/>
    <col min="8456" max="8456" width="17.7109375" style="48" customWidth="1"/>
    <col min="8457" max="8457" width="9.28515625" style="48" bestFit="1" customWidth="1"/>
    <col min="8458" max="8458" width="10.42578125" style="48" customWidth="1"/>
    <col min="8459" max="8459" width="15.42578125" style="48" customWidth="1"/>
    <col min="8460" max="8460" width="10.5703125" style="48" customWidth="1"/>
    <col min="8461" max="8461" width="9.140625" style="48"/>
    <col min="8462" max="8462" width="9.85546875" style="48" customWidth="1"/>
    <col min="8463" max="8464" width="7.7109375" style="48" customWidth="1"/>
    <col min="8465" max="8465" width="9.140625" style="48"/>
    <col min="8466" max="8466" width="11.7109375" style="48" customWidth="1"/>
    <col min="8467" max="8467" width="13.85546875" style="48" customWidth="1"/>
    <col min="8468" max="8468" width="14.28515625" style="48" customWidth="1"/>
    <col min="8469" max="8469" width="12.140625" style="48" customWidth="1"/>
    <col min="8470" max="8470" width="11.7109375" style="48" bestFit="1" customWidth="1"/>
    <col min="8471" max="8471" width="11.85546875" style="48" bestFit="1" customWidth="1"/>
    <col min="8472" max="8472" width="11.7109375" style="48" bestFit="1" customWidth="1"/>
    <col min="8473" max="8473" width="11.85546875" style="48" bestFit="1" customWidth="1"/>
    <col min="8474" max="8474" width="5.140625" style="48" bestFit="1" customWidth="1"/>
    <col min="8475" max="8476" width="9.140625" style="48"/>
    <col min="8477" max="8477" width="16.85546875" style="48" customWidth="1"/>
    <col min="8478" max="8478" width="14.28515625" style="48" customWidth="1"/>
    <col min="8479" max="8479" width="10.42578125" style="48" customWidth="1"/>
    <col min="8480" max="8480" width="12.7109375" style="48" customWidth="1"/>
    <col min="8481" max="8481" width="10.42578125" style="48" customWidth="1"/>
    <col min="8482" max="8704" width="9.140625" style="48"/>
    <col min="8705" max="8705" width="2.85546875" style="48" customWidth="1"/>
    <col min="8706" max="8706" width="6.42578125" style="48" customWidth="1"/>
    <col min="8707" max="8707" width="11.7109375" style="48" bestFit="1" customWidth="1"/>
    <col min="8708" max="8709" width="7.85546875" style="48" customWidth="1"/>
    <col min="8710" max="8710" width="9.28515625" style="48" customWidth="1"/>
    <col min="8711" max="8711" width="9.42578125" style="48" customWidth="1"/>
    <col min="8712" max="8712" width="17.7109375" style="48" customWidth="1"/>
    <col min="8713" max="8713" width="9.28515625" style="48" bestFit="1" customWidth="1"/>
    <col min="8714" max="8714" width="10.42578125" style="48" customWidth="1"/>
    <col min="8715" max="8715" width="15.42578125" style="48" customWidth="1"/>
    <col min="8716" max="8716" width="10.5703125" style="48" customWidth="1"/>
    <col min="8717" max="8717" width="9.140625" style="48"/>
    <col min="8718" max="8718" width="9.85546875" style="48" customWidth="1"/>
    <col min="8719" max="8720" width="7.7109375" style="48" customWidth="1"/>
    <col min="8721" max="8721" width="9.140625" style="48"/>
    <col min="8722" max="8722" width="11.7109375" style="48" customWidth="1"/>
    <col min="8723" max="8723" width="13.85546875" style="48" customWidth="1"/>
    <col min="8724" max="8724" width="14.28515625" style="48" customWidth="1"/>
    <col min="8725" max="8725" width="12.140625" style="48" customWidth="1"/>
    <col min="8726" max="8726" width="11.7109375" style="48" bestFit="1" customWidth="1"/>
    <col min="8727" max="8727" width="11.85546875" style="48" bestFit="1" customWidth="1"/>
    <col min="8728" max="8728" width="11.7109375" style="48" bestFit="1" customWidth="1"/>
    <col min="8729" max="8729" width="11.85546875" style="48" bestFit="1" customWidth="1"/>
    <col min="8730" max="8730" width="5.140625" style="48" bestFit="1" customWidth="1"/>
    <col min="8731" max="8732" width="9.140625" style="48"/>
    <col min="8733" max="8733" width="16.85546875" style="48" customWidth="1"/>
    <col min="8734" max="8734" width="14.28515625" style="48" customWidth="1"/>
    <col min="8735" max="8735" width="10.42578125" style="48" customWidth="1"/>
    <col min="8736" max="8736" width="12.7109375" style="48" customWidth="1"/>
    <col min="8737" max="8737" width="10.42578125" style="48" customWidth="1"/>
    <col min="8738" max="8960" width="9.140625" style="48"/>
    <col min="8961" max="8961" width="2.85546875" style="48" customWidth="1"/>
    <col min="8962" max="8962" width="6.42578125" style="48" customWidth="1"/>
    <col min="8963" max="8963" width="11.7109375" style="48" bestFit="1" customWidth="1"/>
    <col min="8964" max="8965" width="7.85546875" style="48" customWidth="1"/>
    <col min="8966" max="8966" width="9.28515625" style="48" customWidth="1"/>
    <col min="8967" max="8967" width="9.42578125" style="48" customWidth="1"/>
    <col min="8968" max="8968" width="17.7109375" style="48" customWidth="1"/>
    <col min="8969" max="8969" width="9.28515625" style="48" bestFit="1" customWidth="1"/>
    <col min="8970" max="8970" width="10.42578125" style="48" customWidth="1"/>
    <col min="8971" max="8971" width="15.42578125" style="48" customWidth="1"/>
    <col min="8972" max="8972" width="10.5703125" style="48" customWidth="1"/>
    <col min="8973" max="8973" width="9.140625" style="48"/>
    <col min="8974" max="8974" width="9.85546875" style="48" customWidth="1"/>
    <col min="8975" max="8976" width="7.7109375" style="48" customWidth="1"/>
    <col min="8977" max="8977" width="9.140625" style="48"/>
    <col min="8978" max="8978" width="11.7109375" style="48" customWidth="1"/>
    <col min="8979" max="8979" width="13.85546875" style="48" customWidth="1"/>
    <col min="8980" max="8980" width="14.28515625" style="48" customWidth="1"/>
    <col min="8981" max="8981" width="12.140625" style="48" customWidth="1"/>
    <col min="8982" max="8982" width="11.7109375" style="48" bestFit="1" customWidth="1"/>
    <col min="8983" max="8983" width="11.85546875" style="48" bestFit="1" customWidth="1"/>
    <col min="8984" max="8984" width="11.7109375" style="48" bestFit="1" customWidth="1"/>
    <col min="8985" max="8985" width="11.85546875" style="48" bestFit="1" customWidth="1"/>
    <col min="8986" max="8986" width="5.140625" style="48" bestFit="1" customWidth="1"/>
    <col min="8987" max="8988" width="9.140625" style="48"/>
    <col min="8989" max="8989" width="16.85546875" style="48" customWidth="1"/>
    <col min="8990" max="8990" width="14.28515625" style="48" customWidth="1"/>
    <col min="8991" max="8991" width="10.42578125" style="48" customWidth="1"/>
    <col min="8992" max="8992" width="12.7109375" style="48" customWidth="1"/>
    <col min="8993" max="8993" width="10.42578125" style="48" customWidth="1"/>
    <col min="8994" max="9216" width="9.140625" style="48"/>
    <col min="9217" max="9217" width="2.85546875" style="48" customWidth="1"/>
    <col min="9218" max="9218" width="6.42578125" style="48" customWidth="1"/>
    <col min="9219" max="9219" width="11.7109375" style="48" bestFit="1" customWidth="1"/>
    <col min="9220" max="9221" width="7.85546875" style="48" customWidth="1"/>
    <col min="9222" max="9222" width="9.28515625" style="48" customWidth="1"/>
    <col min="9223" max="9223" width="9.42578125" style="48" customWidth="1"/>
    <col min="9224" max="9224" width="17.7109375" style="48" customWidth="1"/>
    <col min="9225" max="9225" width="9.28515625" style="48" bestFit="1" customWidth="1"/>
    <col min="9226" max="9226" width="10.42578125" style="48" customWidth="1"/>
    <col min="9227" max="9227" width="15.42578125" style="48" customWidth="1"/>
    <col min="9228" max="9228" width="10.5703125" style="48" customWidth="1"/>
    <col min="9229" max="9229" width="9.140625" style="48"/>
    <col min="9230" max="9230" width="9.85546875" style="48" customWidth="1"/>
    <col min="9231" max="9232" width="7.7109375" style="48" customWidth="1"/>
    <col min="9233" max="9233" width="9.140625" style="48"/>
    <col min="9234" max="9234" width="11.7109375" style="48" customWidth="1"/>
    <col min="9235" max="9235" width="13.85546875" style="48" customWidth="1"/>
    <col min="9236" max="9236" width="14.28515625" style="48" customWidth="1"/>
    <col min="9237" max="9237" width="12.140625" style="48" customWidth="1"/>
    <col min="9238" max="9238" width="11.7109375" style="48" bestFit="1" customWidth="1"/>
    <col min="9239" max="9239" width="11.85546875" style="48" bestFit="1" customWidth="1"/>
    <col min="9240" max="9240" width="11.7109375" style="48" bestFit="1" customWidth="1"/>
    <col min="9241" max="9241" width="11.85546875" style="48" bestFit="1" customWidth="1"/>
    <col min="9242" max="9242" width="5.140625" style="48" bestFit="1" customWidth="1"/>
    <col min="9243" max="9244" width="9.140625" style="48"/>
    <col min="9245" max="9245" width="16.85546875" style="48" customWidth="1"/>
    <col min="9246" max="9246" width="14.28515625" style="48" customWidth="1"/>
    <col min="9247" max="9247" width="10.42578125" style="48" customWidth="1"/>
    <col min="9248" max="9248" width="12.7109375" style="48" customWidth="1"/>
    <col min="9249" max="9249" width="10.42578125" style="48" customWidth="1"/>
    <col min="9250" max="9472" width="9.140625" style="48"/>
    <col min="9473" max="9473" width="2.85546875" style="48" customWidth="1"/>
    <col min="9474" max="9474" width="6.42578125" style="48" customWidth="1"/>
    <col min="9475" max="9475" width="11.7109375" style="48" bestFit="1" customWidth="1"/>
    <col min="9476" max="9477" width="7.85546875" style="48" customWidth="1"/>
    <col min="9478" max="9478" width="9.28515625" style="48" customWidth="1"/>
    <col min="9479" max="9479" width="9.42578125" style="48" customWidth="1"/>
    <col min="9480" max="9480" width="17.7109375" style="48" customWidth="1"/>
    <col min="9481" max="9481" width="9.28515625" style="48" bestFit="1" customWidth="1"/>
    <col min="9482" max="9482" width="10.42578125" style="48" customWidth="1"/>
    <col min="9483" max="9483" width="15.42578125" style="48" customWidth="1"/>
    <col min="9484" max="9484" width="10.5703125" style="48" customWidth="1"/>
    <col min="9485" max="9485" width="9.140625" style="48"/>
    <col min="9486" max="9486" width="9.85546875" style="48" customWidth="1"/>
    <col min="9487" max="9488" width="7.7109375" style="48" customWidth="1"/>
    <col min="9489" max="9489" width="9.140625" style="48"/>
    <col min="9490" max="9490" width="11.7109375" style="48" customWidth="1"/>
    <col min="9491" max="9491" width="13.85546875" style="48" customWidth="1"/>
    <col min="9492" max="9492" width="14.28515625" style="48" customWidth="1"/>
    <col min="9493" max="9493" width="12.140625" style="48" customWidth="1"/>
    <col min="9494" max="9494" width="11.7109375" style="48" bestFit="1" customWidth="1"/>
    <col min="9495" max="9495" width="11.85546875" style="48" bestFit="1" customWidth="1"/>
    <col min="9496" max="9496" width="11.7109375" style="48" bestFit="1" customWidth="1"/>
    <col min="9497" max="9497" width="11.85546875" style="48" bestFit="1" customWidth="1"/>
    <col min="9498" max="9498" width="5.140625" style="48" bestFit="1" customWidth="1"/>
    <col min="9499" max="9500" width="9.140625" style="48"/>
    <col min="9501" max="9501" width="16.85546875" style="48" customWidth="1"/>
    <col min="9502" max="9502" width="14.28515625" style="48" customWidth="1"/>
    <col min="9503" max="9503" width="10.42578125" style="48" customWidth="1"/>
    <col min="9504" max="9504" width="12.7109375" style="48" customWidth="1"/>
    <col min="9505" max="9505" width="10.42578125" style="48" customWidth="1"/>
    <col min="9506" max="9728" width="9.140625" style="48"/>
    <col min="9729" max="9729" width="2.85546875" style="48" customWidth="1"/>
    <col min="9730" max="9730" width="6.42578125" style="48" customWidth="1"/>
    <col min="9731" max="9731" width="11.7109375" style="48" bestFit="1" customWidth="1"/>
    <col min="9732" max="9733" width="7.85546875" style="48" customWidth="1"/>
    <col min="9734" max="9734" width="9.28515625" style="48" customWidth="1"/>
    <col min="9735" max="9735" width="9.42578125" style="48" customWidth="1"/>
    <col min="9736" max="9736" width="17.7109375" style="48" customWidth="1"/>
    <col min="9737" max="9737" width="9.28515625" style="48" bestFit="1" customWidth="1"/>
    <col min="9738" max="9738" width="10.42578125" style="48" customWidth="1"/>
    <col min="9739" max="9739" width="15.42578125" style="48" customWidth="1"/>
    <col min="9740" max="9740" width="10.5703125" style="48" customWidth="1"/>
    <col min="9741" max="9741" width="9.140625" style="48"/>
    <col min="9742" max="9742" width="9.85546875" style="48" customWidth="1"/>
    <col min="9743" max="9744" width="7.7109375" style="48" customWidth="1"/>
    <col min="9745" max="9745" width="9.140625" style="48"/>
    <col min="9746" max="9746" width="11.7109375" style="48" customWidth="1"/>
    <col min="9747" max="9747" width="13.85546875" style="48" customWidth="1"/>
    <col min="9748" max="9748" width="14.28515625" style="48" customWidth="1"/>
    <col min="9749" max="9749" width="12.140625" style="48" customWidth="1"/>
    <col min="9750" max="9750" width="11.7109375" style="48" bestFit="1" customWidth="1"/>
    <col min="9751" max="9751" width="11.85546875" style="48" bestFit="1" customWidth="1"/>
    <col min="9752" max="9752" width="11.7109375" style="48" bestFit="1" customWidth="1"/>
    <col min="9753" max="9753" width="11.85546875" style="48" bestFit="1" customWidth="1"/>
    <col min="9754" max="9754" width="5.140625" style="48" bestFit="1" customWidth="1"/>
    <col min="9755" max="9756" width="9.140625" style="48"/>
    <col min="9757" max="9757" width="16.85546875" style="48" customWidth="1"/>
    <col min="9758" max="9758" width="14.28515625" style="48" customWidth="1"/>
    <col min="9759" max="9759" width="10.42578125" style="48" customWidth="1"/>
    <col min="9760" max="9760" width="12.7109375" style="48" customWidth="1"/>
    <col min="9761" max="9761" width="10.42578125" style="48" customWidth="1"/>
    <col min="9762" max="9984" width="9.140625" style="48"/>
    <col min="9985" max="9985" width="2.85546875" style="48" customWidth="1"/>
    <col min="9986" max="9986" width="6.42578125" style="48" customWidth="1"/>
    <col min="9987" max="9987" width="11.7109375" style="48" bestFit="1" customWidth="1"/>
    <col min="9988" max="9989" width="7.85546875" style="48" customWidth="1"/>
    <col min="9990" max="9990" width="9.28515625" style="48" customWidth="1"/>
    <col min="9991" max="9991" width="9.42578125" style="48" customWidth="1"/>
    <col min="9992" max="9992" width="17.7109375" style="48" customWidth="1"/>
    <col min="9993" max="9993" width="9.28515625" style="48" bestFit="1" customWidth="1"/>
    <col min="9994" max="9994" width="10.42578125" style="48" customWidth="1"/>
    <col min="9995" max="9995" width="15.42578125" style="48" customWidth="1"/>
    <col min="9996" max="9996" width="10.5703125" style="48" customWidth="1"/>
    <col min="9997" max="9997" width="9.140625" style="48"/>
    <col min="9998" max="9998" width="9.85546875" style="48" customWidth="1"/>
    <col min="9999" max="10000" width="7.7109375" style="48" customWidth="1"/>
    <col min="10001" max="10001" width="9.140625" style="48"/>
    <col min="10002" max="10002" width="11.7109375" style="48" customWidth="1"/>
    <col min="10003" max="10003" width="13.85546875" style="48" customWidth="1"/>
    <col min="10004" max="10004" width="14.28515625" style="48" customWidth="1"/>
    <col min="10005" max="10005" width="12.140625" style="48" customWidth="1"/>
    <col min="10006" max="10006" width="11.7109375" style="48" bestFit="1" customWidth="1"/>
    <col min="10007" max="10007" width="11.85546875" style="48" bestFit="1" customWidth="1"/>
    <col min="10008" max="10008" width="11.7109375" style="48" bestFit="1" customWidth="1"/>
    <col min="10009" max="10009" width="11.85546875" style="48" bestFit="1" customWidth="1"/>
    <col min="10010" max="10010" width="5.140625" style="48" bestFit="1" customWidth="1"/>
    <col min="10011" max="10012" width="9.140625" style="48"/>
    <col min="10013" max="10013" width="16.85546875" style="48" customWidth="1"/>
    <col min="10014" max="10014" width="14.28515625" style="48" customWidth="1"/>
    <col min="10015" max="10015" width="10.42578125" style="48" customWidth="1"/>
    <col min="10016" max="10016" width="12.7109375" style="48" customWidth="1"/>
    <col min="10017" max="10017" width="10.42578125" style="48" customWidth="1"/>
    <col min="10018" max="10240" width="9.140625" style="48"/>
    <col min="10241" max="10241" width="2.85546875" style="48" customWidth="1"/>
    <col min="10242" max="10242" width="6.42578125" style="48" customWidth="1"/>
    <col min="10243" max="10243" width="11.7109375" style="48" bestFit="1" customWidth="1"/>
    <col min="10244" max="10245" width="7.85546875" style="48" customWidth="1"/>
    <col min="10246" max="10246" width="9.28515625" style="48" customWidth="1"/>
    <col min="10247" max="10247" width="9.42578125" style="48" customWidth="1"/>
    <col min="10248" max="10248" width="17.7109375" style="48" customWidth="1"/>
    <col min="10249" max="10249" width="9.28515625" style="48" bestFit="1" customWidth="1"/>
    <col min="10250" max="10250" width="10.42578125" style="48" customWidth="1"/>
    <col min="10251" max="10251" width="15.42578125" style="48" customWidth="1"/>
    <col min="10252" max="10252" width="10.5703125" style="48" customWidth="1"/>
    <col min="10253" max="10253" width="9.140625" style="48"/>
    <col min="10254" max="10254" width="9.85546875" style="48" customWidth="1"/>
    <col min="10255" max="10256" width="7.7109375" style="48" customWidth="1"/>
    <col min="10257" max="10257" width="9.140625" style="48"/>
    <col min="10258" max="10258" width="11.7109375" style="48" customWidth="1"/>
    <col min="10259" max="10259" width="13.85546875" style="48" customWidth="1"/>
    <col min="10260" max="10260" width="14.28515625" style="48" customWidth="1"/>
    <col min="10261" max="10261" width="12.140625" style="48" customWidth="1"/>
    <col min="10262" max="10262" width="11.7109375" style="48" bestFit="1" customWidth="1"/>
    <col min="10263" max="10263" width="11.85546875" style="48" bestFit="1" customWidth="1"/>
    <col min="10264" max="10264" width="11.7109375" style="48" bestFit="1" customWidth="1"/>
    <col min="10265" max="10265" width="11.85546875" style="48" bestFit="1" customWidth="1"/>
    <col min="10266" max="10266" width="5.140625" style="48" bestFit="1" customWidth="1"/>
    <col min="10267" max="10268" width="9.140625" style="48"/>
    <col min="10269" max="10269" width="16.85546875" style="48" customWidth="1"/>
    <col min="10270" max="10270" width="14.28515625" style="48" customWidth="1"/>
    <col min="10271" max="10271" width="10.42578125" style="48" customWidth="1"/>
    <col min="10272" max="10272" width="12.7109375" style="48" customWidth="1"/>
    <col min="10273" max="10273" width="10.42578125" style="48" customWidth="1"/>
    <col min="10274" max="10496" width="9.140625" style="48"/>
    <col min="10497" max="10497" width="2.85546875" style="48" customWidth="1"/>
    <col min="10498" max="10498" width="6.42578125" style="48" customWidth="1"/>
    <col min="10499" max="10499" width="11.7109375" style="48" bestFit="1" customWidth="1"/>
    <col min="10500" max="10501" width="7.85546875" style="48" customWidth="1"/>
    <col min="10502" max="10502" width="9.28515625" style="48" customWidth="1"/>
    <col min="10503" max="10503" width="9.42578125" style="48" customWidth="1"/>
    <col min="10504" max="10504" width="17.7109375" style="48" customWidth="1"/>
    <col min="10505" max="10505" width="9.28515625" style="48" bestFit="1" customWidth="1"/>
    <col min="10506" max="10506" width="10.42578125" style="48" customWidth="1"/>
    <col min="10507" max="10507" width="15.42578125" style="48" customWidth="1"/>
    <col min="10508" max="10508" width="10.5703125" style="48" customWidth="1"/>
    <col min="10509" max="10509" width="9.140625" style="48"/>
    <col min="10510" max="10510" width="9.85546875" style="48" customWidth="1"/>
    <col min="10511" max="10512" width="7.7109375" style="48" customWidth="1"/>
    <col min="10513" max="10513" width="9.140625" style="48"/>
    <col min="10514" max="10514" width="11.7109375" style="48" customWidth="1"/>
    <col min="10515" max="10515" width="13.85546875" style="48" customWidth="1"/>
    <col min="10516" max="10516" width="14.28515625" style="48" customWidth="1"/>
    <col min="10517" max="10517" width="12.140625" style="48" customWidth="1"/>
    <col min="10518" max="10518" width="11.7109375" style="48" bestFit="1" customWidth="1"/>
    <col min="10519" max="10519" width="11.85546875" style="48" bestFit="1" customWidth="1"/>
    <col min="10520" max="10520" width="11.7109375" style="48" bestFit="1" customWidth="1"/>
    <col min="10521" max="10521" width="11.85546875" style="48" bestFit="1" customWidth="1"/>
    <col min="10522" max="10522" width="5.140625" style="48" bestFit="1" customWidth="1"/>
    <col min="10523" max="10524" width="9.140625" style="48"/>
    <col min="10525" max="10525" width="16.85546875" style="48" customWidth="1"/>
    <col min="10526" max="10526" width="14.28515625" style="48" customWidth="1"/>
    <col min="10527" max="10527" width="10.42578125" style="48" customWidth="1"/>
    <col min="10528" max="10528" width="12.7109375" style="48" customWidth="1"/>
    <col min="10529" max="10529" width="10.42578125" style="48" customWidth="1"/>
    <col min="10530" max="10752" width="9.140625" style="48"/>
    <col min="10753" max="10753" width="2.85546875" style="48" customWidth="1"/>
    <col min="10754" max="10754" width="6.42578125" style="48" customWidth="1"/>
    <col min="10755" max="10755" width="11.7109375" style="48" bestFit="1" customWidth="1"/>
    <col min="10756" max="10757" width="7.85546875" style="48" customWidth="1"/>
    <col min="10758" max="10758" width="9.28515625" style="48" customWidth="1"/>
    <col min="10759" max="10759" width="9.42578125" style="48" customWidth="1"/>
    <col min="10760" max="10760" width="17.7109375" style="48" customWidth="1"/>
    <col min="10761" max="10761" width="9.28515625" style="48" bestFit="1" customWidth="1"/>
    <col min="10762" max="10762" width="10.42578125" style="48" customWidth="1"/>
    <col min="10763" max="10763" width="15.42578125" style="48" customWidth="1"/>
    <col min="10764" max="10764" width="10.5703125" style="48" customWidth="1"/>
    <col min="10765" max="10765" width="9.140625" style="48"/>
    <col min="10766" max="10766" width="9.85546875" style="48" customWidth="1"/>
    <col min="10767" max="10768" width="7.7109375" style="48" customWidth="1"/>
    <col min="10769" max="10769" width="9.140625" style="48"/>
    <col min="10770" max="10770" width="11.7109375" style="48" customWidth="1"/>
    <col min="10771" max="10771" width="13.85546875" style="48" customWidth="1"/>
    <col min="10772" max="10772" width="14.28515625" style="48" customWidth="1"/>
    <col min="10773" max="10773" width="12.140625" style="48" customWidth="1"/>
    <col min="10774" max="10774" width="11.7109375" style="48" bestFit="1" customWidth="1"/>
    <col min="10775" max="10775" width="11.85546875" style="48" bestFit="1" customWidth="1"/>
    <col min="10776" max="10776" width="11.7109375" style="48" bestFit="1" customWidth="1"/>
    <col min="10777" max="10777" width="11.85546875" style="48" bestFit="1" customWidth="1"/>
    <col min="10778" max="10778" width="5.140625" style="48" bestFit="1" customWidth="1"/>
    <col min="10779" max="10780" width="9.140625" style="48"/>
    <col min="10781" max="10781" width="16.85546875" style="48" customWidth="1"/>
    <col min="10782" max="10782" width="14.28515625" style="48" customWidth="1"/>
    <col min="10783" max="10783" width="10.42578125" style="48" customWidth="1"/>
    <col min="10784" max="10784" width="12.7109375" style="48" customWidth="1"/>
    <col min="10785" max="10785" width="10.42578125" style="48" customWidth="1"/>
    <col min="10786" max="11008" width="9.140625" style="48"/>
    <col min="11009" max="11009" width="2.85546875" style="48" customWidth="1"/>
    <col min="11010" max="11010" width="6.42578125" style="48" customWidth="1"/>
    <col min="11011" max="11011" width="11.7109375" style="48" bestFit="1" customWidth="1"/>
    <col min="11012" max="11013" width="7.85546875" style="48" customWidth="1"/>
    <col min="11014" max="11014" width="9.28515625" style="48" customWidth="1"/>
    <col min="11015" max="11015" width="9.42578125" style="48" customWidth="1"/>
    <col min="11016" max="11016" width="17.7109375" style="48" customWidth="1"/>
    <col min="11017" max="11017" width="9.28515625" style="48" bestFit="1" customWidth="1"/>
    <col min="11018" max="11018" width="10.42578125" style="48" customWidth="1"/>
    <col min="11019" max="11019" width="15.42578125" style="48" customWidth="1"/>
    <col min="11020" max="11020" width="10.5703125" style="48" customWidth="1"/>
    <col min="11021" max="11021" width="9.140625" style="48"/>
    <col min="11022" max="11022" width="9.85546875" style="48" customWidth="1"/>
    <col min="11023" max="11024" width="7.7109375" style="48" customWidth="1"/>
    <col min="11025" max="11025" width="9.140625" style="48"/>
    <col min="11026" max="11026" width="11.7109375" style="48" customWidth="1"/>
    <col min="11027" max="11027" width="13.85546875" style="48" customWidth="1"/>
    <col min="11028" max="11028" width="14.28515625" style="48" customWidth="1"/>
    <col min="11029" max="11029" width="12.140625" style="48" customWidth="1"/>
    <col min="11030" max="11030" width="11.7109375" style="48" bestFit="1" customWidth="1"/>
    <col min="11031" max="11031" width="11.85546875" style="48" bestFit="1" customWidth="1"/>
    <col min="11032" max="11032" width="11.7109375" style="48" bestFit="1" customWidth="1"/>
    <col min="11033" max="11033" width="11.85546875" style="48" bestFit="1" customWidth="1"/>
    <col min="11034" max="11034" width="5.140625" style="48" bestFit="1" customWidth="1"/>
    <col min="11035" max="11036" width="9.140625" style="48"/>
    <col min="11037" max="11037" width="16.85546875" style="48" customWidth="1"/>
    <col min="11038" max="11038" width="14.28515625" style="48" customWidth="1"/>
    <col min="11039" max="11039" width="10.42578125" style="48" customWidth="1"/>
    <col min="11040" max="11040" width="12.7109375" style="48" customWidth="1"/>
    <col min="11041" max="11041" width="10.42578125" style="48" customWidth="1"/>
    <col min="11042" max="11264" width="9.140625" style="48"/>
    <col min="11265" max="11265" width="2.85546875" style="48" customWidth="1"/>
    <col min="11266" max="11266" width="6.42578125" style="48" customWidth="1"/>
    <col min="11267" max="11267" width="11.7109375" style="48" bestFit="1" customWidth="1"/>
    <col min="11268" max="11269" width="7.85546875" style="48" customWidth="1"/>
    <col min="11270" max="11270" width="9.28515625" style="48" customWidth="1"/>
    <col min="11271" max="11271" width="9.42578125" style="48" customWidth="1"/>
    <col min="11272" max="11272" width="17.7109375" style="48" customWidth="1"/>
    <col min="11273" max="11273" width="9.28515625" style="48" bestFit="1" customWidth="1"/>
    <col min="11274" max="11274" width="10.42578125" style="48" customWidth="1"/>
    <col min="11275" max="11275" width="15.42578125" style="48" customWidth="1"/>
    <col min="11276" max="11276" width="10.5703125" style="48" customWidth="1"/>
    <col min="11277" max="11277" width="9.140625" style="48"/>
    <col min="11278" max="11278" width="9.85546875" style="48" customWidth="1"/>
    <col min="11279" max="11280" width="7.7109375" style="48" customWidth="1"/>
    <col min="11281" max="11281" width="9.140625" style="48"/>
    <col min="11282" max="11282" width="11.7109375" style="48" customWidth="1"/>
    <col min="11283" max="11283" width="13.85546875" style="48" customWidth="1"/>
    <col min="11284" max="11284" width="14.28515625" style="48" customWidth="1"/>
    <col min="11285" max="11285" width="12.140625" style="48" customWidth="1"/>
    <col min="11286" max="11286" width="11.7109375" style="48" bestFit="1" customWidth="1"/>
    <col min="11287" max="11287" width="11.85546875" style="48" bestFit="1" customWidth="1"/>
    <col min="11288" max="11288" width="11.7109375" style="48" bestFit="1" customWidth="1"/>
    <col min="11289" max="11289" width="11.85546875" style="48" bestFit="1" customWidth="1"/>
    <col min="11290" max="11290" width="5.140625" style="48" bestFit="1" customWidth="1"/>
    <col min="11291" max="11292" width="9.140625" style="48"/>
    <col min="11293" max="11293" width="16.85546875" style="48" customWidth="1"/>
    <col min="11294" max="11294" width="14.28515625" style="48" customWidth="1"/>
    <col min="11295" max="11295" width="10.42578125" style="48" customWidth="1"/>
    <col min="11296" max="11296" width="12.7109375" style="48" customWidth="1"/>
    <col min="11297" max="11297" width="10.42578125" style="48" customWidth="1"/>
    <col min="11298" max="11520" width="9.140625" style="48"/>
    <col min="11521" max="11521" width="2.85546875" style="48" customWidth="1"/>
    <col min="11522" max="11522" width="6.42578125" style="48" customWidth="1"/>
    <col min="11523" max="11523" width="11.7109375" style="48" bestFit="1" customWidth="1"/>
    <col min="11524" max="11525" width="7.85546875" style="48" customWidth="1"/>
    <col min="11526" max="11526" width="9.28515625" style="48" customWidth="1"/>
    <col min="11527" max="11527" width="9.42578125" style="48" customWidth="1"/>
    <col min="11528" max="11528" width="17.7109375" style="48" customWidth="1"/>
    <col min="11529" max="11529" width="9.28515625" style="48" bestFit="1" customWidth="1"/>
    <col min="11530" max="11530" width="10.42578125" style="48" customWidth="1"/>
    <col min="11531" max="11531" width="15.42578125" style="48" customWidth="1"/>
    <col min="11532" max="11532" width="10.5703125" style="48" customWidth="1"/>
    <col min="11533" max="11533" width="9.140625" style="48"/>
    <col min="11534" max="11534" width="9.85546875" style="48" customWidth="1"/>
    <col min="11535" max="11536" width="7.7109375" style="48" customWidth="1"/>
    <col min="11537" max="11537" width="9.140625" style="48"/>
    <col min="11538" max="11538" width="11.7109375" style="48" customWidth="1"/>
    <col min="11539" max="11539" width="13.85546875" style="48" customWidth="1"/>
    <col min="11540" max="11540" width="14.28515625" style="48" customWidth="1"/>
    <col min="11541" max="11541" width="12.140625" style="48" customWidth="1"/>
    <col min="11542" max="11542" width="11.7109375" style="48" bestFit="1" customWidth="1"/>
    <col min="11543" max="11543" width="11.85546875" style="48" bestFit="1" customWidth="1"/>
    <col min="11544" max="11544" width="11.7109375" style="48" bestFit="1" customWidth="1"/>
    <col min="11545" max="11545" width="11.85546875" style="48" bestFit="1" customWidth="1"/>
    <col min="11546" max="11546" width="5.140625" style="48" bestFit="1" customWidth="1"/>
    <col min="11547" max="11548" width="9.140625" style="48"/>
    <col min="11549" max="11549" width="16.85546875" style="48" customWidth="1"/>
    <col min="11550" max="11550" width="14.28515625" style="48" customWidth="1"/>
    <col min="11551" max="11551" width="10.42578125" style="48" customWidth="1"/>
    <col min="11552" max="11552" width="12.7109375" style="48" customWidth="1"/>
    <col min="11553" max="11553" width="10.42578125" style="48" customWidth="1"/>
    <col min="11554" max="11776" width="9.140625" style="48"/>
    <col min="11777" max="11777" width="2.85546875" style="48" customWidth="1"/>
    <col min="11778" max="11778" width="6.42578125" style="48" customWidth="1"/>
    <col min="11779" max="11779" width="11.7109375" style="48" bestFit="1" customWidth="1"/>
    <col min="11780" max="11781" width="7.85546875" style="48" customWidth="1"/>
    <col min="11782" max="11782" width="9.28515625" style="48" customWidth="1"/>
    <col min="11783" max="11783" width="9.42578125" style="48" customWidth="1"/>
    <col min="11784" max="11784" width="17.7109375" style="48" customWidth="1"/>
    <col min="11785" max="11785" width="9.28515625" style="48" bestFit="1" customWidth="1"/>
    <col min="11786" max="11786" width="10.42578125" style="48" customWidth="1"/>
    <col min="11787" max="11787" width="15.42578125" style="48" customWidth="1"/>
    <col min="11788" max="11788" width="10.5703125" style="48" customWidth="1"/>
    <col min="11789" max="11789" width="9.140625" style="48"/>
    <col min="11790" max="11790" width="9.85546875" style="48" customWidth="1"/>
    <col min="11791" max="11792" width="7.7109375" style="48" customWidth="1"/>
    <col min="11793" max="11793" width="9.140625" style="48"/>
    <col min="11794" max="11794" width="11.7109375" style="48" customWidth="1"/>
    <col min="11795" max="11795" width="13.85546875" style="48" customWidth="1"/>
    <col min="11796" max="11796" width="14.28515625" style="48" customWidth="1"/>
    <col min="11797" max="11797" width="12.140625" style="48" customWidth="1"/>
    <col min="11798" max="11798" width="11.7109375" style="48" bestFit="1" customWidth="1"/>
    <col min="11799" max="11799" width="11.85546875" style="48" bestFit="1" customWidth="1"/>
    <col min="11800" max="11800" width="11.7109375" style="48" bestFit="1" customWidth="1"/>
    <col min="11801" max="11801" width="11.85546875" style="48" bestFit="1" customWidth="1"/>
    <col min="11802" max="11802" width="5.140625" style="48" bestFit="1" customWidth="1"/>
    <col min="11803" max="11804" width="9.140625" style="48"/>
    <col min="11805" max="11805" width="16.85546875" style="48" customWidth="1"/>
    <col min="11806" max="11806" width="14.28515625" style="48" customWidth="1"/>
    <col min="11807" max="11807" width="10.42578125" style="48" customWidth="1"/>
    <col min="11808" max="11808" width="12.7109375" style="48" customWidth="1"/>
    <col min="11809" max="11809" width="10.42578125" style="48" customWidth="1"/>
    <col min="11810" max="12032" width="9.140625" style="48"/>
    <col min="12033" max="12033" width="2.85546875" style="48" customWidth="1"/>
    <col min="12034" max="12034" width="6.42578125" style="48" customWidth="1"/>
    <col min="12035" max="12035" width="11.7109375" style="48" bestFit="1" customWidth="1"/>
    <col min="12036" max="12037" width="7.85546875" style="48" customWidth="1"/>
    <col min="12038" max="12038" width="9.28515625" style="48" customWidth="1"/>
    <col min="12039" max="12039" width="9.42578125" style="48" customWidth="1"/>
    <col min="12040" max="12040" width="17.7109375" style="48" customWidth="1"/>
    <col min="12041" max="12041" width="9.28515625" style="48" bestFit="1" customWidth="1"/>
    <col min="12042" max="12042" width="10.42578125" style="48" customWidth="1"/>
    <col min="12043" max="12043" width="15.42578125" style="48" customWidth="1"/>
    <col min="12044" max="12044" width="10.5703125" style="48" customWidth="1"/>
    <col min="12045" max="12045" width="9.140625" style="48"/>
    <col min="12046" max="12046" width="9.85546875" style="48" customWidth="1"/>
    <col min="12047" max="12048" width="7.7109375" style="48" customWidth="1"/>
    <col min="12049" max="12049" width="9.140625" style="48"/>
    <col min="12050" max="12050" width="11.7109375" style="48" customWidth="1"/>
    <col min="12051" max="12051" width="13.85546875" style="48" customWidth="1"/>
    <col min="12052" max="12052" width="14.28515625" style="48" customWidth="1"/>
    <col min="12053" max="12053" width="12.140625" style="48" customWidth="1"/>
    <col min="12054" max="12054" width="11.7109375" style="48" bestFit="1" customWidth="1"/>
    <col min="12055" max="12055" width="11.85546875" style="48" bestFit="1" customWidth="1"/>
    <col min="12056" max="12056" width="11.7109375" style="48" bestFit="1" customWidth="1"/>
    <col min="12057" max="12057" width="11.85546875" style="48" bestFit="1" customWidth="1"/>
    <col min="12058" max="12058" width="5.140625" style="48" bestFit="1" customWidth="1"/>
    <col min="12059" max="12060" width="9.140625" style="48"/>
    <col min="12061" max="12061" width="16.85546875" style="48" customWidth="1"/>
    <col min="12062" max="12062" width="14.28515625" style="48" customWidth="1"/>
    <col min="12063" max="12063" width="10.42578125" style="48" customWidth="1"/>
    <col min="12064" max="12064" width="12.7109375" style="48" customWidth="1"/>
    <col min="12065" max="12065" width="10.42578125" style="48" customWidth="1"/>
    <col min="12066" max="12288" width="9.140625" style="48"/>
    <col min="12289" max="12289" width="2.85546875" style="48" customWidth="1"/>
    <col min="12290" max="12290" width="6.42578125" style="48" customWidth="1"/>
    <col min="12291" max="12291" width="11.7109375" style="48" bestFit="1" customWidth="1"/>
    <col min="12292" max="12293" width="7.85546875" style="48" customWidth="1"/>
    <col min="12294" max="12294" width="9.28515625" style="48" customWidth="1"/>
    <col min="12295" max="12295" width="9.42578125" style="48" customWidth="1"/>
    <col min="12296" max="12296" width="17.7109375" style="48" customWidth="1"/>
    <col min="12297" max="12297" width="9.28515625" style="48" bestFit="1" customWidth="1"/>
    <col min="12298" max="12298" width="10.42578125" style="48" customWidth="1"/>
    <col min="12299" max="12299" width="15.42578125" style="48" customWidth="1"/>
    <col min="12300" max="12300" width="10.5703125" style="48" customWidth="1"/>
    <col min="12301" max="12301" width="9.140625" style="48"/>
    <col min="12302" max="12302" width="9.85546875" style="48" customWidth="1"/>
    <col min="12303" max="12304" width="7.7109375" style="48" customWidth="1"/>
    <col min="12305" max="12305" width="9.140625" style="48"/>
    <col min="12306" max="12306" width="11.7109375" style="48" customWidth="1"/>
    <col min="12307" max="12307" width="13.85546875" style="48" customWidth="1"/>
    <col min="12308" max="12308" width="14.28515625" style="48" customWidth="1"/>
    <col min="12309" max="12309" width="12.140625" style="48" customWidth="1"/>
    <col min="12310" max="12310" width="11.7109375" style="48" bestFit="1" customWidth="1"/>
    <col min="12311" max="12311" width="11.85546875" style="48" bestFit="1" customWidth="1"/>
    <col min="12312" max="12312" width="11.7109375" style="48" bestFit="1" customWidth="1"/>
    <col min="12313" max="12313" width="11.85546875" style="48" bestFit="1" customWidth="1"/>
    <col min="12314" max="12314" width="5.140625" style="48" bestFit="1" customWidth="1"/>
    <col min="12315" max="12316" width="9.140625" style="48"/>
    <col min="12317" max="12317" width="16.85546875" style="48" customWidth="1"/>
    <col min="12318" max="12318" width="14.28515625" style="48" customWidth="1"/>
    <col min="12319" max="12319" width="10.42578125" style="48" customWidth="1"/>
    <col min="12320" max="12320" width="12.7109375" style="48" customWidth="1"/>
    <col min="12321" max="12321" width="10.42578125" style="48" customWidth="1"/>
    <col min="12322" max="12544" width="9.140625" style="48"/>
    <col min="12545" max="12545" width="2.85546875" style="48" customWidth="1"/>
    <col min="12546" max="12546" width="6.42578125" style="48" customWidth="1"/>
    <col min="12547" max="12547" width="11.7109375" style="48" bestFit="1" customWidth="1"/>
    <col min="12548" max="12549" width="7.85546875" style="48" customWidth="1"/>
    <col min="12550" max="12550" width="9.28515625" style="48" customWidth="1"/>
    <col min="12551" max="12551" width="9.42578125" style="48" customWidth="1"/>
    <col min="12552" max="12552" width="17.7109375" style="48" customWidth="1"/>
    <col min="12553" max="12553" width="9.28515625" style="48" bestFit="1" customWidth="1"/>
    <col min="12554" max="12554" width="10.42578125" style="48" customWidth="1"/>
    <col min="12555" max="12555" width="15.42578125" style="48" customWidth="1"/>
    <col min="12556" max="12556" width="10.5703125" style="48" customWidth="1"/>
    <col min="12557" max="12557" width="9.140625" style="48"/>
    <col min="12558" max="12558" width="9.85546875" style="48" customWidth="1"/>
    <col min="12559" max="12560" width="7.7109375" style="48" customWidth="1"/>
    <col min="12561" max="12561" width="9.140625" style="48"/>
    <col min="12562" max="12562" width="11.7109375" style="48" customWidth="1"/>
    <col min="12563" max="12563" width="13.85546875" style="48" customWidth="1"/>
    <col min="12564" max="12564" width="14.28515625" style="48" customWidth="1"/>
    <col min="12565" max="12565" width="12.140625" style="48" customWidth="1"/>
    <col min="12566" max="12566" width="11.7109375" style="48" bestFit="1" customWidth="1"/>
    <col min="12567" max="12567" width="11.85546875" style="48" bestFit="1" customWidth="1"/>
    <col min="12568" max="12568" width="11.7109375" style="48" bestFit="1" customWidth="1"/>
    <col min="12569" max="12569" width="11.85546875" style="48" bestFit="1" customWidth="1"/>
    <col min="12570" max="12570" width="5.140625" style="48" bestFit="1" customWidth="1"/>
    <col min="12571" max="12572" width="9.140625" style="48"/>
    <col min="12573" max="12573" width="16.85546875" style="48" customWidth="1"/>
    <col min="12574" max="12574" width="14.28515625" style="48" customWidth="1"/>
    <col min="12575" max="12575" width="10.42578125" style="48" customWidth="1"/>
    <col min="12576" max="12576" width="12.7109375" style="48" customWidth="1"/>
    <col min="12577" max="12577" width="10.42578125" style="48" customWidth="1"/>
    <col min="12578" max="12800" width="9.140625" style="48"/>
    <col min="12801" max="12801" width="2.85546875" style="48" customWidth="1"/>
    <col min="12802" max="12802" width="6.42578125" style="48" customWidth="1"/>
    <col min="12803" max="12803" width="11.7109375" style="48" bestFit="1" customWidth="1"/>
    <col min="12804" max="12805" width="7.85546875" style="48" customWidth="1"/>
    <col min="12806" max="12806" width="9.28515625" style="48" customWidth="1"/>
    <col min="12807" max="12807" width="9.42578125" style="48" customWidth="1"/>
    <col min="12808" max="12808" width="17.7109375" style="48" customWidth="1"/>
    <col min="12809" max="12809" width="9.28515625" style="48" bestFit="1" customWidth="1"/>
    <col min="12810" max="12810" width="10.42578125" style="48" customWidth="1"/>
    <col min="12811" max="12811" width="15.42578125" style="48" customWidth="1"/>
    <col min="12812" max="12812" width="10.5703125" style="48" customWidth="1"/>
    <col min="12813" max="12813" width="9.140625" style="48"/>
    <col min="12814" max="12814" width="9.85546875" style="48" customWidth="1"/>
    <col min="12815" max="12816" width="7.7109375" style="48" customWidth="1"/>
    <col min="12817" max="12817" width="9.140625" style="48"/>
    <col min="12818" max="12818" width="11.7109375" style="48" customWidth="1"/>
    <col min="12819" max="12819" width="13.85546875" style="48" customWidth="1"/>
    <col min="12820" max="12820" width="14.28515625" style="48" customWidth="1"/>
    <col min="12821" max="12821" width="12.140625" style="48" customWidth="1"/>
    <col min="12822" max="12822" width="11.7109375" style="48" bestFit="1" customWidth="1"/>
    <col min="12823" max="12823" width="11.85546875" style="48" bestFit="1" customWidth="1"/>
    <col min="12824" max="12824" width="11.7109375" style="48" bestFit="1" customWidth="1"/>
    <col min="12825" max="12825" width="11.85546875" style="48" bestFit="1" customWidth="1"/>
    <col min="12826" max="12826" width="5.140625" style="48" bestFit="1" customWidth="1"/>
    <col min="12827" max="12828" width="9.140625" style="48"/>
    <col min="12829" max="12829" width="16.85546875" style="48" customWidth="1"/>
    <col min="12830" max="12830" width="14.28515625" style="48" customWidth="1"/>
    <col min="12831" max="12831" width="10.42578125" style="48" customWidth="1"/>
    <col min="12832" max="12832" width="12.7109375" style="48" customWidth="1"/>
    <col min="12833" max="12833" width="10.42578125" style="48" customWidth="1"/>
    <col min="12834" max="13056" width="9.140625" style="48"/>
    <col min="13057" max="13057" width="2.85546875" style="48" customWidth="1"/>
    <col min="13058" max="13058" width="6.42578125" style="48" customWidth="1"/>
    <col min="13059" max="13059" width="11.7109375" style="48" bestFit="1" customWidth="1"/>
    <col min="13060" max="13061" width="7.85546875" style="48" customWidth="1"/>
    <col min="13062" max="13062" width="9.28515625" style="48" customWidth="1"/>
    <col min="13063" max="13063" width="9.42578125" style="48" customWidth="1"/>
    <col min="13064" max="13064" width="17.7109375" style="48" customWidth="1"/>
    <col min="13065" max="13065" width="9.28515625" style="48" bestFit="1" customWidth="1"/>
    <col min="13066" max="13066" width="10.42578125" style="48" customWidth="1"/>
    <col min="13067" max="13067" width="15.42578125" style="48" customWidth="1"/>
    <col min="13068" max="13068" width="10.5703125" style="48" customWidth="1"/>
    <col min="13069" max="13069" width="9.140625" style="48"/>
    <col min="13070" max="13070" width="9.85546875" style="48" customWidth="1"/>
    <col min="13071" max="13072" width="7.7109375" style="48" customWidth="1"/>
    <col min="13073" max="13073" width="9.140625" style="48"/>
    <col min="13074" max="13074" width="11.7109375" style="48" customWidth="1"/>
    <col min="13075" max="13075" width="13.85546875" style="48" customWidth="1"/>
    <col min="13076" max="13076" width="14.28515625" style="48" customWidth="1"/>
    <col min="13077" max="13077" width="12.140625" style="48" customWidth="1"/>
    <col min="13078" max="13078" width="11.7109375" style="48" bestFit="1" customWidth="1"/>
    <col min="13079" max="13079" width="11.85546875" style="48" bestFit="1" customWidth="1"/>
    <col min="13080" max="13080" width="11.7109375" style="48" bestFit="1" customWidth="1"/>
    <col min="13081" max="13081" width="11.85546875" style="48" bestFit="1" customWidth="1"/>
    <col min="13082" max="13082" width="5.140625" style="48" bestFit="1" customWidth="1"/>
    <col min="13083" max="13084" width="9.140625" style="48"/>
    <col min="13085" max="13085" width="16.85546875" style="48" customWidth="1"/>
    <col min="13086" max="13086" width="14.28515625" style="48" customWidth="1"/>
    <col min="13087" max="13087" width="10.42578125" style="48" customWidth="1"/>
    <col min="13088" max="13088" width="12.7109375" style="48" customWidth="1"/>
    <col min="13089" max="13089" width="10.42578125" style="48" customWidth="1"/>
    <col min="13090" max="13312" width="9.140625" style="48"/>
    <col min="13313" max="13313" width="2.85546875" style="48" customWidth="1"/>
    <col min="13314" max="13314" width="6.42578125" style="48" customWidth="1"/>
    <col min="13315" max="13315" width="11.7109375" style="48" bestFit="1" customWidth="1"/>
    <col min="13316" max="13317" width="7.85546875" style="48" customWidth="1"/>
    <col min="13318" max="13318" width="9.28515625" style="48" customWidth="1"/>
    <col min="13319" max="13319" width="9.42578125" style="48" customWidth="1"/>
    <col min="13320" max="13320" width="17.7109375" style="48" customWidth="1"/>
    <col min="13321" max="13321" width="9.28515625" style="48" bestFit="1" customWidth="1"/>
    <col min="13322" max="13322" width="10.42578125" style="48" customWidth="1"/>
    <col min="13323" max="13323" width="15.42578125" style="48" customWidth="1"/>
    <col min="13324" max="13324" width="10.5703125" style="48" customWidth="1"/>
    <col min="13325" max="13325" width="9.140625" style="48"/>
    <col min="13326" max="13326" width="9.85546875" style="48" customWidth="1"/>
    <col min="13327" max="13328" width="7.7109375" style="48" customWidth="1"/>
    <col min="13329" max="13329" width="9.140625" style="48"/>
    <col min="13330" max="13330" width="11.7109375" style="48" customWidth="1"/>
    <col min="13331" max="13331" width="13.85546875" style="48" customWidth="1"/>
    <col min="13332" max="13332" width="14.28515625" style="48" customWidth="1"/>
    <col min="13333" max="13333" width="12.140625" style="48" customWidth="1"/>
    <col min="13334" max="13334" width="11.7109375" style="48" bestFit="1" customWidth="1"/>
    <col min="13335" max="13335" width="11.85546875" style="48" bestFit="1" customWidth="1"/>
    <col min="13336" max="13336" width="11.7109375" style="48" bestFit="1" customWidth="1"/>
    <col min="13337" max="13337" width="11.85546875" style="48" bestFit="1" customWidth="1"/>
    <col min="13338" max="13338" width="5.140625" style="48" bestFit="1" customWidth="1"/>
    <col min="13339" max="13340" width="9.140625" style="48"/>
    <col min="13341" max="13341" width="16.85546875" style="48" customWidth="1"/>
    <col min="13342" max="13342" width="14.28515625" style="48" customWidth="1"/>
    <col min="13343" max="13343" width="10.42578125" style="48" customWidth="1"/>
    <col min="13344" max="13344" width="12.7109375" style="48" customWidth="1"/>
    <col min="13345" max="13345" width="10.42578125" style="48" customWidth="1"/>
    <col min="13346" max="13568" width="9.140625" style="48"/>
    <col min="13569" max="13569" width="2.85546875" style="48" customWidth="1"/>
    <col min="13570" max="13570" width="6.42578125" style="48" customWidth="1"/>
    <col min="13571" max="13571" width="11.7109375" style="48" bestFit="1" customWidth="1"/>
    <col min="13572" max="13573" width="7.85546875" style="48" customWidth="1"/>
    <col min="13574" max="13574" width="9.28515625" style="48" customWidth="1"/>
    <col min="13575" max="13575" width="9.42578125" style="48" customWidth="1"/>
    <col min="13576" max="13576" width="17.7109375" style="48" customWidth="1"/>
    <col min="13577" max="13577" width="9.28515625" style="48" bestFit="1" customWidth="1"/>
    <col min="13578" max="13578" width="10.42578125" style="48" customWidth="1"/>
    <col min="13579" max="13579" width="15.42578125" style="48" customWidth="1"/>
    <col min="13580" max="13580" width="10.5703125" style="48" customWidth="1"/>
    <col min="13581" max="13581" width="9.140625" style="48"/>
    <col min="13582" max="13582" width="9.85546875" style="48" customWidth="1"/>
    <col min="13583" max="13584" width="7.7109375" style="48" customWidth="1"/>
    <col min="13585" max="13585" width="9.140625" style="48"/>
    <col min="13586" max="13586" width="11.7109375" style="48" customWidth="1"/>
    <col min="13587" max="13587" width="13.85546875" style="48" customWidth="1"/>
    <col min="13588" max="13588" width="14.28515625" style="48" customWidth="1"/>
    <col min="13589" max="13589" width="12.140625" style="48" customWidth="1"/>
    <col min="13590" max="13590" width="11.7109375" style="48" bestFit="1" customWidth="1"/>
    <col min="13591" max="13591" width="11.85546875" style="48" bestFit="1" customWidth="1"/>
    <col min="13592" max="13592" width="11.7109375" style="48" bestFit="1" customWidth="1"/>
    <col min="13593" max="13593" width="11.85546875" style="48" bestFit="1" customWidth="1"/>
    <col min="13594" max="13594" width="5.140625" style="48" bestFit="1" customWidth="1"/>
    <col min="13595" max="13596" width="9.140625" style="48"/>
    <col min="13597" max="13597" width="16.85546875" style="48" customWidth="1"/>
    <col min="13598" max="13598" width="14.28515625" style="48" customWidth="1"/>
    <col min="13599" max="13599" width="10.42578125" style="48" customWidth="1"/>
    <col min="13600" max="13600" width="12.7109375" style="48" customWidth="1"/>
    <col min="13601" max="13601" width="10.42578125" style="48" customWidth="1"/>
    <col min="13602" max="13824" width="9.140625" style="48"/>
    <col min="13825" max="13825" width="2.85546875" style="48" customWidth="1"/>
    <col min="13826" max="13826" width="6.42578125" style="48" customWidth="1"/>
    <col min="13827" max="13827" width="11.7109375" style="48" bestFit="1" customWidth="1"/>
    <col min="13828" max="13829" width="7.85546875" style="48" customWidth="1"/>
    <col min="13830" max="13830" width="9.28515625" style="48" customWidth="1"/>
    <col min="13831" max="13831" width="9.42578125" style="48" customWidth="1"/>
    <col min="13832" max="13832" width="17.7109375" style="48" customWidth="1"/>
    <col min="13833" max="13833" width="9.28515625" style="48" bestFit="1" customWidth="1"/>
    <col min="13834" max="13834" width="10.42578125" style="48" customWidth="1"/>
    <col min="13835" max="13835" width="15.42578125" style="48" customWidth="1"/>
    <col min="13836" max="13836" width="10.5703125" style="48" customWidth="1"/>
    <col min="13837" max="13837" width="9.140625" style="48"/>
    <col min="13838" max="13838" width="9.85546875" style="48" customWidth="1"/>
    <col min="13839" max="13840" width="7.7109375" style="48" customWidth="1"/>
    <col min="13841" max="13841" width="9.140625" style="48"/>
    <col min="13842" max="13842" width="11.7109375" style="48" customWidth="1"/>
    <col min="13843" max="13843" width="13.85546875" style="48" customWidth="1"/>
    <col min="13844" max="13844" width="14.28515625" style="48" customWidth="1"/>
    <col min="13845" max="13845" width="12.140625" style="48" customWidth="1"/>
    <col min="13846" max="13846" width="11.7109375" style="48" bestFit="1" customWidth="1"/>
    <col min="13847" max="13847" width="11.85546875" style="48" bestFit="1" customWidth="1"/>
    <col min="13848" max="13848" width="11.7109375" style="48" bestFit="1" customWidth="1"/>
    <col min="13849" max="13849" width="11.85546875" style="48" bestFit="1" customWidth="1"/>
    <col min="13850" max="13850" width="5.140625" style="48" bestFit="1" customWidth="1"/>
    <col min="13851" max="13852" width="9.140625" style="48"/>
    <col min="13853" max="13853" width="16.85546875" style="48" customWidth="1"/>
    <col min="13854" max="13854" width="14.28515625" style="48" customWidth="1"/>
    <col min="13855" max="13855" width="10.42578125" style="48" customWidth="1"/>
    <col min="13856" max="13856" width="12.7109375" style="48" customWidth="1"/>
    <col min="13857" max="13857" width="10.42578125" style="48" customWidth="1"/>
    <col min="13858" max="14080" width="9.140625" style="48"/>
    <col min="14081" max="14081" width="2.85546875" style="48" customWidth="1"/>
    <col min="14082" max="14082" width="6.42578125" style="48" customWidth="1"/>
    <col min="14083" max="14083" width="11.7109375" style="48" bestFit="1" customWidth="1"/>
    <col min="14084" max="14085" width="7.85546875" style="48" customWidth="1"/>
    <col min="14086" max="14086" width="9.28515625" style="48" customWidth="1"/>
    <col min="14087" max="14087" width="9.42578125" style="48" customWidth="1"/>
    <col min="14088" max="14088" width="17.7109375" style="48" customWidth="1"/>
    <col min="14089" max="14089" width="9.28515625" style="48" bestFit="1" customWidth="1"/>
    <col min="14090" max="14090" width="10.42578125" style="48" customWidth="1"/>
    <col min="14091" max="14091" width="15.42578125" style="48" customWidth="1"/>
    <col min="14092" max="14092" width="10.5703125" style="48" customWidth="1"/>
    <col min="14093" max="14093" width="9.140625" style="48"/>
    <col min="14094" max="14094" width="9.85546875" style="48" customWidth="1"/>
    <col min="14095" max="14096" width="7.7109375" style="48" customWidth="1"/>
    <col min="14097" max="14097" width="9.140625" style="48"/>
    <col min="14098" max="14098" width="11.7109375" style="48" customWidth="1"/>
    <col min="14099" max="14099" width="13.85546875" style="48" customWidth="1"/>
    <col min="14100" max="14100" width="14.28515625" style="48" customWidth="1"/>
    <col min="14101" max="14101" width="12.140625" style="48" customWidth="1"/>
    <col min="14102" max="14102" width="11.7109375" style="48" bestFit="1" customWidth="1"/>
    <col min="14103" max="14103" width="11.85546875" style="48" bestFit="1" customWidth="1"/>
    <col min="14104" max="14104" width="11.7109375" style="48" bestFit="1" customWidth="1"/>
    <col min="14105" max="14105" width="11.85546875" style="48" bestFit="1" customWidth="1"/>
    <col min="14106" max="14106" width="5.140625" style="48" bestFit="1" customWidth="1"/>
    <col min="14107" max="14108" width="9.140625" style="48"/>
    <col min="14109" max="14109" width="16.85546875" style="48" customWidth="1"/>
    <col min="14110" max="14110" width="14.28515625" style="48" customWidth="1"/>
    <col min="14111" max="14111" width="10.42578125" style="48" customWidth="1"/>
    <col min="14112" max="14112" width="12.7109375" style="48" customWidth="1"/>
    <col min="14113" max="14113" width="10.42578125" style="48" customWidth="1"/>
    <col min="14114" max="14336" width="9.140625" style="48"/>
    <col min="14337" max="14337" width="2.85546875" style="48" customWidth="1"/>
    <col min="14338" max="14338" width="6.42578125" style="48" customWidth="1"/>
    <col min="14339" max="14339" width="11.7109375" style="48" bestFit="1" customWidth="1"/>
    <col min="14340" max="14341" width="7.85546875" style="48" customWidth="1"/>
    <col min="14342" max="14342" width="9.28515625" style="48" customWidth="1"/>
    <col min="14343" max="14343" width="9.42578125" style="48" customWidth="1"/>
    <col min="14344" max="14344" width="17.7109375" style="48" customWidth="1"/>
    <col min="14345" max="14345" width="9.28515625" style="48" bestFit="1" customWidth="1"/>
    <col min="14346" max="14346" width="10.42578125" style="48" customWidth="1"/>
    <col min="14347" max="14347" width="15.42578125" style="48" customWidth="1"/>
    <col min="14348" max="14348" width="10.5703125" style="48" customWidth="1"/>
    <col min="14349" max="14349" width="9.140625" style="48"/>
    <col min="14350" max="14350" width="9.85546875" style="48" customWidth="1"/>
    <col min="14351" max="14352" width="7.7109375" style="48" customWidth="1"/>
    <col min="14353" max="14353" width="9.140625" style="48"/>
    <col min="14354" max="14354" width="11.7109375" style="48" customWidth="1"/>
    <col min="14355" max="14355" width="13.85546875" style="48" customWidth="1"/>
    <col min="14356" max="14356" width="14.28515625" style="48" customWidth="1"/>
    <col min="14357" max="14357" width="12.140625" style="48" customWidth="1"/>
    <col min="14358" max="14358" width="11.7109375" style="48" bestFit="1" customWidth="1"/>
    <col min="14359" max="14359" width="11.85546875" style="48" bestFit="1" customWidth="1"/>
    <col min="14360" max="14360" width="11.7109375" style="48" bestFit="1" customWidth="1"/>
    <col min="14361" max="14361" width="11.85546875" style="48" bestFit="1" customWidth="1"/>
    <col min="14362" max="14362" width="5.140625" style="48" bestFit="1" customWidth="1"/>
    <col min="14363" max="14364" width="9.140625" style="48"/>
    <col min="14365" max="14365" width="16.85546875" style="48" customWidth="1"/>
    <col min="14366" max="14366" width="14.28515625" style="48" customWidth="1"/>
    <col min="14367" max="14367" width="10.42578125" style="48" customWidth="1"/>
    <col min="14368" max="14368" width="12.7109375" style="48" customWidth="1"/>
    <col min="14369" max="14369" width="10.42578125" style="48" customWidth="1"/>
    <col min="14370" max="14592" width="9.140625" style="48"/>
    <col min="14593" max="14593" width="2.85546875" style="48" customWidth="1"/>
    <col min="14594" max="14594" width="6.42578125" style="48" customWidth="1"/>
    <col min="14595" max="14595" width="11.7109375" style="48" bestFit="1" customWidth="1"/>
    <col min="14596" max="14597" width="7.85546875" style="48" customWidth="1"/>
    <col min="14598" max="14598" width="9.28515625" style="48" customWidth="1"/>
    <col min="14599" max="14599" width="9.42578125" style="48" customWidth="1"/>
    <col min="14600" max="14600" width="17.7109375" style="48" customWidth="1"/>
    <col min="14601" max="14601" width="9.28515625" style="48" bestFit="1" customWidth="1"/>
    <col min="14602" max="14602" width="10.42578125" style="48" customWidth="1"/>
    <col min="14603" max="14603" width="15.42578125" style="48" customWidth="1"/>
    <col min="14604" max="14604" width="10.5703125" style="48" customWidth="1"/>
    <col min="14605" max="14605" width="9.140625" style="48"/>
    <col min="14606" max="14606" width="9.85546875" style="48" customWidth="1"/>
    <col min="14607" max="14608" width="7.7109375" style="48" customWidth="1"/>
    <col min="14609" max="14609" width="9.140625" style="48"/>
    <col min="14610" max="14610" width="11.7109375" style="48" customWidth="1"/>
    <col min="14611" max="14611" width="13.85546875" style="48" customWidth="1"/>
    <col min="14612" max="14612" width="14.28515625" style="48" customWidth="1"/>
    <col min="14613" max="14613" width="12.140625" style="48" customWidth="1"/>
    <col min="14614" max="14614" width="11.7109375" style="48" bestFit="1" customWidth="1"/>
    <col min="14615" max="14615" width="11.85546875" style="48" bestFit="1" customWidth="1"/>
    <col min="14616" max="14616" width="11.7109375" style="48" bestFit="1" customWidth="1"/>
    <col min="14617" max="14617" width="11.85546875" style="48" bestFit="1" customWidth="1"/>
    <col min="14618" max="14618" width="5.140625" style="48" bestFit="1" customWidth="1"/>
    <col min="14619" max="14620" width="9.140625" style="48"/>
    <col min="14621" max="14621" width="16.85546875" style="48" customWidth="1"/>
    <col min="14622" max="14622" width="14.28515625" style="48" customWidth="1"/>
    <col min="14623" max="14623" width="10.42578125" style="48" customWidth="1"/>
    <col min="14624" max="14624" width="12.7109375" style="48" customWidth="1"/>
    <col min="14625" max="14625" width="10.42578125" style="48" customWidth="1"/>
    <col min="14626" max="14848" width="9.140625" style="48"/>
    <col min="14849" max="14849" width="2.85546875" style="48" customWidth="1"/>
    <col min="14850" max="14850" width="6.42578125" style="48" customWidth="1"/>
    <col min="14851" max="14851" width="11.7109375" style="48" bestFit="1" customWidth="1"/>
    <col min="14852" max="14853" width="7.85546875" style="48" customWidth="1"/>
    <col min="14854" max="14854" width="9.28515625" style="48" customWidth="1"/>
    <col min="14855" max="14855" width="9.42578125" style="48" customWidth="1"/>
    <col min="14856" max="14856" width="17.7109375" style="48" customWidth="1"/>
    <col min="14857" max="14857" width="9.28515625" style="48" bestFit="1" customWidth="1"/>
    <col min="14858" max="14858" width="10.42578125" style="48" customWidth="1"/>
    <col min="14859" max="14859" width="15.42578125" style="48" customWidth="1"/>
    <col min="14860" max="14860" width="10.5703125" style="48" customWidth="1"/>
    <col min="14861" max="14861" width="9.140625" style="48"/>
    <col min="14862" max="14862" width="9.85546875" style="48" customWidth="1"/>
    <col min="14863" max="14864" width="7.7109375" style="48" customWidth="1"/>
    <col min="14865" max="14865" width="9.140625" style="48"/>
    <col min="14866" max="14866" width="11.7109375" style="48" customWidth="1"/>
    <col min="14867" max="14867" width="13.85546875" style="48" customWidth="1"/>
    <col min="14868" max="14868" width="14.28515625" style="48" customWidth="1"/>
    <col min="14869" max="14869" width="12.140625" style="48" customWidth="1"/>
    <col min="14870" max="14870" width="11.7109375" style="48" bestFit="1" customWidth="1"/>
    <col min="14871" max="14871" width="11.85546875" style="48" bestFit="1" customWidth="1"/>
    <col min="14872" max="14872" width="11.7109375" style="48" bestFit="1" customWidth="1"/>
    <col min="14873" max="14873" width="11.85546875" style="48" bestFit="1" customWidth="1"/>
    <col min="14874" max="14874" width="5.140625" style="48" bestFit="1" customWidth="1"/>
    <col min="14875" max="14876" width="9.140625" style="48"/>
    <col min="14877" max="14877" width="16.85546875" style="48" customWidth="1"/>
    <col min="14878" max="14878" width="14.28515625" style="48" customWidth="1"/>
    <col min="14879" max="14879" width="10.42578125" style="48" customWidth="1"/>
    <col min="14880" max="14880" width="12.7109375" style="48" customWidth="1"/>
    <col min="14881" max="14881" width="10.42578125" style="48" customWidth="1"/>
    <col min="14882" max="15104" width="9.140625" style="48"/>
    <col min="15105" max="15105" width="2.85546875" style="48" customWidth="1"/>
    <col min="15106" max="15106" width="6.42578125" style="48" customWidth="1"/>
    <col min="15107" max="15107" width="11.7109375" style="48" bestFit="1" customWidth="1"/>
    <col min="15108" max="15109" width="7.85546875" style="48" customWidth="1"/>
    <col min="15110" max="15110" width="9.28515625" style="48" customWidth="1"/>
    <col min="15111" max="15111" width="9.42578125" style="48" customWidth="1"/>
    <col min="15112" max="15112" width="17.7109375" style="48" customWidth="1"/>
    <col min="15113" max="15113" width="9.28515625" style="48" bestFit="1" customWidth="1"/>
    <col min="15114" max="15114" width="10.42578125" style="48" customWidth="1"/>
    <col min="15115" max="15115" width="15.42578125" style="48" customWidth="1"/>
    <col min="15116" max="15116" width="10.5703125" style="48" customWidth="1"/>
    <col min="15117" max="15117" width="9.140625" style="48"/>
    <col min="15118" max="15118" width="9.85546875" style="48" customWidth="1"/>
    <col min="15119" max="15120" width="7.7109375" style="48" customWidth="1"/>
    <col min="15121" max="15121" width="9.140625" style="48"/>
    <col min="15122" max="15122" width="11.7109375" style="48" customWidth="1"/>
    <col min="15123" max="15123" width="13.85546875" style="48" customWidth="1"/>
    <col min="15124" max="15124" width="14.28515625" style="48" customWidth="1"/>
    <col min="15125" max="15125" width="12.140625" style="48" customWidth="1"/>
    <col min="15126" max="15126" width="11.7109375" style="48" bestFit="1" customWidth="1"/>
    <col min="15127" max="15127" width="11.85546875" style="48" bestFit="1" customWidth="1"/>
    <col min="15128" max="15128" width="11.7109375" style="48" bestFit="1" customWidth="1"/>
    <col min="15129" max="15129" width="11.85546875" style="48" bestFit="1" customWidth="1"/>
    <col min="15130" max="15130" width="5.140625" style="48" bestFit="1" customWidth="1"/>
    <col min="15131" max="15132" width="9.140625" style="48"/>
    <col min="15133" max="15133" width="16.85546875" style="48" customWidth="1"/>
    <col min="15134" max="15134" width="14.28515625" style="48" customWidth="1"/>
    <col min="15135" max="15135" width="10.42578125" style="48" customWidth="1"/>
    <col min="15136" max="15136" width="12.7109375" style="48" customWidth="1"/>
    <col min="15137" max="15137" width="10.42578125" style="48" customWidth="1"/>
    <col min="15138" max="15360" width="9.140625" style="48"/>
    <col min="15361" max="15361" width="2.85546875" style="48" customWidth="1"/>
    <col min="15362" max="15362" width="6.42578125" style="48" customWidth="1"/>
    <col min="15363" max="15363" width="11.7109375" style="48" bestFit="1" customWidth="1"/>
    <col min="15364" max="15365" width="7.85546875" style="48" customWidth="1"/>
    <col min="15366" max="15366" width="9.28515625" style="48" customWidth="1"/>
    <col min="15367" max="15367" width="9.42578125" style="48" customWidth="1"/>
    <col min="15368" max="15368" width="17.7109375" style="48" customWidth="1"/>
    <col min="15369" max="15369" width="9.28515625" style="48" bestFit="1" customWidth="1"/>
    <col min="15370" max="15370" width="10.42578125" style="48" customWidth="1"/>
    <col min="15371" max="15371" width="15.42578125" style="48" customWidth="1"/>
    <col min="15372" max="15372" width="10.5703125" style="48" customWidth="1"/>
    <col min="15373" max="15373" width="9.140625" style="48"/>
    <col min="15374" max="15374" width="9.85546875" style="48" customWidth="1"/>
    <col min="15375" max="15376" width="7.7109375" style="48" customWidth="1"/>
    <col min="15377" max="15377" width="9.140625" style="48"/>
    <col min="15378" max="15378" width="11.7109375" style="48" customWidth="1"/>
    <col min="15379" max="15379" width="13.85546875" style="48" customWidth="1"/>
    <col min="15380" max="15380" width="14.28515625" style="48" customWidth="1"/>
    <col min="15381" max="15381" width="12.140625" style="48" customWidth="1"/>
    <col min="15382" max="15382" width="11.7109375" style="48" bestFit="1" customWidth="1"/>
    <col min="15383" max="15383" width="11.85546875" style="48" bestFit="1" customWidth="1"/>
    <col min="15384" max="15384" width="11.7109375" style="48" bestFit="1" customWidth="1"/>
    <col min="15385" max="15385" width="11.85546875" style="48" bestFit="1" customWidth="1"/>
    <col min="15386" max="15386" width="5.140625" style="48" bestFit="1" customWidth="1"/>
    <col min="15387" max="15388" width="9.140625" style="48"/>
    <col min="15389" max="15389" width="16.85546875" style="48" customWidth="1"/>
    <col min="15390" max="15390" width="14.28515625" style="48" customWidth="1"/>
    <col min="15391" max="15391" width="10.42578125" style="48" customWidth="1"/>
    <col min="15392" max="15392" width="12.7109375" style="48" customWidth="1"/>
    <col min="15393" max="15393" width="10.42578125" style="48" customWidth="1"/>
    <col min="15394" max="15616" width="9.140625" style="48"/>
    <col min="15617" max="15617" width="2.85546875" style="48" customWidth="1"/>
    <col min="15618" max="15618" width="6.42578125" style="48" customWidth="1"/>
    <col min="15619" max="15619" width="11.7109375" style="48" bestFit="1" customWidth="1"/>
    <col min="15620" max="15621" width="7.85546875" style="48" customWidth="1"/>
    <col min="15622" max="15622" width="9.28515625" style="48" customWidth="1"/>
    <col min="15623" max="15623" width="9.42578125" style="48" customWidth="1"/>
    <col min="15624" max="15624" width="17.7109375" style="48" customWidth="1"/>
    <col min="15625" max="15625" width="9.28515625" style="48" bestFit="1" customWidth="1"/>
    <col min="15626" max="15626" width="10.42578125" style="48" customWidth="1"/>
    <col min="15627" max="15627" width="15.42578125" style="48" customWidth="1"/>
    <col min="15628" max="15628" width="10.5703125" style="48" customWidth="1"/>
    <col min="15629" max="15629" width="9.140625" style="48"/>
    <col min="15630" max="15630" width="9.85546875" style="48" customWidth="1"/>
    <col min="15631" max="15632" width="7.7109375" style="48" customWidth="1"/>
    <col min="15633" max="15633" width="9.140625" style="48"/>
    <col min="15634" max="15634" width="11.7109375" style="48" customWidth="1"/>
    <col min="15635" max="15635" width="13.85546875" style="48" customWidth="1"/>
    <col min="15636" max="15636" width="14.28515625" style="48" customWidth="1"/>
    <col min="15637" max="15637" width="12.140625" style="48" customWidth="1"/>
    <col min="15638" max="15638" width="11.7109375" style="48" bestFit="1" customWidth="1"/>
    <col min="15639" max="15639" width="11.85546875" style="48" bestFit="1" customWidth="1"/>
    <col min="15640" max="15640" width="11.7109375" style="48" bestFit="1" customWidth="1"/>
    <col min="15641" max="15641" width="11.85546875" style="48" bestFit="1" customWidth="1"/>
    <col min="15642" max="15642" width="5.140625" style="48" bestFit="1" customWidth="1"/>
    <col min="15643" max="15644" width="9.140625" style="48"/>
    <col min="15645" max="15645" width="16.85546875" style="48" customWidth="1"/>
    <col min="15646" max="15646" width="14.28515625" style="48" customWidth="1"/>
    <col min="15647" max="15647" width="10.42578125" style="48" customWidth="1"/>
    <col min="15648" max="15648" width="12.7109375" style="48" customWidth="1"/>
    <col min="15649" max="15649" width="10.42578125" style="48" customWidth="1"/>
    <col min="15650" max="15872" width="9.140625" style="48"/>
    <col min="15873" max="15873" width="2.85546875" style="48" customWidth="1"/>
    <col min="15874" max="15874" width="6.42578125" style="48" customWidth="1"/>
    <col min="15875" max="15875" width="11.7109375" style="48" bestFit="1" customWidth="1"/>
    <col min="15876" max="15877" width="7.85546875" style="48" customWidth="1"/>
    <col min="15878" max="15878" width="9.28515625" style="48" customWidth="1"/>
    <col min="15879" max="15879" width="9.42578125" style="48" customWidth="1"/>
    <col min="15880" max="15880" width="17.7109375" style="48" customWidth="1"/>
    <col min="15881" max="15881" width="9.28515625" style="48" bestFit="1" customWidth="1"/>
    <col min="15882" max="15882" width="10.42578125" style="48" customWidth="1"/>
    <col min="15883" max="15883" width="15.42578125" style="48" customWidth="1"/>
    <col min="15884" max="15884" width="10.5703125" style="48" customWidth="1"/>
    <col min="15885" max="15885" width="9.140625" style="48"/>
    <col min="15886" max="15886" width="9.85546875" style="48" customWidth="1"/>
    <col min="15887" max="15888" width="7.7109375" style="48" customWidth="1"/>
    <col min="15889" max="15889" width="9.140625" style="48"/>
    <col min="15890" max="15890" width="11.7109375" style="48" customWidth="1"/>
    <col min="15891" max="15891" width="13.85546875" style="48" customWidth="1"/>
    <col min="15892" max="15892" width="14.28515625" style="48" customWidth="1"/>
    <col min="15893" max="15893" width="12.140625" style="48" customWidth="1"/>
    <col min="15894" max="15894" width="11.7109375" style="48" bestFit="1" customWidth="1"/>
    <col min="15895" max="15895" width="11.85546875" style="48" bestFit="1" customWidth="1"/>
    <col min="15896" max="15896" width="11.7109375" style="48" bestFit="1" customWidth="1"/>
    <col min="15897" max="15897" width="11.85546875" style="48" bestFit="1" customWidth="1"/>
    <col min="15898" max="15898" width="5.140625" style="48" bestFit="1" customWidth="1"/>
    <col min="15899" max="15900" width="9.140625" style="48"/>
    <col min="15901" max="15901" width="16.85546875" style="48" customWidth="1"/>
    <col min="15902" max="15902" width="14.28515625" style="48" customWidth="1"/>
    <col min="15903" max="15903" width="10.42578125" style="48" customWidth="1"/>
    <col min="15904" max="15904" width="12.7109375" style="48" customWidth="1"/>
    <col min="15905" max="15905" width="10.42578125" style="48" customWidth="1"/>
    <col min="15906" max="16128" width="9.140625" style="48"/>
    <col min="16129" max="16129" width="2.85546875" style="48" customWidth="1"/>
    <col min="16130" max="16130" width="6.42578125" style="48" customWidth="1"/>
    <col min="16131" max="16131" width="11.7109375" style="48" bestFit="1" customWidth="1"/>
    <col min="16132" max="16133" width="7.85546875" style="48" customWidth="1"/>
    <col min="16134" max="16134" width="9.28515625" style="48" customWidth="1"/>
    <col min="16135" max="16135" width="9.42578125" style="48" customWidth="1"/>
    <col min="16136" max="16136" width="17.7109375" style="48" customWidth="1"/>
    <col min="16137" max="16137" width="9.28515625" style="48" bestFit="1" customWidth="1"/>
    <col min="16138" max="16138" width="10.42578125" style="48" customWidth="1"/>
    <col min="16139" max="16139" width="15.42578125" style="48" customWidth="1"/>
    <col min="16140" max="16140" width="10.5703125" style="48" customWidth="1"/>
    <col min="16141" max="16141" width="9.140625" style="48"/>
    <col min="16142" max="16142" width="9.85546875" style="48" customWidth="1"/>
    <col min="16143" max="16144" width="7.7109375" style="48" customWidth="1"/>
    <col min="16145" max="16145" width="9.140625" style="48"/>
    <col min="16146" max="16146" width="11.7109375" style="48" customWidth="1"/>
    <col min="16147" max="16147" width="13.85546875" style="48" customWidth="1"/>
    <col min="16148" max="16148" width="14.28515625" style="48" customWidth="1"/>
    <col min="16149" max="16149" width="12.140625" style="48" customWidth="1"/>
    <col min="16150" max="16150" width="11.7109375" style="48" bestFit="1" customWidth="1"/>
    <col min="16151" max="16151" width="11.85546875" style="48" bestFit="1" customWidth="1"/>
    <col min="16152" max="16152" width="11.7109375" style="48" bestFit="1" customWidth="1"/>
    <col min="16153" max="16153" width="11.85546875" style="48" bestFit="1" customWidth="1"/>
    <col min="16154" max="16154" width="5.140625" style="48" bestFit="1" customWidth="1"/>
    <col min="16155" max="16156" width="9.140625" style="48"/>
    <col min="16157" max="16157" width="16.85546875" style="48" customWidth="1"/>
    <col min="16158" max="16158" width="14.28515625" style="48" customWidth="1"/>
    <col min="16159" max="16159" width="10.42578125" style="48" customWidth="1"/>
    <col min="16160" max="16160" width="12.7109375" style="48" customWidth="1"/>
    <col min="16161" max="16161" width="10.42578125" style="48" customWidth="1"/>
    <col min="16162" max="16384" width="9.140625" style="48"/>
  </cols>
  <sheetData>
    <row r="2" spans="2:35" ht="18">
      <c r="B2" s="1007" t="s">
        <v>155</v>
      </c>
      <c r="C2" s="1007"/>
      <c r="D2" s="1007"/>
      <c r="E2" s="1007"/>
      <c r="F2" s="1007"/>
      <c r="G2" s="1007"/>
      <c r="H2" s="1007"/>
      <c r="I2" s="1007"/>
      <c r="J2" s="1007"/>
      <c r="K2" s="1007"/>
      <c r="L2" s="1007"/>
      <c r="M2" s="1007"/>
      <c r="N2" s="1007"/>
      <c r="O2" s="1007"/>
      <c r="P2" s="1007"/>
      <c r="Q2" s="1007"/>
      <c r="R2" s="1007"/>
      <c r="S2" s="1007"/>
      <c r="T2" s="1007"/>
      <c r="U2" s="1007"/>
      <c r="V2" s="1007"/>
      <c r="W2" s="1007"/>
      <c r="X2" s="1007"/>
      <c r="Y2" s="1007"/>
      <c r="Z2" s="1007"/>
      <c r="AA2" s="1007"/>
      <c r="AB2" s="1007"/>
      <c r="AC2" s="1007"/>
      <c r="AD2" s="1007"/>
      <c r="AE2" s="1007"/>
      <c r="AF2" s="1007"/>
    </row>
    <row r="3" spans="2:35" ht="15">
      <c r="B3" s="49" t="s">
        <v>156</v>
      </c>
    </row>
    <row r="4" spans="2:35" ht="15">
      <c r="B4" s="49"/>
    </row>
    <row r="5" spans="2:35" ht="15">
      <c r="B5" s="1032" t="s">
        <v>157</v>
      </c>
      <c r="C5" s="1032"/>
      <c r="D5" s="1032"/>
      <c r="E5" s="1032"/>
      <c r="F5" s="1032"/>
      <c r="G5" s="1032"/>
      <c r="H5" s="1032"/>
      <c r="I5" s="1032"/>
      <c r="J5" s="1032"/>
      <c r="K5" s="1032"/>
      <c r="L5" s="1032"/>
      <c r="M5" s="1032"/>
      <c r="N5" s="1032"/>
      <c r="O5" s="1032"/>
      <c r="P5" s="1032"/>
      <c r="Q5" s="1032"/>
      <c r="R5" s="1032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1009"/>
      <c r="AE5" s="1009"/>
      <c r="AF5" s="1009"/>
    </row>
    <row r="6" spans="2:35" ht="15">
      <c r="B6" s="50" t="s">
        <v>159</v>
      </c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1"/>
      <c r="AE6" s="51"/>
      <c r="AF6" s="51"/>
    </row>
    <row r="7" spans="2:35" ht="15">
      <c r="B7" s="50"/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1009" t="s">
        <v>158</v>
      </c>
      <c r="T7" s="1009"/>
      <c r="U7" s="1009"/>
      <c r="V7" s="50"/>
      <c r="W7" s="50"/>
      <c r="X7" s="50"/>
      <c r="Y7" s="50"/>
      <c r="Z7" s="50"/>
      <c r="AA7" s="50"/>
      <c r="AB7" s="50"/>
      <c r="AC7" s="50"/>
      <c r="AD7" s="51"/>
      <c r="AE7" s="51"/>
      <c r="AF7" s="51"/>
    </row>
    <row r="8" spans="2:35" ht="27.75" customHeight="1">
      <c r="B8" s="1010" t="s">
        <v>160</v>
      </c>
      <c r="C8" s="1010"/>
      <c r="D8" s="1010"/>
      <c r="E8" s="1010"/>
      <c r="F8" s="1010"/>
      <c r="G8" s="1010"/>
      <c r="H8" s="1010"/>
      <c r="I8" s="1010"/>
      <c r="J8" s="1010"/>
      <c r="K8" s="1010"/>
      <c r="L8" s="1010"/>
      <c r="M8" s="1010"/>
      <c r="N8" s="1010"/>
      <c r="O8" s="1010"/>
      <c r="P8" s="1010"/>
      <c r="Q8" s="1010"/>
      <c r="R8" s="1010"/>
      <c r="S8" s="1010"/>
      <c r="T8" s="1010"/>
      <c r="U8" s="1010"/>
      <c r="V8" s="1010"/>
      <c r="W8" s="1010"/>
      <c r="X8" s="1010"/>
      <c r="Y8" s="1010"/>
      <c r="Z8" s="1010"/>
      <c r="AA8" s="1010"/>
      <c r="AB8" s="1010"/>
      <c r="AC8" s="1010"/>
      <c r="AD8" s="1010"/>
      <c r="AE8" s="1010"/>
      <c r="AF8" s="1010"/>
    </row>
    <row r="10" spans="2:35" ht="22.5" customHeight="1"/>
    <row r="11" spans="2:35" ht="22.5" customHeight="1">
      <c r="B11" s="1033" t="s">
        <v>161</v>
      </c>
      <c r="C11" s="1033"/>
      <c r="D11" s="1033"/>
      <c r="E11" s="1033"/>
      <c r="F11" s="1033"/>
      <c r="G11" s="1033"/>
      <c r="H11" s="1033"/>
      <c r="I11" s="1033"/>
      <c r="J11" s="1033"/>
      <c r="K11" s="1033"/>
      <c r="L11" s="1033"/>
      <c r="M11" s="1033"/>
      <c r="N11" s="1033"/>
      <c r="O11" s="1033"/>
      <c r="P11" s="1033"/>
      <c r="Q11" s="1033"/>
      <c r="R11" s="1033"/>
      <c r="S11" s="1033"/>
    </row>
    <row r="12" spans="2:35" ht="12.75">
      <c r="B12" s="50" t="str">
        <f>'SCH-4(MLT)'!B11</f>
        <v>BSC ALLIED HEALTH SCIENCES</v>
      </c>
      <c r="C12" s="50"/>
      <c r="D12" s="50"/>
      <c r="E12" s="50"/>
      <c r="Z12" s="53"/>
      <c r="AA12" s="53"/>
      <c r="AB12" s="53"/>
      <c r="AC12" s="53"/>
      <c r="AD12" s="951" t="s">
        <v>162</v>
      </c>
      <c r="AE12" s="951"/>
    </row>
    <row r="13" spans="2:35">
      <c r="Z13" s="53"/>
      <c r="AA13" s="53"/>
      <c r="AB13" s="53"/>
      <c r="AC13" s="53"/>
    </row>
    <row r="14" spans="2:35" ht="39.75" customHeight="1">
      <c r="B14" s="1034" t="s">
        <v>59</v>
      </c>
      <c r="C14" s="1034" t="s">
        <v>60</v>
      </c>
      <c r="D14" s="1034" t="s">
        <v>61</v>
      </c>
      <c r="E14" s="1034" t="s">
        <v>62</v>
      </c>
      <c r="F14" s="1034" t="s">
        <v>63</v>
      </c>
      <c r="G14" s="1034" t="s">
        <v>64</v>
      </c>
      <c r="H14" s="1034" t="s">
        <v>65</v>
      </c>
      <c r="I14" s="1036" t="s">
        <v>66</v>
      </c>
      <c r="J14" s="1034" t="s">
        <v>67</v>
      </c>
      <c r="K14" s="1034" t="s">
        <v>68</v>
      </c>
      <c r="L14" s="1034" t="s">
        <v>69</v>
      </c>
      <c r="M14" s="1034" t="s">
        <v>70</v>
      </c>
      <c r="N14" s="1036" t="s">
        <v>163</v>
      </c>
      <c r="O14" s="1036"/>
      <c r="P14" s="1036"/>
      <c r="Q14" s="1036"/>
      <c r="R14" s="1036"/>
      <c r="S14" s="1036"/>
      <c r="T14" s="1036"/>
      <c r="U14" s="1036"/>
      <c r="V14" s="1034" t="s">
        <v>72</v>
      </c>
      <c r="W14" s="1037" t="s">
        <v>73</v>
      </c>
      <c r="X14" s="1037"/>
      <c r="Y14" s="1037" t="s">
        <v>74</v>
      </c>
      <c r="Z14" s="1037"/>
      <c r="AA14" s="1034" t="s">
        <v>75</v>
      </c>
      <c r="AB14" s="1034" t="s">
        <v>76</v>
      </c>
      <c r="AC14" s="1034" t="s">
        <v>77</v>
      </c>
      <c r="AD14" s="1034" t="s">
        <v>78</v>
      </c>
      <c r="AE14" s="1034" t="s">
        <v>79</v>
      </c>
      <c r="AF14" s="1034" t="s">
        <v>80</v>
      </c>
      <c r="AG14" s="1038" t="s">
        <v>81</v>
      </c>
      <c r="AH14" s="1038"/>
      <c r="AI14" s="1038"/>
    </row>
    <row r="15" spans="2:35" ht="56.25" customHeight="1">
      <c r="B15" s="1034"/>
      <c r="C15" s="1034"/>
      <c r="D15" s="1034"/>
      <c r="E15" s="1034"/>
      <c r="F15" s="1034"/>
      <c r="G15" s="1034"/>
      <c r="H15" s="1034"/>
      <c r="I15" s="1036"/>
      <c r="J15" s="1034"/>
      <c r="K15" s="1034"/>
      <c r="L15" s="1034"/>
      <c r="M15" s="1034"/>
      <c r="N15" s="86" t="s">
        <v>82</v>
      </c>
      <c r="O15" s="86" t="s">
        <v>83</v>
      </c>
      <c r="P15" s="86" t="s">
        <v>84</v>
      </c>
      <c r="Q15" s="86" t="s">
        <v>85</v>
      </c>
      <c r="R15" s="87" t="s">
        <v>86</v>
      </c>
      <c r="S15" s="88" t="s">
        <v>87</v>
      </c>
      <c r="T15" s="86" t="s">
        <v>88</v>
      </c>
      <c r="U15" s="86" t="s">
        <v>89</v>
      </c>
      <c r="V15" s="1034"/>
      <c r="W15" s="89" t="s">
        <v>90</v>
      </c>
      <c r="X15" s="90" t="s">
        <v>91</v>
      </c>
      <c r="Y15" s="89" t="s">
        <v>90</v>
      </c>
      <c r="Z15" s="90" t="s">
        <v>91</v>
      </c>
      <c r="AA15" s="1036"/>
      <c r="AB15" s="1034"/>
      <c r="AC15" s="1034"/>
      <c r="AD15" s="1034"/>
      <c r="AE15" s="1034"/>
      <c r="AF15" s="1034"/>
      <c r="AG15" s="91" t="s">
        <v>92</v>
      </c>
      <c r="AH15" s="91" t="s">
        <v>93</v>
      </c>
      <c r="AI15" s="92" t="s">
        <v>94</v>
      </c>
    </row>
    <row r="16" spans="2:35" ht="45" customHeight="1">
      <c r="B16" s="86">
        <v>1</v>
      </c>
      <c r="C16" s="86">
        <v>2</v>
      </c>
      <c r="D16" s="86">
        <v>3</v>
      </c>
      <c r="E16" s="86">
        <v>4</v>
      </c>
      <c r="F16" s="86">
        <v>5</v>
      </c>
      <c r="G16" s="86">
        <v>6</v>
      </c>
      <c r="H16" s="86">
        <v>7</v>
      </c>
      <c r="I16" s="88">
        <v>8</v>
      </c>
      <c r="J16" s="86">
        <v>9</v>
      </c>
      <c r="K16" s="86">
        <v>10</v>
      </c>
      <c r="L16" s="86">
        <v>11</v>
      </c>
      <c r="M16" s="86">
        <v>12</v>
      </c>
      <c r="N16" s="86">
        <v>13</v>
      </c>
      <c r="O16" s="86">
        <v>14</v>
      </c>
      <c r="P16" s="86">
        <v>15</v>
      </c>
      <c r="Q16" s="88">
        <v>16</v>
      </c>
      <c r="R16" s="86">
        <v>17</v>
      </c>
      <c r="S16" s="86" t="s">
        <v>95</v>
      </c>
      <c r="T16" s="86">
        <v>19</v>
      </c>
      <c r="U16" s="86" t="s">
        <v>96</v>
      </c>
      <c r="V16" s="86">
        <v>21</v>
      </c>
      <c r="W16" s="86">
        <v>22</v>
      </c>
      <c r="X16" s="88">
        <v>23</v>
      </c>
      <c r="Y16" s="86">
        <v>24</v>
      </c>
      <c r="Z16" s="88">
        <v>25</v>
      </c>
      <c r="AA16" s="88">
        <v>26</v>
      </c>
      <c r="AB16" s="86">
        <v>27</v>
      </c>
      <c r="AC16" s="88">
        <v>28</v>
      </c>
      <c r="AD16" s="86" t="s">
        <v>97</v>
      </c>
      <c r="AE16" s="86" t="s">
        <v>98</v>
      </c>
      <c r="AF16" s="88">
        <v>31</v>
      </c>
      <c r="AG16" s="86">
        <v>32</v>
      </c>
      <c r="AH16" s="88">
        <v>33</v>
      </c>
      <c r="AI16" s="86">
        <v>34</v>
      </c>
    </row>
    <row r="17" spans="2:35" ht="15.75" customHeight="1">
      <c r="B17" s="93">
        <v>1</v>
      </c>
      <c r="C17" s="93"/>
      <c r="D17" s="93"/>
      <c r="E17" s="93"/>
      <c r="F17" s="93"/>
      <c r="G17" s="93"/>
      <c r="H17" s="93"/>
      <c r="I17" s="93"/>
      <c r="J17" s="93"/>
      <c r="K17" s="93"/>
      <c r="L17" s="93"/>
      <c r="M17" s="93"/>
      <c r="N17" s="93"/>
      <c r="O17" s="93"/>
      <c r="P17" s="93"/>
      <c r="Q17" s="93"/>
      <c r="R17" s="93"/>
      <c r="S17" s="93"/>
      <c r="T17" s="93"/>
      <c r="U17" s="93"/>
      <c r="V17" s="93"/>
      <c r="W17" s="93"/>
      <c r="X17" s="94"/>
      <c r="Y17" s="94"/>
      <c r="Z17" s="94"/>
      <c r="AA17" s="94"/>
      <c r="AB17" s="93"/>
      <c r="AC17" s="93"/>
      <c r="AD17" s="93"/>
      <c r="AE17" s="93"/>
      <c r="AF17" s="93"/>
      <c r="AG17" s="95"/>
      <c r="AH17" s="95"/>
      <c r="AI17" s="94"/>
    </row>
    <row r="18" spans="2:35" ht="16.5" customHeight="1">
      <c r="B18" s="93">
        <v>2</v>
      </c>
      <c r="C18" s="1035" t="s">
        <v>164</v>
      </c>
      <c r="D18" s="1035"/>
      <c r="E18" s="1035"/>
      <c r="F18" s="1035"/>
      <c r="G18" s="1035"/>
      <c r="H18" s="1035"/>
      <c r="I18" s="1035"/>
      <c r="J18" s="1035"/>
      <c r="K18" s="1035"/>
      <c r="L18" s="1035"/>
      <c r="M18" s="1035"/>
      <c r="N18" s="1035"/>
      <c r="O18" s="1035"/>
      <c r="P18" s="1035"/>
      <c r="Q18" s="1035"/>
      <c r="R18" s="1035"/>
      <c r="S18" s="1035"/>
      <c r="T18" s="1035"/>
      <c r="U18" s="1035"/>
      <c r="V18" s="1035"/>
      <c r="W18" s="1035"/>
      <c r="X18" s="1035"/>
      <c r="Y18" s="1035"/>
      <c r="Z18" s="1035"/>
      <c r="AA18" s="1035"/>
      <c r="AB18" s="1035"/>
      <c r="AC18" s="1035"/>
      <c r="AD18" s="1035"/>
      <c r="AE18" s="1035"/>
      <c r="AF18" s="1035"/>
      <c r="AG18" s="1035"/>
      <c r="AH18" s="1035"/>
      <c r="AI18" s="1035"/>
    </row>
    <row r="19" spans="2:35" ht="16.5" customHeight="1">
      <c r="B19" s="93"/>
      <c r="C19" s="96"/>
      <c r="D19" s="96"/>
      <c r="E19" s="96"/>
      <c r="F19" s="96"/>
      <c r="G19" s="96"/>
      <c r="H19" s="96"/>
      <c r="I19" s="96"/>
      <c r="J19" s="96"/>
      <c r="K19" s="96"/>
      <c r="L19" s="96"/>
      <c r="M19" s="96"/>
      <c r="N19" s="96"/>
      <c r="O19" s="96"/>
      <c r="P19" s="96"/>
      <c r="Q19" s="96"/>
      <c r="R19" s="96"/>
      <c r="S19" s="96"/>
      <c r="T19" s="96"/>
      <c r="U19" s="96"/>
      <c r="V19" s="96"/>
      <c r="W19" s="96"/>
      <c r="X19" s="96"/>
      <c r="Y19" s="96"/>
      <c r="Z19" s="96"/>
      <c r="AA19" s="96"/>
      <c r="AB19" s="96"/>
      <c r="AC19" s="96"/>
      <c r="AD19" s="96"/>
      <c r="AE19" s="96"/>
      <c r="AF19" s="96"/>
      <c r="AG19" s="96"/>
      <c r="AH19" s="96"/>
      <c r="AI19" s="96"/>
    </row>
    <row r="20" spans="2:35" ht="25.5" customHeight="1">
      <c r="B20" s="1039" t="s">
        <v>87</v>
      </c>
      <c r="C20" s="1039"/>
      <c r="D20" s="1039"/>
      <c r="E20" s="1039"/>
      <c r="F20" s="1039"/>
      <c r="G20" s="1039"/>
      <c r="H20" s="1039"/>
      <c r="I20" s="1039"/>
      <c r="J20" s="1039"/>
      <c r="K20" s="1039"/>
      <c r="L20" s="1039"/>
      <c r="M20" s="1039"/>
      <c r="N20" s="93"/>
      <c r="O20" s="93"/>
      <c r="P20" s="93"/>
      <c r="Q20" s="93"/>
      <c r="R20" s="93"/>
      <c r="S20" s="93"/>
      <c r="T20" s="93"/>
      <c r="U20" s="93"/>
      <c r="V20" s="93"/>
      <c r="W20" s="93"/>
      <c r="X20" s="94"/>
      <c r="Y20" s="94"/>
      <c r="Z20" s="94"/>
      <c r="AA20" s="94"/>
      <c r="AB20" s="93"/>
      <c r="AC20" s="93"/>
      <c r="AD20" s="93"/>
      <c r="AE20" s="93"/>
      <c r="AF20" s="93"/>
      <c r="AG20" s="95"/>
      <c r="AH20" s="95"/>
      <c r="AI20" s="94"/>
    </row>
    <row r="21" spans="2:35" ht="25.5" customHeight="1">
      <c r="B21" s="97"/>
      <c r="C21" s="97"/>
      <c r="D21" s="97"/>
      <c r="E21" s="97"/>
      <c r="F21" s="97"/>
      <c r="G21" s="97"/>
      <c r="H21" s="97"/>
      <c r="I21" s="97"/>
      <c r="J21" s="97"/>
      <c r="K21" s="97"/>
      <c r="L21" s="97"/>
      <c r="M21" s="97"/>
      <c r="N21" s="98"/>
      <c r="O21" s="98"/>
      <c r="P21" s="98"/>
      <c r="Q21" s="98"/>
      <c r="R21" s="98"/>
      <c r="S21" s="98"/>
      <c r="T21" s="98"/>
      <c r="U21" s="98"/>
      <c r="V21" s="98"/>
      <c r="W21" s="98"/>
      <c r="X21" s="99"/>
      <c r="Y21" s="99"/>
      <c r="Z21" s="99"/>
      <c r="AA21" s="99"/>
      <c r="AB21" s="98"/>
      <c r="AC21" s="98"/>
      <c r="AD21" s="98"/>
      <c r="AE21" s="98"/>
      <c r="AF21" s="98"/>
      <c r="AG21" s="100"/>
      <c r="AH21" s="100"/>
      <c r="AI21" s="99"/>
    </row>
    <row r="22" spans="2:35" ht="25.5" customHeight="1">
      <c r="B22" s="1033" t="s">
        <v>165</v>
      </c>
      <c r="C22" s="1033"/>
      <c r="D22" s="1033"/>
      <c r="E22" s="1033"/>
      <c r="F22" s="1033"/>
      <c r="G22" s="1033"/>
      <c r="H22" s="1033"/>
      <c r="I22" s="1033"/>
      <c r="J22" s="1033"/>
      <c r="K22" s="1033"/>
      <c r="L22" s="1033"/>
      <c r="M22" s="1033"/>
      <c r="N22" s="1033"/>
      <c r="O22" s="1033"/>
      <c r="P22" s="1033"/>
      <c r="Q22" s="1033"/>
      <c r="R22" s="1033"/>
      <c r="S22" s="1033"/>
      <c r="T22" s="98"/>
      <c r="U22" s="98"/>
      <c r="V22" s="98"/>
      <c r="W22" s="98"/>
      <c r="X22" s="99"/>
      <c r="Y22" s="99"/>
      <c r="Z22" s="99"/>
      <c r="AA22" s="99"/>
      <c r="AB22" s="98"/>
      <c r="AC22" s="98"/>
      <c r="AD22" s="98"/>
      <c r="AE22" s="98"/>
      <c r="AF22" s="98"/>
      <c r="AG22" s="100"/>
      <c r="AH22" s="100"/>
      <c r="AI22" s="99"/>
    </row>
    <row r="23" spans="2:35" ht="25.5" customHeight="1">
      <c r="B23" s="50" t="str">
        <f>B12</f>
        <v>BSC ALLIED HEALTH SCIENCES</v>
      </c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  <c r="N23" s="101"/>
      <c r="O23" s="101"/>
      <c r="P23" s="101"/>
      <c r="Q23" s="101"/>
      <c r="R23" s="101"/>
      <c r="S23" s="101"/>
      <c r="T23" s="98"/>
      <c r="U23" s="98"/>
      <c r="V23" s="98"/>
      <c r="W23" s="98"/>
      <c r="X23" s="99"/>
      <c r="Y23" s="99"/>
      <c r="Z23" s="99"/>
      <c r="AA23" s="99"/>
      <c r="AB23" s="98"/>
      <c r="AC23" s="98"/>
      <c r="AD23" s="98"/>
      <c r="AE23" s="98"/>
      <c r="AF23" s="98"/>
      <c r="AG23" s="100"/>
      <c r="AH23" s="100"/>
      <c r="AI23" s="99"/>
    </row>
    <row r="24" spans="2:35" ht="15.75" customHeight="1">
      <c r="B24" s="101"/>
      <c r="C24" s="101"/>
      <c r="D24" s="101"/>
      <c r="E24" s="101"/>
      <c r="F24" s="101"/>
      <c r="G24" s="101"/>
      <c r="H24" s="101"/>
      <c r="I24" s="101"/>
      <c r="J24" s="101"/>
      <c r="K24" s="101"/>
      <c r="L24" s="101"/>
      <c r="M24" s="101"/>
      <c r="N24" s="101"/>
      <c r="O24" s="101"/>
      <c r="P24" s="101"/>
      <c r="Q24" s="101"/>
      <c r="R24" s="101"/>
      <c r="S24" s="101"/>
      <c r="T24" s="98"/>
      <c r="U24" s="98"/>
      <c r="V24" s="98"/>
      <c r="W24" s="98"/>
      <c r="X24" s="99"/>
      <c r="Y24" s="99"/>
      <c r="Z24" s="99"/>
      <c r="AA24" s="99"/>
      <c r="AB24" s="98"/>
      <c r="AC24" s="98"/>
      <c r="AD24" s="98"/>
      <c r="AE24" s="98"/>
      <c r="AF24" s="98"/>
      <c r="AG24" s="100"/>
      <c r="AH24" s="100"/>
      <c r="AI24" s="99"/>
    </row>
    <row r="25" spans="2:35" ht="30.75" customHeight="1">
      <c r="B25" s="1034" t="s">
        <v>59</v>
      </c>
      <c r="C25" s="1034" t="s">
        <v>60</v>
      </c>
      <c r="D25" s="1034" t="s">
        <v>61</v>
      </c>
      <c r="E25" s="1034" t="s">
        <v>62</v>
      </c>
      <c r="F25" s="1034" t="s">
        <v>63</v>
      </c>
      <c r="G25" s="1034" t="s">
        <v>64</v>
      </c>
      <c r="H25" s="1034" t="s">
        <v>65</v>
      </c>
      <c r="I25" s="1036" t="s">
        <v>66</v>
      </c>
      <c r="J25" s="1034" t="s">
        <v>67</v>
      </c>
      <c r="K25" s="1034" t="s">
        <v>68</v>
      </c>
      <c r="L25" s="1034" t="s">
        <v>69</v>
      </c>
      <c r="M25" s="1034" t="s">
        <v>70</v>
      </c>
      <c r="N25" s="1036" t="s">
        <v>115</v>
      </c>
      <c r="O25" s="1036"/>
      <c r="P25" s="1036"/>
      <c r="Q25" s="1036"/>
      <c r="R25" s="1036"/>
      <c r="S25" s="1036"/>
      <c r="T25" s="1036"/>
      <c r="U25" s="1036"/>
      <c r="V25" s="1034" t="s">
        <v>72</v>
      </c>
      <c r="W25" s="1037" t="s">
        <v>73</v>
      </c>
      <c r="X25" s="1037"/>
      <c r="Y25" s="1037" t="s">
        <v>74</v>
      </c>
      <c r="Z25" s="1037"/>
      <c r="AA25" s="1034" t="s">
        <v>75</v>
      </c>
      <c r="AB25" s="1034" t="s">
        <v>76</v>
      </c>
      <c r="AC25" s="1034" t="s">
        <v>77</v>
      </c>
      <c r="AD25" s="1034" t="s">
        <v>78</v>
      </c>
      <c r="AE25" s="1034" t="s">
        <v>79</v>
      </c>
      <c r="AF25" s="1034" t="s">
        <v>80</v>
      </c>
      <c r="AG25" s="1038" t="s">
        <v>81</v>
      </c>
      <c r="AH25" s="1038"/>
      <c r="AI25" s="1038"/>
    </row>
    <row r="26" spans="2:35" ht="45">
      <c r="B26" s="1034"/>
      <c r="C26" s="1034"/>
      <c r="D26" s="1034"/>
      <c r="E26" s="1034"/>
      <c r="F26" s="1034"/>
      <c r="G26" s="1034"/>
      <c r="H26" s="1034"/>
      <c r="I26" s="1036"/>
      <c r="J26" s="1034"/>
      <c r="K26" s="1034"/>
      <c r="L26" s="1034"/>
      <c r="M26" s="1034"/>
      <c r="N26" s="86" t="s">
        <v>82</v>
      </c>
      <c r="O26" s="86" t="s">
        <v>83</v>
      </c>
      <c r="P26" s="86" t="s">
        <v>84</v>
      </c>
      <c r="Q26" s="86" t="s">
        <v>85</v>
      </c>
      <c r="R26" s="87" t="s">
        <v>86</v>
      </c>
      <c r="S26" s="88" t="s">
        <v>87</v>
      </c>
      <c r="T26" s="86" t="s">
        <v>166</v>
      </c>
      <c r="U26" s="86" t="s">
        <v>89</v>
      </c>
      <c r="V26" s="1034"/>
      <c r="W26" s="89" t="s">
        <v>90</v>
      </c>
      <c r="X26" s="90" t="s">
        <v>91</v>
      </c>
      <c r="Y26" s="89" t="s">
        <v>90</v>
      </c>
      <c r="Z26" s="90" t="s">
        <v>91</v>
      </c>
      <c r="AA26" s="1036"/>
      <c r="AB26" s="1034"/>
      <c r="AC26" s="1034"/>
      <c r="AD26" s="1034"/>
      <c r="AE26" s="1034"/>
      <c r="AF26" s="1034"/>
      <c r="AG26" s="91" t="s">
        <v>92</v>
      </c>
      <c r="AH26" s="91" t="s">
        <v>93</v>
      </c>
      <c r="AI26" s="92" t="s">
        <v>94</v>
      </c>
    </row>
    <row r="27" spans="2:35" ht="38.25" customHeight="1">
      <c r="B27" s="86">
        <v>1</v>
      </c>
      <c r="C27" s="86">
        <v>2</v>
      </c>
      <c r="D27" s="86">
        <v>3</v>
      </c>
      <c r="E27" s="86">
        <v>4</v>
      </c>
      <c r="F27" s="86">
        <v>5</v>
      </c>
      <c r="G27" s="86">
        <v>6</v>
      </c>
      <c r="H27" s="86">
        <v>7</v>
      </c>
      <c r="I27" s="88">
        <v>8</v>
      </c>
      <c r="J27" s="86">
        <v>9</v>
      </c>
      <c r="K27" s="86">
        <v>10</v>
      </c>
      <c r="L27" s="86">
        <v>11</v>
      </c>
      <c r="M27" s="86">
        <v>12</v>
      </c>
      <c r="N27" s="86">
        <v>13</v>
      </c>
      <c r="O27" s="86">
        <v>14</v>
      </c>
      <c r="P27" s="86">
        <v>15</v>
      </c>
      <c r="Q27" s="88">
        <v>16</v>
      </c>
      <c r="R27" s="86">
        <v>17</v>
      </c>
      <c r="S27" s="86" t="s">
        <v>95</v>
      </c>
      <c r="T27" s="86">
        <v>19</v>
      </c>
      <c r="U27" s="86" t="s">
        <v>96</v>
      </c>
      <c r="V27" s="86">
        <v>21</v>
      </c>
      <c r="W27" s="86">
        <v>22</v>
      </c>
      <c r="X27" s="88">
        <v>23</v>
      </c>
      <c r="Y27" s="86">
        <v>24</v>
      </c>
      <c r="Z27" s="88">
        <v>25</v>
      </c>
      <c r="AA27" s="88">
        <v>26</v>
      </c>
      <c r="AB27" s="86">
        <v>27</v>
      </c>
      <c r="AC27" s="88">
        <v>28</v>
      </c>
      <c r="AD27" s="86" t="s">
        <v>97</v>
      </c>
      <c r="AE27" s="86" t="s">
        <v>98</v>
      </c>
      <c r="AF27" s="88">
        <v>31</v>
      </c>
      <c r="AG27" s="86">
        <v>32</v>
      </c>
      <c r="AH27" s="88">
        <v>33</v>
      </c>
      <c r="AI27" s="86">
        <v>34</v>
      </c>
    </row>
    <row r="28" spans="2:35" ht="15.75" customHeight="1">
      <c r="B28" s="93">
        <v>1</v>
      </c>
      <c r="C28" s="93"/>
      <c r="D28" s="93"/>
      <c r="E28" s="93"/>
      <c r="F28" s="93"/>
      <c r="G28" s="93"/>
      <c r="H28" s="93"/>
      <c r="I28" s="93"/>
      <c r="J28" s="93"/>
      <c r="K28" s="93"/>
      <c r="L28" s="93"/>
      <c r="M28" s="93"/>
      <c r="N28" s="93"/>
      <c r="O28" s="93"/>
      <c r="P28" s="93"/>
      <c r="Q28" s="93"/>
      <c r="R28" s="93"/>
      <c r="S28" s="93"/>
      <c r="T28" s="93"/>
      <c r="U28" s="93"/>
      <c r="V28" s="93"/>
      <c r="W28" s="93"/>
      <c r="X28" s="94"/>
      <c r="Y28" s="94"/>
      <c r="Z28" s="94"/>
      <c r="AA28" s="94"/>
      <c r="AB28" s="93"/>
      <c r="AC28" s="93"/>
      <c r="AD28" s="93"/>
      <c r="AE28" s="93"/>
      <c r="AF28" s="93"/>
      <c r="AG28" s="95"/>
      <c r="AH28" s="95"/>
      <c r="AI28" s="94"/>
    </row>
    <row r="29" spans="2:35" ht="15.75" customHeight="1">
      <c r="B29" s="93">
        <v>2</v>
      </c>
      <c r="C29" s="1035" t="s">
        <v>164</v>
      </c>
      <c r="D29" s="1035"/>
      <c r="E29" s="1035"/>
      <c r="F29" s="1035"/>
      <c r="G29" s="1035"/>
      <c r="H29" s="1035"/>
      <c r="I29" s="1035"/>
      <c r="J29" s="1035"/>
      <c r="K29" s="1035"/>
      <c r="L29" s="1035"/>
      <c r="M29" s="1035"/>
      <c r="N29" s="1035"/>
      <c r="O29" s="1035"/>
      <c r="P29" s="1035"/>
      <c r="Q29" s="1035"/>
      <c r="R29" s="1035"/>
      <c r="S29" s="1035"/>
      <c r="T29" s="1035"/>
      <c r="U29" s="1035"/>
      <c r="V29" s="1035"/>
      <c r="W29" s="1035"/>
      <c r="X29" s="1035"/>
      <c r="Y29" s="1035"/>
      <c r="Z29" s="1035"/>
      <c r="AA29" s="1035"/>
      <c r="AB29" s="1035"/>
      <c r="AC29" s="1035"/>
      <c r="AD29" s="1035"/>
      <c r="AE29" s="1035"/>
      <c r="AF29" s="1035"/>
      <c r="AG29" s="1035"/>
      <c r="AH29" s="1035"/>
      <c r="AI29" s="1035"/>
    </row>
    <row r="30" spans="2:35" ht="15.75" customHeight="1">
      <c r="B30" s="93"/>
      <c r="C30" s="96"/>
      <c r="D30" s="96"/>
      <c r="E30" s="96"/>
      <c r="F30" s="96"/>
      <c r="G30" s="96"/>
      <c r="H30" s="96"/>
      <c r="I30" s="96"/>
      <c r="J30" s="96"/>
      <c r="K30" s="96"/>
      <c r="L30" s="96"/>
      <c r="M30" s="96"/>
      <c r="N30" s="96"/>
      <c r="O30" s="96"/>
      <c r="P30" s="96"/>
      <c r="Q30" s="96"/>
      <c r="R30" s="96"/>
      <c r="S30" s="96"/>
      <c r="T30" s="96"/>
      <c r="U30" s="96"/>
      <c r="V30" s="96"/>
      <c r="W30" s="96"/>
      <c r="X30" s="96"/>
      <c r="Y30" s="96"/>
      <c r="Z30" s="96"/>
      <c r="AA30" s="96"/>
      <c r="AB30" s="96"/>
      <c r="AC30" s="96"/>
      <c r="AD30" s="96"/>
      <c r="AE30" s="96"/>
      <c r="AF30" s="96"/>
      <c r="AG30" s="96"/>
      <c r="AH30" s="96"/>
      <c r="AI30" s="96"/>
    </row>
    <row r="31" spans="2:35" ht="15.75" customHeight="1">
      <c r="B31" s="1039" t="s">
        <v>87</v>
      </c>
      <c r="C31" s="1039"/>
      <c r="D31" s="1039"/>
      <c r="E31" s="1039"/>
      <c r="F31" s="1039"/>
      <c r="G31" s="1039"/>
      <c r="H31" s="1039"/>
      <c r="I31" s="1039"/>
      <c r="J31" s="1039"/>
      <c r="K31" s="1039"/>
      <c r="L31" s="1039"/>
      <c r="M31" s="1039"/>
      <c r="N31" s="93"/>
      <c r="O31" s="93"/>
      <c r="P31" s="93"/>
      <c r="Q31" s="93"/>
      <c r="R31" s="93"/>
      <c r="S31" s="93"/>
      <c r="T31" s="93"/>
      <c r="U31" s="93"/>
      <c r="V31" s="93"/>
      <c r="W31" s="93"/>
      <c r="X31" s="94"/>
      <c r="Y31" s="94"/>
      <c r="Z31" s="94"/>
      <c r="AA31" s="94"/>
      <c r="AB31" s="93"/>
      <c r="AC31" s="93"/>
      <c r="AD31" s="93"/>
      <c r="AE31" s="93"/>
      <c r="AF31" s="93"/>
      <c r="AG31" s="95"/>
      <c r="AH31" s="95"/>
      <c r="AI31" s="94"/>
    </row>
    <row r="32" spans="2:35" ht="15.75" customHeight="1">
      <c r="B32" s="77"/>
      <c r="C32" s="77"/>
      <c r="D32" s="77"/>
      <c r="E32" s="77"/>
      <c r="F32" s="77"/>
      <c r="G32" s="77"/>
      <c r="H32" s="77"/>
      <c r="I32" s="77"/>
      <c r="J32" s="77"/>
      <c r="K32" s="77"/>
      <c r="L32" s="77"/>
      <c r="M32" s="77"/>
      <c r="N32" s="78"/>
      <c r="O32" s="78"/>
      <c r="P32" s="78"/>
      <c r="Q32" s="78"/>
      <c r="R32" s="78"/>
      <c r="S32" s="78"/>
      <c r="T32" s="78"/>
      <c r="U32" s="78"/>
      <c r="V32" s="78"/>
      <c r="W32" s="79"/>
      <c r="X32" s="79"/>
      <c r="Y32" s="79"/>
      <c r="Z32" s="78"/>
      <c r="AA32" s="78"/>
      <c r="AB32" s="78"/>
      <c r="AC32" s="78"/>
      <c r="AD32" s="80"/>
      <c r="AE32" s="80"/>
      <c r="AF32" s="79"/>
    </row>
    <row r="33" spans="2:32" ht="15.75" customHeight="1">
      <c r="B33" s="77"/>
      <c r="C33" s="77"/>
      <c r="D33" s="77"/>
      <c r="E33" s="77"/>
      <c r="F33" s="77"/>
      <c r="G33" s="77"/>
      <c r="H33" s="77"/>
      <c r="I33" s="77"/>
      <c r="J33" s="77"/>
      <c r="K33" s="77"/>
      <c r="L33" s="77"/>
      <c r="M33" s="77"/>
      <c r="N33" s="78"/>
      <c r="O33" s="78"/>
      <c r="P33" s="78"/>
      <c r="Q33" s="78"/>
      <c r="R33" s="78"/>
      <c r="S33" s="78"/>
      <c r="T33" s="78"/>
      <c r="U33" s="78"/>
      <c r="V33" s="78"/>
      <c r="W33" s="79"/>
      <c r="X33" s="79"/>
      <c r="Y33" s="79"/>
      <c r="Z33" s="78"/>
      <c r="AA33" s="78"/>
      <c r="AB33" s="78"/>
      <c r="AC33" s="78"/>
      <c r="AD33" s="80"/>
      <c r="AE33" s="80"/>
      <c r="AF33" s="79"/>
    </row>
    <row r="34" spans="2:32" ht="15.75" customHeight="1">
      <c r="B34" s="1031" t="s">
        <v>153</v>
      </c>
      <c r="C34" s="1031"/>
      <c r="D34" s="77"/>
      <c r="E34" s="77"/>
      <c r="F34" s="77"/>
      <c r="G34" s="77"/>
      <c r="H34" s="77"/>
      <c r="I34" s="77"/>
      <c r="J34" s="77"/>
      <c r="K34" s="77"/>
      <c r="L34" s="77"/>
      <c r="M34" s="77"/>
      <c r="N34" s="78"/>
      <c r="O34" s="78"/>
      <c r="P34" s="78"/>
      <c r="Q34" s="78"/>
      <c r="R34" s="78"/>
      <c r="S34" s="78"/>
      <c r="T34" s="78"/>
      <c r="U34" s="78"/>
      <c r="V34" s="78"/>
      <c r="W34" s="79"/>
      <c r="X34" s="79"/>
      <c r="Y34" s="79"/>
      <c r="Z34" s="78"/>
      <c r="AA34" s="78"/>
      <c r="AB34" s="78"/>
      <c r="AC34" s="78"/>
      <c r="AD34" s="80"/>
      <c r="AE34" s="80"/>
      <c r="AF34" s="79"/>
    </row>
    <row r="35" spans="2:32" s="81" customFormat="1" ht="24.95" customHeight="1">
      <c r="B35" s="82"/>
      <c r="C35" s="1030" t="s">
        <v>167</v>
      </c>
      <c r="D35" s="1030"/>
      <c r="E35" s="1030"/>
      <c r="F35" s="1030"/>
      <c r="G35" s="1030"/>
      <c r="H35" s="1030"/>
      <c r="I35" s="1030"/>
      <c r="J35" s="1030"/>
      <c r="K35" s="1030"/>
      <c r="L35" s="1030"/>
      <c r="M35" s="1030"/>
      <c r="N35" s="1030"/>
      <c r="O35" s="1030"/>
      <c r="P35" s="1030"/>
      <c r="Q35" s="1030"/>
      <c r="R35" s="83"/>
      <c r="S35" s="83"/>
      <c r="T35" s="83"/>
      <c r="U35" s="83"/>
      <c r="V35" s="83"/>
      <c r="W35" s="84"/>
      <c r="X35" s="84"/>
      <c r="Y35" s="84"/>
      <c r="Z35" s="83"/>
      <c r="AA35" s="83"/>
      <c r="AB35" s="83"/>
      <c r="AC35" s="83"/>
      <c r="AD35" s="85"/>
      <c r="AE35" s="85"/>
      <c r="AF35" s="84"/>
    </row>
    <row r="36" spans="2:32" s="81" customFormat="1" ht="24.95" customHeight="1">
      <c r="B36" s="82"/>
      <c r="C36" s="102"/>
      <c r="D36" s="102"/>
      <c r="E36" s="102"/>
      <c r="F36" s="102"/>
      <c r="G36" s="102"/>
      <c r="H36" s="102"/>
      <c r="I36" s="102"/>
      <c r="J36" s="102"/>
      <c r="K36" s="102"/>
      <c r="L36" s="102"/>
      <c r="M36" s="102"/>
      <c r="N36" s="102"/>
      <c r="O36" s="102"/>
      <c r="P36" s="102"/>
      <c r="Q36" s="102"/>
      <c r="R36" s="83"/>
      <c r="S36" s="83"/>
      <c r="T36" s="83"/>
      <c r="U36" s="83"/>
      <c r="V36" s="83"/>
      <c r="W36" s="84"/>
      <c r="X36" s="84"/>
      <c r="Y36" s="84"/>
      <c r="Z36" s="83"/>
      <c r="AA36" s="83"/>
      <c r="AB36" s="83"/>
      <c r="AC36" s="83"/>
      <c r="AD36" s="85"/>
      <c r="AE36" s="85"/>
      <c r="AF36" s="84"/>
    </row>
  </sheetData>
  <mergeCells count="60">
    <mergeCell ref="C35:Q35"/>
    <mergeCell ref="AE25:AE26"/>
    <mergeCell ref="AF25:AF26"/>
    <mergeCell ref="AG25:AI25"/>
    <mergeCell ref="C29:AI29"/>
    <mergeCell ref="B31:M31"/>
    <mergeCell ref="B34:C34"/>
    <mergeCell ref="W25:X25"/>
    <mergeCell ref="Y25:Z25"/>
    <mergeCell ref="AA25:AA26"/>
    <mergeCell ref="AB25:AB26"/>
    <mergeCell ref="AC25:AC26"/>
    <mergeCell ref="AD25:AD26"/>
    <mergeCell ref="J25:J26"/>
    <mergeCell ref="K25:K26"/>
    <mergeCell ref="L25:L26"/>
    <mergeCell ref="AE14:AE15"/>
    <mergeCell ref="AF14:AF15"/>
    <mergeCell ref="AG14:AI14"/>
    <mergeCell ref="M25:M26"/>
    <mergeCell ref="N25:U25"/>
    <mergeCell ref="V25:V26"/>
    <mergeCell ref="B20:M20"/>
    <mergeCell ref="B22:S22"/>
    <mergeCell ref="B25:B26"/>
    <mergeCell ref="C25:C26"/>
    <mergeCell ref="D25:D26"/>
    <mergeCell ref="E25:E26"/>
    <mergeCell ref="F25:F26"/>
    <mergeCell ref="G25:G26"/>
    <mergeCell ref="H25:H26"/>
    <mergeCell ref="I25:I26"/>
    <mergeCell ref="C18:AI18"/>
    <mergeCell ref="N14:U14"/>
    <mergeCell ref="V14:V15"/>
    <mergeCell ref="W14:X14"/>
    <mergeCell ref="Y14:Z14"/>
    <mergeCell ref="AA14:AA15"/>
    <mergeCell ref="AB14:AB15"/>
    <mergeCell ref="H14:H15"/>
    <mergeCell ref="I14:I15"/>
    <mergeCell ref="J14:J15"/>
    <mergeCell ref="K14:K15"/>
    <mergeCell ref="L14:L15"/>
    <mergeCell ref="M14:M15"/>
    <mergeCell ref="G14:G15"/>
    <mergeCell ref="AC14:AC15"/>
    <mergeCell ref="AD14:AD15"/>
    <mergeCell ref="B14:B15"/>
    <mergeCell ref="C14:C15"/>
    <mergeCell ref="D14:D15"/>
    <mergeCell ref="E14:E15"/>
    <mergeCell ref="F14:F15"/>
    <mergeCell ref="AD12:AE12"/>
    <mergeCell ref="B2:AF2"/>
    <mergeCell ref="B5:R5"/>
    <mergeCell ref="AD5:AF5"/>
    <mergeCell ref="B8:AF8"/>
    <mergeCell ref="B11:S11"/>
    <mergeCell ref="S7:U7"/>
  </mergeCells>
  <pageMargins left="0.70866141732283472" right="0.19685039370078741" top="0.74803149606299213" bottom="0.74803149606299213" header="0.31496062992125984" footer="0.31496062992125984"/>
  <pageSetup paperSize="5" scale="56" orientation="landscape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00B050"/>
  </sheetPr>
  <dimension ref="A2:AH117"/>
  <sheetViews>
    <sheetView view="pageBreakPreview" topLeftCell="A97" zoomScaleSheetLayoutView="100" workbookViewId="0">
      <selection sqref="A1:A1048576"/>
    </sheetView>
  </sheetViews>
  <sheetFormatPr defaultRowHeight="11.25"/>
  <cols>
    <col min="1" max="1" width="4.85546875" style="48" customWidth="1"/>
    <col min="2" max="2" width="21" style="48" customWidth="1"/>
    <col min="3" max="3" width="12.28515625" style="48" customWidth="1"/>
    <col min="4" max="4" width="14.7109375" style="48" customWidth="1"/>
    <col min="5" max="5" width="12" style="48" customWidth="1"/>
    <col min="6" max="6" width="13.28515625" style="48" customWidth="1"/>
    <col min="7" max="7" width="6.42578125" style="48" customWidth="1"/>
    <col min="8" max="8" width="15.42578125" style="48" customWidth="1"/>
    <col min="9" max="9" width="15" style="48" customWidth="1"/>
    <col min="10" max="10" width="11.28515625" style="48" customWidth="1"/>
    <col min="11" max="11" width="10" style="48" customWidth="1"/>
    <col min="12" max="12" width="5.7109375" style="48" customWidth="1"/>
    <col min="13" max="13" width="13.28515625" style="48" customWidth="1"/>
    <col min="14" max="14" width="6.42578125" style="48" customWidth="1"/>
    <col min="15" max="15" width="5.28515625" style="48" customWidth="1"/>
    <col min="16" max="16" width="5.7109375" style="48" customWidth="1"/>
    <col min="17" max="17" width="12.42578125" style="48" customWidth="1"/>
    <col min="18" max="18" width="14" style="48" customWidth="1"/>
    <col min="19" max="19" width="6.85546875" style="48" customWidth="1"/>
    <col min="20" max="20" width="13.5703125" style="48" customWidth="1"/>
    <col min="21" max="21" width="7.42578125" style="48" customWidth="1"/>
    <col min="22" max="22" width="11.5703125" style="48" customWidth="1"/>
    <col min="23" max="23" width="7.28515625" style="48" customWidth="1"/>
    <col min="24" max="24" width="9.28515625" style="48" customWidth="1"/>
    <col min="25" max="25" width="8.140625" style="48" customWidth="1"/>
    <col min="26" max="26" width="9.140625" style="48" customWidth="1"/>
    <col min="27" max="27" width="8.28515625" style="48" customWidth="1"/>
    <col min="28" max="28" width="6.7109375" style="48" customWidth="1"/>
    <col min="29" max="29" width="11.7109375" style="48" customWidth="1"/>
    <col min="30" max="30" width="12.42578125" style="48" customWidth="1"/>
    <col min="31" max="31" width="6.5703125" style="48" customWidth="1"/>
    <col min="32" max="32" width="19.42578125" style="48" bestFit="1" customWidth="1"/>
    <col min="33" max="33" width="19.42578125" style="48" customWidth="1"/>
    <col min="34" max="34" width="13.7109375" style="48" customWidth="1"/>
    <col min="35" max="255" width="9.140625" style="48"/>
    <col min="256" max="256" width="7.140625" style="48" customWidth="1"/>
    <col min="257" max="257" width="6.42578125" style="48" customWidth="1"/>
    <col min="258" max="258" width="31.42578125" style="48" bestFit="1" customWidth="1"/>
    <col min="259" max="259" width="15.140625" style="48" bestFit="1" customWidth="1"/>
    <col min="260" max="260" width="14.85546875" style="48" bestFit="1" customWidth="1"/>
    <col min="261" max="261" width="16.28515625" style="48" bestFit="1" customWidth="1"/>
    <col min="262" max="262" width="21.140625" style="48" customWidth="1"/>
    <col min="263" max="263" width="17.7109375" style="48" customWidth="1"/>
    <col min="264" max="264" width="25.7109375" style="48" customWidth="1"/>
    <col min="265" max="265" width="21.42578125" style="48" customWidth="1"/>
    <col min="266" max="266" width="20.140625" style="48" customWidth="1"/>
    <col min="267" max="267" width="12" style="48" customWidth="1"/>
    <col min="268" max="268" width="8.7109375" style="48" customWidth="1"/>
    <col min="269" max="269" width="13.28515625" style="48" customWidth="1"/>
    <col min="270" max="270" width="8.42578125" style="48" customWidth="1"/>
    <col min="271" max="271" width="7.5703125" style="48" customWidth="1"/>
    <col min="272" max="272" width="6.85546875" style="48" customWidth="1"/>
    <col min="273" max="273" width="12.5703125" style="48" customWidth="1"/>
    <col min="274" max="274" width="12.5703125" style="48" bestFit="1" customWidth="1"/>
    <col min="275" max="275" width="16.28515625" style="48" customWidth="1"/>
    <col min="276" max="276" width="13.5703125" style="48" customWidth="1"/>
    <col min="277" max="277" width="11.85546875" style="48" customWidth="1"/>
    <col min="278" max="278" width="11.7109375" style="48" bestFit="1" customWidth="1"/>
    <col min="279" max="279" width="11.85546875" style="48" bestFit="1" customWidth="1"/>
    <col min="280" max="280" width="11.7109375" style="48" bestFit="1" customWidth="1"/>
    <col min="281" max="281" width="11.85546875" style="48" bestFit="1" customWidth="1"/>
    <col min="282" max="282" width="9.140625" style="48" customWidth="1"/>
    <col min="283" max="284" width="9.140625" style="48"/>
    <col min="285" max="285" width="15.42578125" style="48" customWidth="1"/>
    <col min="286" max="286" width="15.28515625" style="48" customWidth="1"/>
    <col min="287" max="287" width="17" style="48" customWidth="1"/>
    <col min="288" max="288" width="12.42578125" style="48" bestFit="1" customWidth="1"/>
    <col min="289" max="289" width="22.28515625" style="48" bestFit="1" customWidth="1"/>
    <col min="290" max="290" width="14.5703125" style="48" customWidth="1"/>
    <col min="291" max="511" width="9.140625" style="48"/>
    <col min="512" max="512" width="7.140625" style="48" customWidth="1"/>
    <col min="513" max="513" width="6.42578125" style="48" customWidth="1"/>
    <col min="514" max="514" width="31.42578125" style="48" bestFit="1" customWidth="1"/>
    <col min="515" max="515" width="15.140625" style="48" bestFit="1" customWidth="1"/>
    <col min="516" max="516" width="14.85546875" style="48" bestFit="1" customWidth="1"/>
    <col min="517" max="517" width="16.28515625" style="48" bestFit="1" customWidth="1"/>
    <col min="518" max="518" width="21.140625" style="48" customWidth="1"/>
    <col min="519" max="519" width="17.7109375" style="48" customWidth="1"/>
    <col min="520" max="520" width="25.7109375" style="48" customWidth="1"/>
    <col min="521" max="521" width="21.42578125" style="48" customWidth="1"/>
    <col min="522" max="522" width="20.140625" style="48" customWidth="1"/>
    <col min="523" max="523" width="12" style="48" customWidth="1"/>
    <col min="524" max="524" width="8.7109375" style="48" customWidth="1"/>
    <col min="525" max="525" width="13.28515625" style="48" customWidth="1"/>
    <col min="526" max="526" width="8.42578125" style="48" customWidth="1"/>
    <col min="527" max="527" width="7.5703125" style="48" customWidth="1"/>
    <col min="528" max="528" width="6.85546875" style="48" customWidth="1"/>
    <col min="529" max="529" width="12.5703125" style="48" customWidth="1"/>
    <col min="530" max="530" width="12.5703125" style="48" bestFit="1" customWidth="1"/>
    <col min="531" max="531" width="16.28515625" style="48" customWidth="1"/>
    <col min="532" max="532" width="13.5703125" style="48" customWidth="1"/>
    <col min="533" max="533" width="11.85546875" style="48" customWidth="1"/>
    <col min="534" max="534" width="11.7109375" style="48" bestFit="1" customWidth="1"/>
    <col min="535" max="535" width="11.85546875" style="48" bestFit="1" customWidth="1"/>
    <col min="536" max="536" width="11.7109375" style="48" bestFit="1" customWidth="1"/>
    <col min="537" max="537" width="11.85546875" style="48" bestFit="1" customWidth="1"/>
    <col min="538" max="538" width="9.140625" style="48" customWidth="1"/>
    <col min="539" max="540" width="9.140625" style="48"/>
    <col min="541" max="541" width="15.42578125" style="48" customWidth="1"/>
    <col min="542" max="542" width="15.28515625" style="48" customWidth="1"/>
    <col min="543" max="543" width="17" style="48" customWidth="1"/>
    <col min="544" max="544" width="12.42578125" style="48" bestFit="1" customWidth="1"/>
    <col min="545" max="545" width="22.28515625" style="48" bestFit="1" customWidth="1"/>
    <col min="546" max="546" width="14.5703125" style="48" customWidth="1"/>
    <col min="547" max="767" width="9.140625" style="48"/>
    <col min="768" max="768" width="7.140625" style="48" customWidth="1"/>
    <col min="769" max="769" width="6.42578125" style="48" customWidth="1"/>
    <col min="770" max="770" width="31.42578125" style="48" bestFit="1" customWidth="1"/>
    <col min="771" max="771" width="15.140625" style="48" bestFit="1" customWidth="1"/>
    <col min="772" max="772" width="14.85546875" style="48" bestFit="1" customWidth="1"/>
    <col min="773" max="773" width="16.28515625" style="48" bestFit="1" customWidth="1"/>
    <col min="774" max="774" width="21.140625" style="48" customWidth="1"/>
    <col min="775" max="775" width="17.7109375" style="48" customWidth="1"/>
    <col min="776" max="776" width="25.7109375" style="48" customWidth="1"/>
    <col min="777" max="777" width="21.42578125" style="48" customWidth="1"/>
    <col min="778" max="778" width="20.140625" style="48" customWidth="1"/>
    <col min="779" max="779" width="12" style="48" customWidth="1"/>
    <col min="780" max="780" width="8.7109375" style="48" customWidth="1"/>
    <col min="781" max="781" width="13.28515625" style="48" customWidth="1"/>
    <col min="782" max="782" width="8.42578125" style="48" customWidth="1"/>
    <col min="783" max="783" width="7.5703125" style="48" customWidth="1"/>
    <col min="784" max="784" width="6.85546875" style="48" customWidth="1"/>
    <col min="785" max="785" width="12.5703125" style="48" customWidth="1"/>
    <col min="786" max="786" width="12.5703125" style="48" bestFit="1" customWidth="1"/>
    <col min="787" max="787" width="16.28515625" style="48" customWidth="1"/>
    <col min="788" max="788" width="13.5703125" style="48" customWidth="1"/>
    <col min="789" max="789" width="11.85546875" style="48" customWidth="1"/>
    <col min="790" max="790" width="11.7109375" style="48" bestFit="1" customWidth="1"/>
    <col min="791" max="791" width="11.85546875" style="48" bestFit="1" customWidth="1"/>
    <col min="792" max="792" width="11.7109375" style="48" bestFit="1" customWidth="1"/>
    <col min="793" max="793" width="11.85546875" style="48" bestFit="1" customWidth="1"/>
    <col min="794" max="794" width="9.140625" style="48" customWidth="1"/>
    <col min="795" max="796" width="9.140625" style="48"/>
    <col min="797" max="797" width="15.42578125" style="48" customWidth="1"/>
    <col min="798" max="798" width="15.28515625" style="48" customWidth="1"/>
    <col min="799" max="799" width="17" style="48" customWidth="1"/>
    <col min="800" max="800" width="12.42578125" style="48" bestFit="1" customWidth="1"/>
    <col min="801" max="801" width="22.28515625" style="48" bestFit="1" customWidth="1"/>
    <col min="802" max="802" width="14.5703125" style="48" customWidth="1"/>
    <col min="803" max="1023" width="9.140625" style="48"/>
    <col min="1024" max="1024" width="7.140625" style="48" customWidth="1"/>
    <col min="1025" max="1025" width="6.42578125" style="48" customWidth="1"/>
    <col min="1026" max="1026" width="31.42578125" style="48" bestFit="1" customWidth="1"/>
    <col min="1027" max="1027" width="15.140625" style="48" bestFit="1" customWidth="1"/>
    <col min="1028" max="1028" width="14.85546875" style="48" bestFit="1" customWidth="1"/>
    <col min="1029" max="1029" width="16.28515625" style="48" bestFit="1" customWidth="1"/>
    <col min="1030" max="1030" width="21.140625" style="48" customWidth="1"/>
    <col min="1031" max="1031" width="17.7109375" style="48" customWidth="1"/>
    <col min="1032" max="1032" width="25.7109375" style="48" customWidth="1"/>
    <col min="1033" max="1033" width="21.42578125" style="48" customWidth="1"/>
    <col min="1034" max="1034" width="20.140625" style="48" customWidth="1"/>
    <col min="1035" max="1035" width="12" style="48" customWidth="1"/>
    <col min="1036" max="1036" width="8.7109375" style="48" customWidth="1"/>
    <col min="1037" max="1037" width="13.28515625" style="48" customWidth="1"/>
    <col min="1038" max="1038" width="8.42578125" style="48" customWidth="1"/>
    <col min="1039" max="1039" width="7.5703125" style="48" customWidth="1"/>
    <col min="1040" max="1040" width="6.85546875" style="48" customWidth="1"/>
    <col min="1041" max="1041" width="12.5703125" style="48" customWidth="1"/>
    <col min="1042" max="1042" width="12.5703125" style="48" bestFit="1" customWidth="1"/>
    <col min="1043" max="1043" width="16.28515625" style="48" customWidth="1"/>
    <col min="1044" max="1044" width="13.5703125" style="48" customWidth="1"/>
    <col min="1045" max="1045" width="11.85546875" style="48" customWidth="1"/>
    <col min="1046" max="1046" width="11.7109375" style="48" bestFit="1" customWidth="1"/>
    <col min="1047" max="1047" width="11.85546875" style="48" bestFit="1" customWidth="1"/>
    <col min="1048" max="1048" width="11.7109375" style="48" bestFit="1" customWidth="1"/>
    <col min="1049" max="1049" width="11.85546875" style="48" bestFit="1" customWidth="1"/>
    <col min="1050" max="1050" width="9.140625" style="48" customWidth="1"/>
    <col min="1051" max="1052" width="9.140625" style="48"/>
    <col min="1053" max="1053" width="15.42578125" style="48" customWidth="1"/>
    <col min="1054" max="1054" width="15.28515625" style="48" customWidth="1"/>
    <col min="1055" max="1055" width="17" style="48" customWidth="1"/>
    <col min="1056" max="1056" width="12.42578125" style="48" bestFit="1" customWidth="1"/>
    <col min="1057" max="1057" width="22.28515625" style="48" bestFit="1" customWidth="1"/>
    <col min="1058" max="1058" width="14.5703125" style="48" customWidth="1"/>
    <col min="1059" max="1279" width="9.140625" style="48"/>
    <col min="1280" max="1280" width="7.140625" style="48" customWidth="1"/>
    <col min="1281" max="1281" width="6.42578125" style="48" customWidth="1"/>
    <col min="1282" max="1282" width="31.42578125" style="48" bestFit="1" customWidth="1"/>
    <col min="1283" max="1283" width="15.140625" style="48" bestFit="1" customWidth="1"/>
    <col min="1284" max="1284" width="14.85546875" style="48" bestFit="1" customWidth="1"/>
    <col min="1285" max="1285" width="16.28515625" style="48" bestFit="1" customWidth="1"/>
    <col min="1286" max="1286" width="21.140625" style="48" customWidth="1"/>
    <col min="1287" max="1287" width="17.7109375" style="48" customWidth="1"/>
    <col min="1288" max="1288" width="25.7109375" style="48" customWidth="1"/>
    <col min="1289" max="1289" width="21.42578125" style="48" customWidth="1"/>
    <col min="1290" max="1290" width="20.140625" style="48" customWidth="1"/>
    <col min="1291" max="1291" width="12" style="48" customWidth="1"/>
    <col min="1292" max="1292" width="8.7109375" style="48" customWidth="1"/>
    <col min="1293" max="1293" width="13.28515625" style="48" customWidth="1"/>
    <col min="1294" max="1294" width="8.42578125" style="48" customWidth="1"/>
    <col min="1295" max="1295" width="7.5703125" style="48" customWidth="1"/>
    <col min="1296" max="1296" width="6.85546875" style="48" customWidth="1"/>
    <col min="1297" max="1297" width="12.5703125" style="48" customWidth="1"/>
    <col min="1298" max="1298" width="12.5703125" style="48" bestFit="1" customWidth="1"/>
    <col min="1299" max="1299" width="16.28515625" style="48" customWidth="1"/>
    <col min="1300" max="1300" width="13.5703125" style="48" customWidth="1"/>
    <col min="1301" max="1301" width="11.85546875" style="48" customWidth="1"/>
    <col min="1302" max="1302" width="11.7109375" style="48" bestFit="1" customWidth="1"/>
    <col min="1303" max="1303" width="11.85546875" style="48" bestFit="1" customWidth="1"/>
    <col min="1304" max="1304" width="11.7109375" style="48" bestFit="1" customWidth="1"/>
    <col min="1305" max="1305" width="11.85546875" style="48" bestFit="1" customWidth="1"/>
    <col min="1306" max="1306" width="9.140625" style="48" customWidth="1"/>
    <col min="1307" max="1308" width="9.140625" style="48"/>
    <col min="1309" max="1309" width="15.42578125" style="48" customWidth="1"/>
    <col min="1310" max="1310" width="15.28515625" style="48" customWidth="1"/>
    <col min="1311" max="1311" width="17" style="48" customWidth="1"/>
    <col min="1312" max="1312" width="12.42578125" style="48" bestFit="1" customWidth="1"/>
    <col min="1313" max="1313" width="22.28515625" style="48" bestFit="1" customWidth="1"/>
    <col min="1314" max="1314" width="14.5703125" style="48" customWidth="1"/>
    <col min="1315" max="1535" width="9.140625" style="48"/>
    <col min="1536" max="1536" width="7.140625" style="48" customWidth="1"/>
    <col min="1537" max="1537" width="6.42578125" style="48" customWidth="1"/>
    <col min="1538" max="1538" width="31.42578125" style="48" bestFit="1" customWidth="1"/>
    <col min="1539" max="1539" width="15.140625" style="48" bestFit="1" customWidth="1"/>
    <col min="1540" max="1540" width="14.85546875" style="48" bestFit="1" customWidth="1"/>
    <col min="1541" max="1541" width="16.28515625" style="48" bestFit="1" customWidth="1"/>
    <col min="1542" max="1542" width="21.140625" style="48" customWidth="1"/>
    <col min="1543" max="1543" width="17.7109375" style="48" customWidth="1"/>
    <col min="1544" max="1544" width="25.7109375" style="48" customWidth="1"/>
    <col min="1545" max="1545" width="21.42578125" style="48" customWidth="1"/>
    <col min="1546" max="1546" width="20.140625" style="48" customWidth="1"/>
    <col min="1547" max="1547" width="12" style="48" customWidth="1"/>
    <col min="1548" max="1548" width="8.7109375" style="48" customWidth="1"/>
    <col min="1549" max="1549" width="13.28515625" style="48" customWidth="1"/>
    <col min="1550" max="1550" width="8.42578125" style="48" customWidth="1"/>
    <col min="1551" max="1551" width="7.5703125" style="48" customWidth="1"/>
    <col min="1552" max="1552" width="6.85546875" style="48" customWidth="1"/>
    <col min="1553" max="1553" width="12.5703125" style="48" customWidth="1"/>
    <col min="1554" max="1554" width="12.5703125" style="48" bestFit="1" customWidth="1"/>
    <col min="1555" max="1555" width="16.28515625" style="48" customWidth="1"/>
    <col min="1556" max="1556" width="13.5703125" style="48" customWidth="1"/>
    <col min="1557" max="1557" width="11.85546875" style="48" customWidth="1"/>
    <col min="1558" max="1558" width="11.7109375" style="48" bestFit="1" customWidth="1"/>
    <col min="1559" max="1559" width="11.85546875" style="48" bestFit="1" customWidth="1"/>
    <col min="1560" max="1560" width="11.7109375" style="48" bestFit="1" customWidth="1"/>
    <col min="1561" max="1561" width="11.85546875" style="48" bestFit="1" customWidth="1"/>
    <col min="1562" max="1562" width="9.140625" style="48" customWidth="1"/>
    <col min="1563" max="1564" width="9.140625" style="48"/>
    <col min="1565" max="1565" width="15.42578125" style="48" customWidth="1"/>
    <col min="1566" max="1566" width="15.28515625" style="48" customWidth="1"/>
    <col min="1567" max="1567" width="17" style="48" customWidth="1"/>
    <col min="1568" max="1568" width="12.42578125" style="48" bestFit="1" customWidth="1"/>
    <col min="1569" max="1569" width="22.28515625" style="48" bestFit="1" customWidth="1"/>
    <col min="1570" max="1570" width="14.5703125" style="48" customWidth="1"/>
    <col min="1571" max="1791" width="9.140625" style="48"/>
    <col min="1792" max="1792" width="7.140625" style="48" customWidth="1"/>
    <col min="1793" max="1793" width="6.42578125" style="48" customWidth="1"/>
    <col min="1794" max="1794" width="31.42578125" style="48" bestFit="1" customWidth="1"/>
    <col min="1795" max="1795" width="15.140625" style="48" bestFit="1" customWidth="1"/>
    <col min="1796" max="1796" width="14.85546875" style="48" bestFit="1" customWidth="1"/>
    <col min="1797" max="1797" width="16.28515625" style="48" bestFit="1" customWidth="1"/>
    <col min="1798" max="1798" width="21.140625" style="48" customWidth="1"/>
    <col min="1799" max="1799" width="17.7109375" style="48" customWidth="1"/>
    <col min="1800" max="1800" width="25.7109375" style="48" customWidth="1"/>
    <col min="1801" max="1801" width="21.42578125" style="48" customWidth="1"/>
    <col min="1802" max="1802" width="20.140625" style="48" customWidth="1"/>
    <col min="1803" max="1803" width="12" style="48" customWidth="1"/>
    <col min="1804" max="1804" width="8.7109375" style="48" customWidth="1"/>
    <col min="1805" max="1805" width="13.28515625" style="48" customWidth="1"/>
    <col min="1806" max="1806" width="8.42578125" style="48" customWidth="1"/>
    <col min="1807" max="1807" width="7.5703125" style="48" customWidth="1"/>
    <col min="1808" max="1808" width="6.85546875" style="48" customWidth="1"/>
    <col min="1809" max="1809" width="12.5703125" style="48" customWidth="1"/>
    <col min="1810" max="1810" width="12.5703125" style="48" bestFit="1" customWidth="1"/>
    <col min="1811" max="1811" width="16.28515625" style="48" customWidth="1"/>
    <col min="1812" max="1812" width="13.5703125" style="48" customWidth="1"/>
    <col min="1813" max="1813" width="11.85546875" style="48" customWidth="1"/>
    <col min="1814" max="1814" width="11.7109375" style="48" bestFit="1" customWidth="1"/>
    <col min="1815" max="1815" width="11.85546875" style="48" bestFit="1" customWidth="1"/>
    <col min="1816" max="1816" width="11.7109375" style="48" bestFit="1" customWidth="1"/>
    <col min="1817" max="1817" width="11.85546875" style="48" bestFit="1" customWidth="1"/>
    <col min="1818" max="1818" width="9.140625" style="48" customWidth="1"/>
    <col min="1819" max="1820" width="9.140625" style="48"/>
    <col min="1821" max="1821" width="15.42578125" style="48" customWidth="1"/>
    <col min="1822" max="1822" width="15.28515625" style="48" customWidth="1"/>
    <col min="1823" max="1823" width="17" style="48" customWidth="1"/>
    <col min="1824" max="1824" width="12.42578125" style="48" bestFit="1" customWidth="1"/>
    <col min="1825" max="1825" width="22.28515625" style="48" bestFit="1" customWidth="1"/>
    <col min="1826" max="1826" width="14.5703125" style="48" customWidth="1"/>
    <col min="1827" max="2047" width="9.140625" style="48"/>
    <col min="2048" max="2048" width="7.140625" style="48" customWidth="1"/>
    <col min="2049" max="2049" width="6.42578125" style="48" customWidth="1"/>
    <col min="2050" max="2050" width="31.42578125" style="48" bestFit="1" customWidth="1"/>
    <col min="2051" max="2051" width="15.140625" style="48" bestFit="1" customWidth="1"/>
    <col min="2052" max="2052" width="14.85546875" style="48" bestFit="1" customWidth="1"/>
    <col min="2053" max="2053" width="16.28515625" style="48" bestFit="1" customWidth="1"/>
    <col min="2054" max="2054" width="21.140625" style="48" customWidth="1"/>
    <col min="2055" max="2055" width="17.7109375" style="48" customWidth="1"/>
    <col min="2056" max="2056" width="25.7109375" style="48" customWidth="1"/>
    <col min="2057" max="2057" width="21.42578125" style="48" customWidth="1"/>
    <col min="2058" max="2058" width="20.140625" style="48" customWidth="1"/>
    <col min="2059" max="2059" width="12" style="48" customWidth="1"/>
    <col min="2060" max="2060" width="8.7109375" style="48" customWidth="1"/>
    <col min="2061" max="2061" width="13.28515625" style="48" customWidth="1"/>
    <col min="2062" max="2062" width="8.42578125" style="48" customWidth="1"/>
    <col min="2063" max="2063" width="7.5703125" style="48" customWidth="1"/>
    <col min="2064" max="2064" width="6.85546875" style="48" customWidth="1"/>
    <col min="2065" max="2065" width="12.5703125" style="48" customWidth="1"/>
    <col min="2066" max="2066" width="12.5703125" style="48" bestFit="1" customWidth="1"/>
    <col min="2067" max="2067" width="16.28515625" style="48" customWidth="1"/>
    <col min="2068" max="2068" width="13.5703125" style="48" customWidth="1"/>
    <col min="2069" max="2069" width="11.85546875" style="48" customWidth="1"/>
    <col min="2070" max="2070" width="11.7109375" style="48" bestFit="1" customWidth="1"/>
    <col min="2071" max="2071" width="11.85546875" style="48" bestFit="1" customWidth="1"/>
    <col min="2072" max="2072" width="11.7109375" style="48" bestFit="1" customWidth="1"/>
    <col min="2073" max="2073" width="11.85546875" style="48" bestFit="1" customWidth="1"/>
    <col min="2074" max="2074" width="9.140625" style="48" customWidth="1"/>
    <col min="2075" max="2076" width="9.140625" style="48"/>
    <col min="2077" max="2077" width="15.42578125" style="48" customWidth="1"/>
    <col min="2078" max="2078" width="15.28515625" style="48" customWidth="1"/>
    <col min="2079" max="2079" width="17" style="48" customWidth="1"/>
    <col min="2080" max="2080" width="12.42578125" style="48" bestFit="1" customWidth="1"/>
    <col min="2081" max="2081" width="22.28515625" style="48" bestFit="1" customWidth="1"/>
    <col min="2082" max="2082" width="14.5703125" style="48" customWidth="1"/>
    <col min="2083" max="2303" width="9.140625" style="48"/>
    <col min="2304" max="2304" width="7.140625" style="48" customWidth="1"/>
    <col min="2305" max="2305" width="6.42578125" style="48" customWidth="1"/>
    <col min="2306" max="2306" width="31.42578125" style="48" bestFit="1" customWidth="1"/>
    <col min="2307" max="2307" width="15.140625" style="48" bestFit="1" customWidth="1"/>
    <col min="2308" max="2308" width="14.85546875" style="48" bestFit="1" customWidth="1"/>
    <col min="2309" max="2309" width="16.28515625" style="48" bestFit="1" customWidth="1"/>
    <col min="2310" max="2310" width="21.140625" style="48" customWidth="1"/>
    <col min="2311" max="2311" width="17.7109375" style="48" customWidth="1"/>
    <col min="2312" max="2312" width="25.7109375" style="48" customWidth="1"/>
    <col min="2313" max="2313" width="21.42578125" style="48" customWidth="1"/>
    <col min="2314" max="2314" width="20.140625" style="48" customWidth="1"/>
    <col min="2315" max="2315" width="12" style="48" customWidth="1"/>
    <col min="2316" max="2316" width="8.7109375" style="48" customWidth="1"/>
    <col min="2317" max="2317" width="13.28515625" style="48" customWidth="1"/>
    <col min="2318" max="2318" width="8.42578125" style="48" customWidth="1"/>
    <col min="2319" max="2319" width="7.5703125" style="48" customWidth="1"/>
    <col min="2320" max="2320" width="6.85546875" style="48" customWidth="1"/>
    <col min="2321" max="2321" width="12.5703125" style="48" customWidth="1"/>
    <col min="2322" max="2322" width="12.5703125" style="48" bestFit="1" customWidth="1"/>
    <col min="2323" max="2323" width="16.28515625" style="48" customWidth="1"/>
    <col min="2324" max="2324" width="13.5703125" style="48" customWidth="1"/>
    <col min="2325" max="2325" width="11.85546875" style="48" customWidth="1"/>
    <col min="2326" max="2326" width="11.7109375" style="48" bestFit="1" customWidth="1"/>
    <col min="2327" max="2327" width="11.85546875" style="48" bestFit="1" customWidth="1"/>
    <col min="2328" max="2328" width="11.7109375" style="48" bestFit="1" customWidth="1"/>
    <col min="2329" max="2329" width="11.85546875" style="48" bestFit="1" customWidth="1"/>
    <col min="2330" max="2330" width="9.140625" style="48" customWidth="1"/>
    <col min="2331" max="2332" width="9.140625" style="48"/>
    <col min="2333" max="2333" width="15.42578125" style="48" customWidth="1"/>
    <col min="2334" max="2334" width="15.28515625" style="48" customWidth="1"/>
    <col min="2335" max="2335" width="17" style="48" customWidth="1"/>
    <col min="2336" max="2336" width="12.42578125" style="48" bestFit="1" customWidth="1"/>
    <col min="2337" max="2337" width="22.28515625" style="48" bestFit="1" customWidth="1"/>
    <col min="2338" max="2338" width="14.5703125" style="48" customWidth="1"/>
    <col min="2339" max="2559" width="9.140625" style="48"/>
    <col min="2560" max="2560" width="7.140625" style="48" customWidth="1"/>
    <col min="2561" max="2561" width="6.42578125" style="48" customWidth="1"/>
    <col min="2562" max="2562" width="31.42578125" style="48" bestFit="1" customWidth="1"/>
    <col min="2563" max="2563" width="15.140625" style="48" bestFit="1" customWidth="1"/>
    <col min="2564" max="2564" width="14.85546875" style="48" bestFit="1" customWidth="1"/>
    <col min="2565" max="2565" width="16.28515625" style="48" bestFit="1" customWidth="1"/>
    <col min="2566" max="2566" width="21.140625" style="48" customWidth="1"/>
    <col min="2567" max="2567" width="17.7109375" style="48" customWidth="1"/>
    <col min="2568" max="2568" width="25.7109375" style="48" customWidth="1"/>
    <col min="2569" max="2569" width="21.42578125" style="48" customWidth="1"/>
    <col min="2570" max="2570" width="20.140625" style="48" customWidth="1"/>
    <col min="2571" max="2571" width="12" style="48" customWidth="1"/>
    <col min="2572" max="2572" width="8.7109375" style="48" customWidth="1"/>
    <col min="2573" max="2573" width="13.28515625" style="48" customWidth="1"/>
    <col min="2574" max="2574" width="8.42578125" style="48" customWidth="1"/>
    <col min="2575" max="2575" width="7.5703125" style="48" customWidth="1"/>
    <col min="2576" max="2576" width="6.85546875" style="48" customWidth="1"/>
    <col min="2577" max="2577" width="12.5703125" style="48" customWidth="1"/>
    <col min="2578" max="2578" width="12.5703125" style="48" bestFit="1" customWidth="1"/>
    <col min="2579" max="2579" width="16.28515625" style="48" customWidth="1"/>
    <col min="2580" max="2580" width="13.5703125" style="48" customWidth="1"/>
    <col min="2581" max="2581" width="11.85546875" style="48" customWidth="1"/>
    <col min="2582" max="2582" width="11.7109375" style="48" bestFit="1" customWidth="1"/>
    <col min="2583" max="2583" width="11.85546875" style="48" bestFit="1" customWidth="1"/>
    <col min="2584" max="2584" width="11.7109375" style="48" bestFit="1" customWidth="1"/>
    <col min="2585" max="2585" width="11.85546875" style="48" bestFit="1" customWidth="1"/>
    <col min="2586" max="2586" width="9.140625" style="48" customWidth="1"/>
    <col min="2587" max="2588" width="9.140625" style="48"/>
    <col min="2589" max="2589" width="15.42578125" style="48" customWidth="1"/>
    <col min="2590" max="2590" width="15.28515625" style="48" customWidth="1"/>
    <col min="2591" max="2591" width="17" style="48" customWidth="1"/>
    <col min="2592" max="2592" width="12.42578125" style="48" bestFit="1" customWidth="1"/>
    <col min="2593" max="2593" width="22.28515625" style="48" bestFit="1" customWidth="1"/>
    <col min="2594" max="2594" width="14.5703125" style="48" customWidth="1"/>
    <col min="2595" max="2815" width="9.140625" style="48"/>
    <col min="2816" max="2816" width="7.140625" style="48" customWidth="1"/>
    <col min="2817" max="2817" width="6.42578125" style="48" customWidth="1"/>
    <col min="2818" max="2818" width="31.42578125" style="48" bestFit="1" customWidth="1"/>
    <col min="2819" max="2819" width="15.140625" style="48" bestFit="1" customWidth="1"/>
    <col min="2820" max="2820" width="14.85546875" style="48" bestFit="1" customWidth="1"/>
    <col min="2821" max="2821" width="16.28515625" style="48" bestFit="1" customWidth="1"/>
    <col min="2822" max="2822" width="21.140625" style="48" customWidth="1"/>
    <col min="2823" max="2823" width="17.7109375" style="48" customWidth="1"/>
    <col min="2824" max="2824" width="25.7109375" style="48" customWidth="1"/>
    <col min="2825" max="2825" width="21.42578125" style="48" customWidth="1"/>
    <col min="2826" max="2826" width="20.140625" style="48" customWidth="1"/>
    <col min="2827" max="2827" width="12" style="48" customWidth="1"/>
    <col min="2828" max="2828" width="8.7109375" style="48" customWidth="1"/>
    <col min="2829" max="2829" width="13.28515625" style="48" customWidth="1"/>
    <col min="2830" max="2830" width="8.42578125" style="48" customWidth="1"/>
    <col min="2831" max="2831" width="7.5703125" style="48" customWidth="1"/>
    <col min="2832" max="2832" width="6.85546875" style="48" customWidth="1"/>
    <col min="2833" max="2833" width="12.5703125" style="48" customWidth="1"/>
    <col min="2834" max="2834" width="12.5703125" style="48" bestFit="1" customWidth="1"/>
    <col min="2835" max="2835" width="16.28515625" style="48" customWidth="1"/>
    <col min="2836" max="2836" width="13.5703125" style="48" customWidth="1"/>
    <col min="2837" max="2837" width="11.85546875" style="48" customWidth="1"/>
    <col min="2838" max="2838" width="11.7109375" style="48" bestFit="1" customWidth="1"/>
    <col min="2839" max="2839" width="11.85546875" style="48" bestFit="1" customWidth="1"/>
    <col min="2840" max="2840" width="11.7109375" style="48" bestFit="1" customWidth="1"/>
    <col min="2841" max="2841" width="11.85546875" style="48" bestFit="1" customWidth="1"/>
    <col min="2842" max="2842" width="9.140625" style="48" customWidth="1"/>
    <col min="2843" max="2844" width="9.140625" style="48"/>
    <col min="2845" max="2845" width="15.42578125" style="48" customWidth="1"/>
    <col min="2846" max="2846" width="15.28515625" style="48" customWidth="1"/>
    <col min="2847" max="2847" width="17" style="48" customWidth="1"/>
    <col min="2848" max="2848" width="12.42578125" style="48" bestFit="1" customWidth="1"/>
    <col min="2849" max="2849" width="22.28515625" style="48" bestFit="1" customWidth="1"/>
    <col min="2850" max="2850" width="14.5703125" style="48" customWidth="1"/>
    <col min="2851" max="3071" width="9.140625" style="48"/>
    <col min="3072" max="3072" width="7.140625" style="48" customWidth="1"/>
    <col min="3073" max="3073" width="6.42578125" style="48" customWidth="1"/>
    <col min="3074" max="3074" width="31.42578125" style="48" bestFit="1" customWidth="1"/>
    <col min="3075" max="3075" width="15.140625" style="48" bestFit="1" customWidth="1"/>
    <col min="3076" max="3076" width="14.85546875" style="48" bestFit="1" customWidth="1"/>
    <col min="3077" max="3077" width="16.28515625" style="48" bestFit="1" customWidth="1"/>
    <col min="3078" max="3078" width="21.140625" style="48" customWidth="1"/>
    <col min="3079" max="3079" width="17.7109375" style="48" customWidth="1"/>
    <col min="3080" max="3080" width="25.7109375" style="48" customWidth="1"/>
    <col min="3081" max="3081" width="21.42578125" style="48" customWidth="1"/>
    <col min="3082" max="3082" width="20.140625" style="48" customWidth="1"/>
    <col min="3083" max="3083" width="12" style="48" customWidth="1"/>
    <col min="3084" max="3084" width="8.7109375" style="48" customWidth="1"/>
    <col min="3085" max="3085" width="13.28515625" style="48" customWidth="1"/>
    <col min="3086" max="3086" width="8.42578125" style="48" customWidth="1"/>
    <col min="3087" max="3087" width="7.5703125" style="48" customWidth="1"/>
    <col min="3088" max="3088" width="6.85546875" style="48" customWidth="1"/>
    <col min="3089" max="3089" width="12.5703125" style="48" customWidth="1"/>
    <col min="3090" max="3090" width="12.5703125" style="48" bestFit="1" customWidth="1"/>
    <col min="3091" max="3091" width="16.28515625" style="48" customWidth="1"/>
    <col min="3092" max="3092" width="13.5703125" style="48" customWidth="1"/>
    <col min="3093" max="3093" width="11.85546875" style="48" customWidth="1"/>
    <col min="3094" max="3094" width="11.7109375" style="48" bestFit="1" customWidth="1"/>
    <col min="3095" max="3095" width="11.85546875" style="48" bestFit="1" customWidth="1"/>
    <col min="3096" max="3096" width="11.7109375" style="48" bestFit="1" customWidth="1"/>
    <col min="3097" max="3097" width="11.85546875" style="48" bestFit="1" customWidth="1"/>
    <col min="3098" max="3098" width="9.140625" style="48" customWidth="1"/>
    <col min="3099" max="3100" width="9.140625" style="48"/>
    <col min="3101" max="3101" width="15.42578125" style="48" customWidth="1"/>
    <col min="3102" max="3102" width="15.28515625" style="48" customWidth="1"/>
    <col min="3103" max="3103" width="17" style="48" customWidth="1"/>
    <col min="3104" max="3104" width="12.42578125" style="48" bestFit="1" customWidth="1"/>
    <col min="3105" max="3105" width="22.28515625" style="48" bestFit="1" customWidth="1"/>
    <col min="3106" max="3106" width="14.5703125" style="48" customWidth="1"/>
    <col min="3107" max="3327" width="9.140625" style="48"/>
    <col min="3328" max="3328" width="7.140625" style="48" customWidth="1"/>
    <col min="3329" max="3329" width="6.42578125" style="48" customWidth="1"/>
    <col min="3330" max="3330" width="31.42578125" style="48" bestFit="1" customWidth="1"/>
    <col min="3331" max="3331" width="15.140625" style="48" bestFit="1" customWidth="1"/>
    <col min="3332" max="3332" width="14.85546875" style="48" bestFit="1" customWidth="1"/>
    <col min="3333" max="3333" width="16.28515625" style="48" bestFit="1" customWidth="1"/>
    <col min="3334" max="3334" width="21.140625" style="48" customWidth="1"/>
    <col min="3335" max="3335" width="17.7109375" style="48" customWidth="1"/>
    <col min="3336" max="3336" width="25.7109375" style="48" customWidth="1"/>
    <col min="3337" max="3337" width="21.42578125" style="48" customWidth="1"/>
    <col min="3338" max="3338" width="20.140625" style="48" customWidth="1"/>
    <col min="3339" max="3339" width="12" style="48" customWidth="1"/>
    <col min="3340" max="3340" width="8.7109375" style="48" customWidth="1"/>
    <col min="3341" max="3341" width="13.28515625" style="48" customWidth="1"/>
    <col min="3342" max="3342" width="8.42578125" style="48" customWidth="1"/>
    <col min="3343" max="3343" width="7.5703125" style="48" customWidth="1"/>
    <col min="3344" max="3344" width="6.85546875" style="48" customWidth="1"/>
    <col min="3345" max="3345" width="12.5703125" style="48" customWidth="1"/>
    <col min="3346" max="3346" width="12.5703125" style="48" bestFit="1" customWidth="1"/>
    <col min="3347" max="3347" width="16.28515625" style="48" customWidth="1"/>
    <col min="3348" max="3348" width="13.5703125" style="48" customWidth="1"/>
    <col min="3349" max="3349" width="11.85546875" style="48" customWidth="1"/>
    <col min="3350" max="3350" width="11.7109375" style="48" bestFit="1" customWidth="1"/>
    <col min="3351" max="3351" width="11.85546875" style="48" bestFit="1" customWidth="1"/>
    <col min="3352" max="3352" width="11.7109375" style="48" bestFit="1" customWidth="1"/>
    <col min="3353" max="3353" width="11.85546875" style="48" bestFit="1" customWidth="1"/>
    <col min="3354" max="3354" width="9.140625" style="48" customWidth="1"/>
    <col min="3355" max="3356" width="9.140625" style="48"/>
    <col min="3357" max="3357" width="15.42578125" style="48" customWidth="1"/>
    <col min="3358" max="3358" width="15.28515625" style="48" customWidth="1"/>
    <col min="3359" max="3359" width="17" style="48" customWidth="1"/>
    <col min="3360" max="3360" width="12.42578125" style="48" bestFit="1" customWidth="1"/>
    <col min="3361" max="3361" width="22.28515625" style="48" bestFit="1" customWidth="1"/>
    <col min="3362" max="3362" width="14.5703125" style="48" customWidth="1"/>
    <col min="3363" max="3583" width="9.140625" style="48"/>
    <col min="3584" max="3584" width="7.140625" style="48" customWidth="1"/>
    <col min="3585" max="3585" width="6.42578125" style="48" customWidth="1"/>
    <col min="3586" max="3586" width="31.42578125" style="48" bestFit="1" customWidth="1"/>
    <col min="3587" max="3587" width="15.140625" style="48" bestFit="1" customWidth="1"/>
    <col min="3588" max="3588" width="14.85546875" style="48" bestFit="1" customWidth="1"/>
    <col min="3589" max="3589" width="16.28515625" style="48" bestFit="1" customWidth="1"/>
    <col min="3590" max="3590" width="21.140625" style="48" customWidth="1"/>
    <col min="3591" max="3591" width="17.7109375" style="48" customWidth="1"/>
    <col min="3592" max="3592" width="25.7109375" style="48" customWidth="1"/>
    <col min="3593" max="3593" width="21.42578125" style="48" customWidth="1"/>
    <col min="3594" max="3594" width="20.140625" style="48" customWidth="1"/>
    <col min="3595" max="3595" width="12" style="48" customWidth="1"/>
    <col min="3596" max="3596" width="8.7109375" style="48" customWidth="1"/>
    <col min="3597" max="3597" width="13.28515625" style="48" customWidth="1"/>
    <col min="3598" max="3598" width="8.42578125" style="48" customWidth="1"/>
    <col min="3599" max="3599" width="7.5703125" style="48" customWidth="1"/>
    <col min="3600" max="3600" width="6.85546875" style="48" customWidth="1"/>
    <col min="3601" max="3601" width="12.5703125" style="48" customWidth="1"/>
    <col min="3602" max="3602" width="12.5703125" style="48" bestFit="1" customWidth="1"/>
    <col min="3603" max="3603" width="16.28515625" style="48" customWidth="1"/>
    <col min="3604" max="3604" width="13.5703125" style="48" customWidth="1"/>
    <col min="3605" max="3605" width="11.85546875" style="48" customWidth="1"/>
    <col min="3606" max="3606" width="11.7109375" style="48" bestFit="1" customWidth="1"/>
    <col min="3607" max="3607" width="11.85546875" style="48" bestFit="1" customWidth="1"/>
    <col min="3608" max="3608" width="11.7109375" style="48" bestFit="1" customWidth="1"/>
    <col min="3609" max="3609" width="11.85546875" style="48" bestFit="1" customWidth="1"/>
    <col min="3610" max="3610" width="9.140625" style="48" customWidth="1"/>
    <col min="3611" max="3612" width="9.140625" style="48"/>
    <col min="3613" max="3613" width="15.42578125" style="48" customWidth="1"/>
    <col min="3614" max="3614" width="15.28515625" style="48" customWidth="1"/>
    <col min="3615" max="3615" width="17" style="48" customWidth="1"/>
    <col min="3616" max="3616" width="12.42578125" style="48" bestFit="1" customWidth="1"/>
    <col min="3617" max="3617" width="22.28515625" style="48" bestFit="1" customWidth="1"/>
    <col min="3618" max="3618" width="14.5703125" style="48" customWidth="1"/>
    <col min="3619" max="3839" width="9.140625" style="48"/>
    <col min="3840" max="3840" width="7.140625" style="48" customWidth="1"/>
    <col min="3841" max="3841" width="6.42578125" style="48" customWidth="1"/>
    <col min="3842" max="3842" width="31.42578125" style="48" bestFit="1" customWidth="1"/>
    <col min="3843" max="3843" width="15.140625" style="48" bestFit="1" customWidth="1"/>
    <col min="3844" max="3844" width="14.85546875" style="48" bestFit="1" customWidth="1"/>
    <col min="3845" max="3845" width="16.28515625" style="48" bestFit="1" customWidth="1"/>
    <col min="3846" max="3846" width="21.140625" style="48" customWidth="1"/>
    <col min="3847" max="3847" width="17.7109375" style="48" customWidth="1"/>
    <col min="3848" max="3848" width="25.7109375" style="48" customWidth="1"/>
    <col min="3849" max="3849" width="21.42578125" style="48" customWidth="1"/>
    <col min="3850" max="3850" width="20.140625" style="48" customWidth="1"/>
    <col min="3851" max="3851" width="12" style="48" customWidth="1"/>
    <col min="3852" max="3852" width="8.7109375" style="48" customWidth="1"/>
    <col min="3853" max="3853" width="13.28515625" style="48" customWidth="1"/>
    <col min="3854" max="3854" width="8.42578125" style="48" customWidth="1"/>
    <col min="3855" max="3855" width="7.5703125" style="48" customWidth="1"/>
    <col min="3856" max="3856" width="6.85546875" style="48" customWidth="1"/>
    <col min="3857" max="3857" width="12.5703125" style="48" customWidth="1"/>
    <col min="3858" max="3858" width="12.5703125" style="48" bestFit="1" customWidth="1"/>
    <col min="3859" max="3859" width="16.28515625" style="48" customWidth="1"/>
    <col min="3860" max="3860" width="13.5703125" style="48" customWidth="1"/>
    <col min="3861" max="3861" width="11.85546875" style="48" customWidth="1"/>
    <col min="3862" max="3862" width="11.7109375" style="48" bestFit="1" customWidth="1"/>
    <col min="3863" max="3863" width="11.85546875" style="48" bestFit="1" customWidth="1"/>
    <col min="3864" max="3864" width="11.7109375" style="48" bestFit="1" customWidth="1"/>
    <col min="3865" max="3865" width="11.85546875" style="48" bestFit="1" customWidth="1"/>
    <col min="3866" max="3866" width="9.140625" style="48" customWidth="1"/>
    <col min="3867" max="3868" width="9.140625" style="48"/>
    <col min="3869" max="3869" width="15.42578125" style="48" customWidth="1"/>
    <col min="3870" max="3870" width="15.28515625" style="48" customWidth="1"/>
    <col min="3871" max="3871" width="17" style="48" customWidth="1"/>
    <col min="3872" max="3872" width="12.42578125" style="48" bestFit="1" customWidth="1"/>
    <col min="3873" max="3873" width="22.28515625" style="48" bestFit="1" customWidth="1"/>
    <col min="3874" max="3874" width="14.5703125" style="48" customWidth="1"/>
    <col min="3875" max="4095" width="9.140625" style="48"/>
    <col min="4096" max="4096" width="7.140625" style="48" customWidth="1"/>
    <col min="4097" max="4097" width="6.42578125" style="48" customWidth="1"/>
    <col min="4098" max="4098" width="31.42578125" style="48" bestFit="1" customWidth="1"/>
    <col min="4099" max="4099" width="15.140625" style="48" bestFit="1" customWidth="1"/>
    <col min="4100" max="4100" width="14.85546875" style="48" bestFit="1" customWidth="1"/>
    <col min="4101" max="4101" width="16.28515625" style="48" bestFit="1" customWidth="1"/>
    <col min="4102" max="4102" width="21.140625" style="48" customWidth="1"/>
    <col min="4103" max="4103" width="17.7109375" style="48" customWidth="1"/>
    <col min="4104" max="4104" width="25.7109375" style="48" customWidth="1"/>
    <col min="4105" max="4105" width="21.42578125" style="48" customWidth="1"/>
    <col min="4106" max="4106" width="20.140625" style="48" customWidth="1"/>
    <col min="4107" max="4107" width="12" style="48" customWidth="1"/>
    <col min="4108" max="4108" width="8.7109375" style="48" customWidth="1"/>
    <col min="4109" max="4109" width="13.28515625" style="48" customWidth="1"/>
    <col min="4110" max="4110" width="8.42578125" style="48" customWidth="1"/>
    <col min="4111" max="4111" width="7.5703125" style="48" customWidth="1"/>
    <col min="4112" max="4112" width="6.85546875" style="48" customWidth="1"/>
    <col min="4113" max="4113" width="12.5703125" style="48" customWidth="1"/>
    <col min="4114" max="4114" width="12.5703125" style="48" bestFit="1" customWidth="1"/>
    <col min="4115" max="4115" width="16.28515625" style="48" customWidth="1"/>
    <col min="4116" max="4116" width="13.5703125" style="48" customWidth="1"/>
    <col min="4117" max="4117" width="11.85546875" style="48" customWidth="1"/>
    <col min="4118" max="4118" width="11.7109375" style="48" bestFit="1" customWidth="1"/>
    <col min="4119" max="4119" width="11.85546875" style="48" bestFit="1" customWidth="1"/>
    <col min="4120" max="4120" width="11.7109375" style="48" bestFit="1" customWidth="1"/>
    <col min="4121" max="4121" width="11.85546875" style="48" bestFit="1" customWidth="1"/>
    <col min="4122" max="4122" width="9.140625" style="48" customWidth="1"/>
    <col min="4123" max="4124" width="9.140625" style="48"/>
    <col min="4125" max="4125" width="15.42578125" style="48" customWidth="1"/>
    <col min="4126" max="4126" width="15.28515625" style="48" customWidth="1"/>
    <col min="4127" max="4127" width="17" style="48" customWidth="1"/>
    <col min="4128" max="4128" width="12.42578125" style="48" bestFit="1" customWidth="1"/>
    <col min="4129" max="4129" width="22.28515625" style="48" bestFit="1" customWidth="1"/>
    <col min="4130" max="4130" width="14.5703125" style="48" customWidth="1"/>
    <col min="4131" max="4351" width="9.140625" style="48"/>
    <col min="4352" max="4352" width="7.140625" style="48" customWidth="1"/>
    <col min="4353" max="4353" width="6.42578125" style="48" customWidth="1"/>
    <col min="4354" max="4354" width="31.42578125" style="48" bestFit="1" customWidth="1"/>
    <col min="4355" max="4355" width="15.140625" style="48" bestFit="1" customWidth="1"/>
    <col min="4356" max="4356" width="14.85546875" style="48" bestFit="1" customWidth="1"/>
    <col min="4357" max="4357" width="16.28515625" style="48" bestFit="1" customWidth="1"/>
    <col min="4358" max="4358" width="21.140625" style="48" customWidth="1"/>
    <col min="4359" max="4359" width="17.7109375" style="48" customWidth="1"/>
    <col min="4360" max="4360" width="25.7109375" style="48" customWidth="1"/>
    <col min="4361" max="4361" width="21.42578125" style="48" customWidth="1"/>
    <col min="4362" max="4362" width="20.140625" style="48" customWidth="1"/>
    <col min="4363" max="4363" width="12" style="48" customWidth="1"/>
    <col min="4364" max="4364" width="8.7109375" style="48" customWidth="1"/>
    <col min="4365" max="4365" width="13.28515625" style="48" customWidth="1"/>
    <col min="4366" max="4366" width="8.42578125" style="48" customWidth="1"/>
    <col min="4367" max="4367" width="7.5703125" style="48" customWidth="1"/>
    <col min="4368" max="4368" width="6.85546875" style="48" customWidth="1"/>
    <col min="4369" max="4369" width="12.5703125" style="48" customWidth="1"/>
    <col min="4370" max="4370" width="12.5703125" style="48" bestFit="1" customWidth="1"/>
    <col min="4371" max="4371" width="16.28515625" style="48" customWidth="1"/>
    <col min="4372" max="4372" width="13.5703125" style="48" customWidth="1"/>
    <col min="4373" max="4373" width="11.85546875" style="48" customWidth="1"/>
    <col min="4374" max="4374" width="11.7109375" style="48" bestFit="1" customWidth="1"/>
    <col min="4375" max="4375" width="11.85546875" style="48" bestFit="1" customWidth="1"/>
    <col min="4376" max="4376" width="11.7109375" style="48" bestFit="1" customWidth="1"/>
    <col min="4377" max="4377" width="11.85546875" style="48" bestFit="1" customWidth="1"/>
    <col min="4378" max="4378" width="9.140625" style="48" customWidth="1"/>
    <col min="4379" max="4380" width="9.140625" style="48"/>
    <col min="4381" max="4381" width="15.42578125" style="48" customWidth="1"/>
    <col min="4382" max="4382" width="15.28515625" style="48" customWidth="1"/>
    <col min="4383" max="4383" width="17" style="48" customWidth="1"/>
    <col min="4384" max="4384" width="12.42578125" style="48" bestFit="1" customWidth="1"/>
    <col min="4385" max="4385" width="22.28515625" style="48" bestFit="1" customWidth="1"/>
    <col min="4386" max="4386" width="14.5703125" style="48" customWidth="1"/>
    <col min="4387" max="4607" width="9.140625" style="48"/>
    <col min="4608" max="4608" width="7.140625" style="48" customWidth="1"/>
    <col min="4609" max="4609" width="6.42578125" style="48" customWidth="1"/>
    <col min="4610" max="4610" width="31.42578125" style="48" bestFit="1" customWidth="1"/>
    <col min="4611" max="4611" width="15.140625" style="48" bestFit="1" customWidth="1"/>
    <col min="4612" max="4612" width="14.85546875" style="48" bestFit="1" customWidth="1"/>
    <col min="4613" max="4613" width="16.28515625" style="48" bestFit="1" customWidth="1"/>
    <col min="4614" max="4614" width="21.140625" style="48" customWidth="1"/>
    <col min="4615" max="4615" width="17.7109375" style="48" customWidth="1"/>
    <col min="4616" max="4616" width="25.7109375" style="48" customWidth="1"/>
    <col min="4617" max="4617" width="21.42578125" style="48" customWidth="1"/>
    <col min="4618" max="4618" width="20.140625" style="48" customWidth="1"/>
    <col min="4619" max="4619" width="12" style="48" customWidth="1"/>
    <col min="4620" max="4620" width="8.7109375" style="48" customWidth="1"/>
    <col min="4621" max="4621" width="13.28515625" style="48" customWidth="1"/>
    <col min="4622" max="4622" width="8.42578125" style="48" customWidth="1"/>
    <col min="4623" max="4623" width="7.5703125" style="48" customWidth="1"/>
    <col min="4624" max="4624" width="6.85546875" style="48" customWidth="1"/>
    <col min="4625" max="4625" width="12.5703125" style="48" customWidth="1"/>
    <col min="4626" max="4626" width="12.5703125" style="48" bestFit="1" customWidth="1"/>
    <col min="4627" max="4627" width="16.28515625" style="48" customWidth="1"/>
    <col min="4628" max="4628" width="13.5703125" style="48" customWidth="1"/>
    <col min="4629" max="4629" width="11.85546875" style="48" customWidth="1"/>
    <col min="4630" max="4630" width="11.7109375" style="48" bestFit="1" customWidth="1"/>
    <col min="4631" max="4631" width="11.85546875" style="48" bestFit="1" customWidth="1"/>
    <col min="4632" max="4632" width="11.7109375" style="48" bestFit="1" customWidth="1"/>
    <col min="4633" max="4633" width="11.85546875" style="48" bestFit="1" customWidth="1"/>
    <col min="4634" max="4634" width="9.140625" style="48" customWidth="1"/>
    <col min="4635" max="4636" width="9.140625" style="48"/>
    <col min="4637" max="4637" width="15.42578125" style="48" customWidth="1"/>
    <col min="4638" max="4638" width="15.28515625" style="48" customWidth="1"/>
    <col min="4639" max="4639" width="17" style="48" customWidth="1"/>
    <col min="4640" max="4640" width="12.42578125" style="48" bestFit="1" customWidth="1"/>
    <col min="4641" max="4641" width="22.28515625" style="48" bestFit="1" customWidth="1"/>
    <col min="4642" max="4642" width="14.5703125" style="48" customWidth="1"/>
    <col min="4643" max="4863" width="9.140625" style="48"/>
    <col min="4864" max="4864" width="7.140625" style="48" customWidth="1"/>
    <col min="4865" max="4865" width="6.42578125" style="48" customWidth="1"/>
    <col min="4866" max="4866" width="31.42578125" style="48" bestFit="1" customWidth="1"/>
    <col min="4867" max="4867" width="15.140625" style="48" bestFit="1" customWidth="1"/>
    <col min="4868" max="4868" width="14.85546875" style="48" bestFit="1" customWidth="1"/>
    <col min="4869" max="4869" width="16.28515625" style="48" bestFit="1" customWidth="1"/>
    <col min="4870" max="4870" width="21.140625" style="48" customWidth="1"/>
    <col min="4871" max="4871" width="17.7109375" style="48" customWidth="1"/>
    <col min="4872" max="4872" width="25.7109375" style="48" customWidth="1"/>
    <col min="4873" max="4873" width="21.42578125" style="48" customWidth="1"/>
    <col min="4874" max="4874" width="20.140625" style="48" customWidth="1"/>
    <col min="4875" max="4875" width="12" style="48" customWidth="1"/>
    <col min="4876" max="4876" width="8.7109375" style="48" customWidth="1"/>
    <col min="4877" max="4877" width="13.28515625" style="48" customWidth="1"/>
    <col min="4878" max="4878" width="8.42578125" style="48" customWidth="1"/>
    <col min="4879" max="4879" width="7.5703125" style="48" customWidth="1"/>
    <col min="4880" max="4880" width="6.85546875" style="48" customWidth="1"/>
    <col min="4881" max="4881" width="12.5703125" style="48" customWidth="1"/>
    <col min="4882" max="4882" width="12.5703125" style="48" bestFit="1" customWidth="1"/>
    <col min="4883" max="4883" width="16.28515625" style="48" customWidth="1"/>
    <col min="4884" max="4884" width="13.5703125" style="48" customWidth="1"/>
    <col min="4885" max="4885" width="11.85546875" style="48" customWidth="1"/>
    <col min="4886" max="4886" width="11.7109375" style="48" bestFit="1" customWidth="1"/>
    <col min="4887" max="4887" width="11.85546875" style="48" bestFit="1" customWidth="1"/>
    <col min="4888" max="4888" width="11.7109375" style="48" bestFit="1" customWidth="1"/>
    <col min="4889" max="4889" width="11.85546875" style="48" bestFit="1" customWidth="1"/>
    <col min="4890" max="4890" width="9.140625" style="48" customWidth="1"/>
    <col min="4891" max="4892" width="9.140625" style="48"/>
    <col min="4893" max="4893" width="15.42578125" style="48" customWidth="1"/>
    <col min="4894" max="4894" width="15.28515625" style="48" customWidth="1"/>
    <col min="4895" max="4895" width="17" style="48" customWidth="1"/>
    <col min="4896" max="4896" width="12.42578125" style="48" bestFit="1" customWidth="1"/>
    <col min="4897" max="4897" width="22.28515625" style="48" bestFit="1" customWidth="1"/>
    <col min="4898" max="4898" width="14.5703125" style="48" customWidth="1"/>
    <col min="4899" max="5119" width="9.140625" style="48"/>
    <col min="5120" max="5120" width="7.140625" style="48" customWidth="1"/>
    <col min="5121" max="5121" width="6.42578125" style="48" customWidth="1"/>
    <col min="5122" max="5122" width="31.42578125" style="48" bestFit="1" customWidth="1"/>
    <col min="5123" max="5123" width="15.140625" style="48" bestFit="1" customWidth="1"/>
    <col min="5124" max="5124" width="14.85546875" style="48" bestFit="1" customWidth="1"/>
    <col min="5125" max="5125" width="16.28515625" style="48" bestFit="1" customWidth="1"/>
    <col min="5126" max="5126" width="21.140625" style="48" customWidth="1"/>
    <col min="5127" max="5127" width="17.7109375" style="48" customWidth="1"/>
    <col min="5128" max="5128" width="25.7109375" style="48" customWidth="1"/>
    <col min="5129" max="5129" width="21.42578125" style="48" customWidth="1"/>
    <col min="5130" max="5130" width="20.140625" style="48" customWidth="1"/>
    <col min="5131" max="5131" width="12" style="48" customWidth="1"/>
    <col min="5132" max="5132" width="8.7109375" style="48" customWidth="1"/>
    <col min="5133" max="5133" width="13.28515625" style="48" customWidth="1"/>
    <col min="5134" max="5134" width="8.42578125" style="48" customWidth="1"/>
    <col min="5135" max="5135" width="7.5703125" style="48" customWidth="1"/>
    <col min="5136" max="5136" width="6.85546875" style="48" customWidth="1"/>
    <col min="5137" max="5137" width="12.5703125" style="48" customWidth="1"/>
    <col min="5138" max="5138" width="12.5703125" style="48" bestFit="1" customWidth="1"/>
    <col min="5139" max="5139" width="16.28515625" style="48" customWidth="1"/>
    <col min="5140" max="5140" width="13.5703125" style="48" customWidth="1"/>
    <col min="5141" max="5141" width="11.85546875" style="48" customWidth="1"/>
    <col min="5142" max="5142" width="11.7109375" style="48" bestFit="1" customWidth="1"/>
    <col min="5143" max="5143" width="11.85546875" style="48" bestFit="1" customWidth="1"/>
    <col min="5144" max="5144" width="11.7109375" style="48" bestFit="1" customWidth="1"/>
    <col min="5145" max="5145" width="11.85546875" style="48" bestFit="1" customWidth="1"/>
    <col min="5146" max="5146" width="9.140625" style="48" customWidth="1"/>
    <col min="5147" max="5148" width="9.140625" style="48"/>
    <col min="5149" max="5149" width="15.42578125" style="48" customWidth="1"/>
    <col min="5150" max="5150" width="15.28515625" style="48" customWidth="1"/>
    <col min="5151" max="5151" width="17" style="48" customWidth="1"/>
    <col min="5152" max="5152" width="12.42578125" style="48" bestFit="1" customWidth="1"/>
    <col min="5153" max="5153" width="22.28515625" style="48" bestFit="1" customWidth="1"/>
    <col min="5154" max="5154" width="14.5703125" style="48" customWidth="1"/>
    <col min="5155" max="5375" width="9.140625" style="48"/>
    <col min="5376" max="5376" width="7.140625" style="48" customWidth="1"/>
    <col min="5377" max="5377" width="6.42578125" style="48" customWidth="1"/>
    <col min="5378" max="5378" width="31.42578125" style="48" bestFit="1" customWidth="1"/>
    <col min="5379" max="5379" width="15.140625" style="48" bestFit="1" customWidth="1"/>
    <col min="5380" max="5380" width="14.85546875" style="48" bestFit="1" customWidth="1"/>
    <col min="5381" max="5381" width="16.28515625" style="48" bestFit="1" customWidth="1"/>
    <col min="5382" max="5382" width="21.140625" style="48" customWidth="1"/>
    <col min="5383" max="5383" width="17.7109375" style="48" customWidth="1"/>
    <col min="5384" max="5384" width="25.7109375" style="48" customWidth="1"/>
    <col min="5385" max="5385" width="21.42578125" style="48" customWidth="1"/>
    <col min="5386" max="5386" width="20.140625" style="48" customWidth="1"/>
    <col min="5387" max="5387" width="12" style="48" customWidth="1"/>
    <col min="5388" max="5388" width="8.7109375" style="48" customWidth="1"/>
    <col min="5389" max="5389" width="13.28515625" style="48" customWidth="1"/>
    <col min="5390" max="5390" width="8.42578125" style="48" customWidth="1"/>
    <col min="5391" max="5391" width="7.5703125" style="48" customWidth="1"/>
    <col min="5392" max="5392" width="6.85546875" style="48" customWidth="1"/>
    <col min="5393" max="5393" width="12.5703125" style="48" customWidth="1"/>
    <col min="5394" max="5394" width="12.5703125" style="48" bestFit="1" customWidth="1"/>
    <col min="5395" max="5395" width="16.28515625" style="48" customWidth="1"/>
    <col min="5396" max="5396" width="13.5703125" style="48" customWidth="1"/>
    <col min="5397" max="5397" width="11.85546875" style="48" customWidth="1"/>
    <col min="5398" max="5398" width="11.7109375" style="48" bestFit="1" customWidth="1"/>
    <col min="5399" max="5399" width="11.85546875" style="48" bestFit="1" customWidth="1"/>
    <col min="5400" max="5400" width="11.7109375" style="48" bestFit="1" customWidth="1"/>
    <col min="5401" max="5401" width="11.85546875" style="48" bestFit="1" customWidth="1"/>
    <col min="5402" max="5402" width="9.140625" style="48" customWidth="1"/>
    <col min="5403" max="5404" width="9.140625" style="48"/>
    <col min="5405" max="5405" width="15.42578125" style="48" customWidth="1"/>
    <col min="5406" max="5406" width="15.28515625" style="48" customWidth="1"/>
    <col min="5407" max="5407" width="17" style="48" customWidth="1"/>
    <col min="5408" max="5408" width="12.42578125" style="48" bestFit="1" customWidth="1"/>
    <col min="5409" max="5409" width="22.28515625" style="48" bestFit="1" customWidth="1"/>
    <col min="5410" max="5410" width="14.5703125" style="48" customWidth="1"/>
    <col min="5411" max="5631" width="9.140625" style="48"/>
    <col min="5632" max="5632" width="7.140625" style="48" customWidth="1"/>
    <col min="5633" max="5633" width="6.42578125" style="48" customWidth="1"/>
    <col min="5634" max="5634" width="31.42578125" style="48" bestFit="1" customWidth="1"/>
    <col min="5635" max="5635" width="15.140625" style="48" bestFit="1" customWidth="1"/>
    <col min="5636" max="5636" width="14.85546875" style="48" bestFit="1" customWidth="1"/>
    <col min="5637" max="5637" width="16.28515625" style="48" bestFit="1" customWidth="1"/>
    <col min="5638" max="5638" width="21.140625" style="48" customWidth="1"/>
    <col min="5639" max="5639" width="17.7109375" style="48" customWidth="1"/>
    <col min="5640" max="5640" width="25.7109375" style="48" customWidth="1"/>
    <col min="5641" max="5641" width="21.42578125" style="48" customWidth="1"/>
    <col min="5642" max="5642" width="20.140625" style="48" customWidth="1"/>
    <col min="5643" max="5643" width="12" style="48" customWidth="1"/>
    <col min="5644" max="5644" width="8.7109375" style="48" customWidth="1"/>
    <col min="5645" max="5645" width="13.28515625" style="48" customWidth="1"/>
    <col min="5646" max="5646" width="8.42578125" style="48" customWidth="1"/>
    <col min="5647" max="5647" width="7.5703125" style="48" customWidth="1"/>
    <col min="5648" max="5648" width="6.85546875" style="48" customWidth="1"/>
    <col min="5649" max="5649" width="12.5703125" style="48" customWidth="1"/>
    <col min="5650" max="5650" width="12.5703125" style="48" bestFit="1" customWidth="1"/>
    <col min="5651" max="5651" width="16.28515625" style="48" customWidth="1"/>
    <col min="5652" max="5652" width="13.5703125" style="48" customWidth="1"/>
    <col min="5653" max="5653" width="11.85546875" style="48" customWidth="1"/>
    <col min="5654" max="5654" width="11.7109375" style="48" bestFit="1" customWidth="1"/>
    <col min="5655" max="5655" width="11.85546875" style="48" bestFit="1" customWidth="1"/>
    <col min="5656" max="5656" width="11.7109375" style="48" bestFit="1" customWidth="1"/>
    <col min="5657" max="5657" width="11.85546875" style="48" bestFit="1" customWidth="1"/>
    <col min="5658" max="5658" width="9.140625" style="48" customWidth="1"/>
    <col min="5659" max="5660" width="9.140625" style="48"/>
    <col min="5661" max="5661" width="15.42578125" style="48" customWidth="1"/>
    <col min="5662" max="5662" width="15.28515625" style="48" customWidth="1"/>
    <col min="5663" max="5663" width="17" style="48" customWidth="1"/>
    <col min="5664" max="5664" width="12.42578125" style="48" bestFit="1" customWidth="1"/>
    <col min="5665" max="5665" width="22.28515625" style="48" bestFit="1" customWidth="1"/>
    <col min="5666" max="5666" width="14.5703125" style="48" customWidth="1"/>
    <col min="5667" max="5887" width="9.140625" style="48"/>
    <col min="5888" max="5888" width="7.140625" style="48" customWidth="1"/>
    <col min="5889" max="5889" width="6.42578125" style="48" customWidth="1"/>
    <col min="5890" max="5890" width="31.42578125" style="48" bestFit="1" customWidth="1"/>
    <col min="5891" max="5891" width="15.140625" style="48" bestFit="1" customWidth="1"/>
    <col min="5892" max="5892" width="14.85546875" style="48" bestFit="1" customWidth="1"/>
    <col min="5893" max="5893" width="16.28515625" style="48" bestFit="1" customWidth="1"/>
    <col min="5894" max="5894" width="21.140625" style="48" customWidth="1"/>
    <col min="5895" max="5895" width="17.7109375" style="48" customWidth="1"/>
    <col min="5896" max="5896" width="25.7109375" style="48" customWidth="1"/>
    <col min="5897" max="5897" width="21.42578125" style="48" customWidth="1"/>
    <col min="5898" max="5898" width="20.140625" style="48" customWidth="1"/>
    <col min="5899" max="5899" width="12" style="48" customWidth="1"/>
    <col min="5900" max="5900" width="8.7109375" style="48" customWidth="1"/>
    <col min="5901" max="5901" width="13.28515625" style="48" customWidth="1"/>
    <col min="5902" max="5902" width="8.42578125" style="48" customWidth="1"/>
    <col min="5903" max="5903" width="7.5703125" style="48" customWidth="1"/>
    <col min="5904" max="5904" width="6.85546875" style="48" customWidth="1"/>
    <col min="5905" max="5905" width="12.5703125" style="48" customWidth="1"/>
    <col min="5906" max="5906" width="12.5703125" style="48" bestFit="1" customWidth="1"/>
    <col min="5907" max="5907" width="16.28515625" style="48" customWidth="1"/>
    <col min="5908" max="5908" width="13.5703125" style="48" customWidth="1"/>
    <col min="5909" max="5909" width="11.85546875" style="48" customWidth="1"/>
    <col min="5910" max="5910" width="11.7109375" style="48" bestFit="1" customWidth="1"/>
    <col min="5911" max="5911" width="11.85546875" style="48" bestFit="1" customWidth="1"/>
    <col min="5912" max="5912" width="11.7109375" style="48" bestFit="1" customWidth="1"/>
    <col min="5913" max="5913" width="11.85546875" style="48" bestFit="1" customWidth="1"/>
    <col min="5914" max="5914" width="9.140625" style="48" customWidth="1"/>
    <col min="5915" max="5916" width="9.140625" style="48"/>
    <col min="5917" max="5917" width="15.42578125" style="48" customWidth="1"/>
    <col min="5918" max="5918" width="15.28515625" style="48" customWidth="1"/>
    <col min="5919" max="5919" width="17" style="48" customWidth="1"/>
    <col min="5920" max="5920" width="12.42578125" style="48" bestFit="1" customWidth="1"/>
    <col min="5921" max="5921" width="22.28515625" style="48" bestFit="1" customWidth="1"/>
    <col min="5922" max="5922" width="14.5703125" style="48" customWidth="1"/>
    <col min="5923" max="6143" width="9.140625" style="48"/>
    <col min="6144" max="6144" width="7.140625" style="48" customWidth="1"/>
    <col min="6145" max="6145" width="6.42578125" style="48" customWidth="1"/>
    <col min="6146" max="6146" width="31.42578125" style="48" bestFit="1" customWidth="1"/>
    <col min="6147" max="6147" width="15.140625" style="48" bestFit="1" customWidth="1"/>
    <col min="6148" max="6148" width="14.85546875" style="48" bestFit="1" customWidth="1"/>
    <col min="6149" max="6149" width="16.28515625" style="48" bestFit="1" customWidth="1"/>
    <col min="6150" max="6150" width="21.140625" style="48" customWidth="1"/>
    <col min="6151" max="6151" width="17.7109375" style="48" customWidth="1"/>
    <col min="6152" max="6152" width="25.7109375" style="48" customWidth="1"/>
    <col min="6153" max="6153" width="21.42578125" style="48" customWidth="1"/>
    <col min="6154" max="6154" width="20.140625" style="48" customWidth="1"/>
    <col min="6155" max="6155" width="12" style="48" customWidth="1"/>
    <col min="6156" max="6156" width="8.7109375" style="48" customWidth="1"/>
    <col min="6157" max="6157" width="13.28515625" style="48" customWidth="1"/>
    <col min="6158" max="6158" width="8.42578125" style="48" customWidth="1"/>
    <col min="6159" max="6159" width="7.5703125" style="48" customWidth="1"/>
    <col min="6160" max="6160" width="6.85546875" style="48" customWidth="1"/>
    <col min="6161" max="6161" width="12.5703125" style="48" customWidth="1"/>
    <col min="6162" max="6162" width="12.5703125" style="48" bestFit="1" customWidth="1"/>
    <col min="6163" max="6163" width="16.28515625" style="48" customWidth="1"/>
    <col min="6164" max="6164" width="13.5703125" style="48" customWidth="1"/>
    <col min="6165" max="6165" width="11.85546875" style="48" customWidth="1"/>
    <col min="6166" max="6166" width="11.7109375" style="48" bestFit="1" customWidth="1"/>
    <col min="6167" max="6167" width="11.85546875" style="48" bestFit="1" customWidth="1"/>
    <col min="6168" max="6168" width="11.7109375" style="48" bestFit="1" customWidth="1"/>
    <col min="6169" max="6169" width="11.85546875" style="48" bestFit="1" customWidth="1"/>
    <col min="6170" max="6170" width="9.140625" style="48" customWidth="1"/>
    <col min="6171" max="6172" width="9.140625" style="48"/>
    <col min="6173" max="6173" width="15.42578125" style="48" customWidth="1"/>
    <col min="6174" max="6174" width="15.28515625" style="48" customWidth="1"/>
    <col min="6175" max="6175" width="17" style="48" customWidth="1"/>
    <col min="6176" max="6176" width="12.42578125" style="48" bestFit="1" customWidth="1"/>
    <col min="6177" max="6177" width="22.28515625" style="48" bestFit="1" customWidth="1"/>
    <col min="6178" max="6178" width="14.5703125" style="48" customWidth="1"/>
    <col min="6179" max="6399" width="9.140625" style="48"/>
    <col min="6400" max="6400" width="7.140625" style="48" customWidth="1"/>
    <col min="6401" max="6401" width="6.42578125" style="48" customWidth="1"/>
    <col min="6402" max="6402" width="31.42578125" style="48" bestFit="1" customWidth="1"/>
    <col min="6403" max="6403" width="15.140625" style="48" bestFit="1" customWidth="1"/>
    <col min="6404" max="6404" width="14.85546875" style="48" bestFit="1" customWidth="1"/>
    <col min="6405" max="6405" width="16.28515625" style="48" bestFit="1" customWidth="1"/>
    <col min="6406" max="6406" width="21.140625" style="48" customWidth="1"/>
    <col min="6407" max="6407" width="17.7109375" style="48" customWidth="1"/>
    <col min="6408" max="6408" width="25.7109375" style="48" customWidth="1"/>
    <col min="6409" max="6409" width="21.42578125" style="48" customWidth="1"/>
    <col min="6410" max="6410" width="20.140625" style="48" customWidth="1"/>
    <col min="6411" max="6411" width="12" style="48" customWidth="1"/>
    <col min="6412" max="6412" width="8.7109375" style="48" customWidth="1"/>
    <col min="6413" max="6413" width="13.28515625" style="48" customWidth="1"/>
    <col min="6414" max="6414" width="8.42578125" style="48" customWidth="1"/>
    <col min="6415" max="6415" width="7.5703125" style="48" customWidth="1"/>
    <col min="6416" max="6416" width="6.85546875" style="48" customWidth="1"/>
    <col min="6417" max="6417" width="12.5703125" style="48" customWidth="1"/>
    <col min="6418" max="6418" width="12.5703125" style="48" bestFit="1" customWidth="1"/>
    <col min="6419" max="6419" width="16.28515625" style="48" customWidth="1"/>
    <col min="6420" max="6420" width="13.5703125" style="48" customWidth="1"/>
    <col min="6421" max="6421" width="11.85546875" style="48" customWidth="1"/>
    <col min="6422" max="6422" width="11.7109375" style="48" bestFit="1" customWidth="1"/>
    <col min="6423" max="6423" width="11.85546875" style="48" bestFit="1" customWidth="1"/>
    <col min="6424" max="6424" width="11.7109375" style="48" bestFit="1" customWidth="1"/>
    <col min="6425" max="6425" width="11.85546875" style="48" bestFit="1" customWidth="1"/>
    <col min="6426" max="6426" width="9.140625" style="48" customWidth="1"/>
    <col min="6427" max="6428" width="9.140625" style="48"/>
    <col min="6429" max="6429" width="15.42578125" style="48" customWidth="1"/>
    <col min="6430" max="6430" width="15.28515625" style="48" customWidth="1"/>
    <col min="6431" max="6431" width="17" style="48" customWidth="1"/>
    <col min="6432" max="6432" width="12.42578125" style="48" bestFit="1" customWidth="1"/>
    <col min="6433" max="6433" width="22.28515625" style="48" bestFit="1" customWidth="1"/>
    <col min="6434" max="6434" width="14.5703125" style="48" customWidth="1"/>
    <col min="6435" max="6655" width="9.140625" style="48"/>
    <col min="6656" max="6656" width="7.140625" style="48" customWidth="1"/>
    <col min="6657" max="6657" width="6.42578125" style="48" customWidth="1"/>
    <col min="6658" max="6658" width="31.42578125" style="48" bestFit="1" customWidth="1"/>
    <col min="6659" max="6659" width="15.140625" style="48" bestFit="1" customWidth="1"/>
    <col min="6660" max="6660" width="14.85546875" style="48" bestFit="1" customWidth="1"/>
    <col min="6661" max="6661" width="16.28515625" style="48" bestFit="1" customWidth="1"/>
    <col min="6662" max="6662" width="21.140625" style="48" customWidth="1"/>
    <col min="6663" max="6663" width="17.7109375" style="48" customWidth="1"/>
    <col min="6664" max="6664" width="25.7109375" style="48" customWidth="1"/>
    <col min="6665" max="6665" width="21.42578125" style="48" customWidth="1"/>
    <col min="6666" max="6666" width="20.140625" style="48" customWidth="1"/>
    <col min="6667" max="6667" width="12" style="48" customWidth="1"/>
    <col min="6668" max="6668" width="8.7109375" style="48" customWidth="1"/>
    <col min="6669" max="6669" width="13.28515625" style="48" customWidth="1"/>
    <col min="6670" max="6670" width="8.42578125" style="48" customWidth="1"/>
    <col min="6671" max="6671" width="7.5703125" style="48" customWidth="1"/>
    <col min="6672" max="6672" width="6.85546875" style="48" customWidth="1"/>
    <col min="6673" max="6673" width="12.5703125" style="48" customWidth="1"/>
    <col min="6674" max="6674" width="12.5703125" style="48" bestFit="1" customWidth="1"/>
    <col min="6675" max="6675" width="16.28515625" style="48" customWidth="1"/>
    <col min="6676" max="6676" width="13.5703125" style="48" customWidth="1"/>
    <col min="6677" max="6677" width="11.85546875" style="48" customWidth="1"/>
    <col min="6678" max="6678" width="11.7109375" style="48" bestFit="1" customWidth="1"/>
    <col min="6679" max="6679" width="11.85546875" style="48" bestFit="1" customWidth="1"/>
    <col min="6680" max="6680" width="11.7109375" style="48" bestFit="1" customWidth="1"/>
    <col min="6681" max="6681" width="11.85546875" style="48" bestFit="1" customWidth="1"/>
    <col min="6682" max="6682" width="9.140625" style="48" customWidth="1"/>
    <col min="6683" max="6684" width="9.140625" style="48"/>
    <col min="6685" max="6685" width="15.42578125" style="48" customWidth="1"/>
    <col min="6686" max="6686" width="15.28515625" style="48" customWidth="1"/>
    <col min="6687" max="6687" width="17" style="48" customWidth="1"/>
    <col min="6688" max="6688" width="12.42578125" style="48" bestFit="1" customWidth="1"/>
    <col min="6689" max="6689" width="22.28515625" style="48" bestFit="1" customWidth="1"/>
    <col min="6690" max="6690" width="14.5703125" style="48" customWidth="1"/>
    <col min="6691" max="6911" width="9.140625" style="48"/>
    <col min="6912" max="6912" width="7.140625" style="48" customWidth="1"/>
    <col min="6913" max="6913" width="6.42578125" style="48" customWidth="1"/>
    <col min="6914" max="6914" width="31.42578125" style="48" bestFit="1" customWidth="1"/>
    <col min="6915" max="6915" width="15.140625" style="48" bestFit="1" customWidth="1"/>
    <col min="6916" max="6916" width="14.85546875" style="48" bestFit="1" customWidth="1"/>
    <col min="6917" max="6917" width="16.28515625" style="48" bestFit="1" customWidth="1"/>
    <col min="6918" max="6918" width="21.140625" style="48" customWidth="1"/>
    <col min="6919" max="6919" width="17.7109375" style="48" customWidth="1"/>
    <col min="6920" max="6920" width="25.7109375" style="48" customWidth="1"/>
    <col min="6921" max="6921" width="21.42578125" style="48" customWidth="1"/>
    <col min="6922" max="6922" width="20.140625" style="48" customWidth="1"/>
    <col min="6923" max="6923" width="12" style="48" customWidth="1"/>
    <col min="6924" max="6924" width="8.7109375" style="48" customWidth="1"/>
    <col min="6925" max="6925" width="13.28515625" style="48" customWidth="1"/>
    <col min="6926" max="6926" width="8.42578125" style="48" customWidth="1"/>
    <col min="6927" max="6927" width="7.5703125" style="48" customWidth="1"/>
    <col min="6928" max="6928" width="6.85546875" style="48" customWidth="1"/>
    <col min="6929" max="6929" width="12.5703125" style="48" customWidth="1"/>
    <col min="6930" max="6930" width="12.5703125" style="48" bestFit="1" customWidth="1"/>
    <col min="6931" max="6931" width="16.28515625" style="48" customWidth="1"/>
    <col min="6932" max="6932" width="13.5703125" style="48" customWidth="1"/>
    <col min="6933" max="6933" width="11.85546875" style="48" customWidth="1"/>
    <col min="6934" max="6934" width="11.7109375" style="48" bestFit="1" customWidth="1"/>
    <col min="6935" max="6935" width="11.85546875" style="48" bestFit="1" customWidth="1"/>
    <col min="6936" max="6936" width="11.7109375" style="48" bestFit="1" customWidth="1"/>
    <col min="6937" max="6937" width="11.85546875" style="48" bestFit="1" customWidth="1"/>
    <col min="6938" max="6938" width="9.140625" style="48" customWidth="1"/>
    <col min="6939" max="6940" width="9.140625" style="48"/>
    <col min="6941" max="6941" width="15.42578125" style="48" customWidth="1"/>
    <col min="6942" max="6942" width="15.28515625" style="48" customWidth="1"/>
    <col min="6943" max="6943" width="17" style="48" customWidth="1"/>
    <col min="6944" max="6944" width="12.42578125" style="48" bestFit="1" customWidth="1"/>
    <col min="6945" max="6945" width="22.28515625" style="48" bestFit="1" customWidth="1"/>
    <col min="6946" max="6946" width="14.5703125" style="48" customWidth="1"/>
    <col min="6947" max="7167" width="9.140625" style="48"/>
    <col min="7168" max="7168" width="7.140625" style="48" customWidth="1"/>
    <col min="7169" max="7169" width="6.42578125" style="48" customWidth="1"/>
    <col min="7170" max="7170" width="31.42578125" style="48" bestFit="1" customWidth="1"/>
    <col min="7171" max="7171" width="15.140625" style="48" bestFit="1" customWidth="1"/>
    <col min="7172" max="7172" width="14.85546875" style="48" bestFit="1" customWidth="1"/>
    <col min="7173" max="7173" width="16.28515625" style="48" bestFit="1" customWidth="1"/>
    <col min="7174" max="7174" width="21.140625" style="48" customWidth="1"/>
    <col min="7175" max="7175" width="17.7109375" style="48" customWidth="1"/>
    <col min="7176" max="7176" width="25.7109375" style="48" customWidth="1"/>
    <col min="7177" max="7177" width="21.42578125" style="48" customWidth="1"/>
    <col min="7178" max="7178" width="20.140625" style="48" customWidth="1"/>
    <col min="7179" max="7179" width="12" style="48" customWidth="1"/>
    <col min="7180" max="7180" width="8.7109375" style="48" customWidth="1"/>
    <col min="7181" max="7181" width="13.28515625" style="48" customWidth="1"/>
    <col min="7182" max="7182" width="8.42578125" style="48" customWidth="1"/>
    <col min="7183" max="7183" width="7.5703125" style="48" customWidth="1"/>
    <col min="7184" max="7184" width="6.85546875" style="48" customWidth="1"/>
    <col min="7185" max="7185" width="12.5703125" style="48" customWidth="1"/>
    <col min="7186" max="7186" width="12.5703125" style="48" bestFit="1" customWidth="1"/>
    <col min="7187" max="7187" width="16.28515625" style="48" customWidth="1"/>
    <col min="7188" max="7188" width="13.5703125" style="48" customWidth="1"/>
    <col min="7189" max="7189" width="11.85546875" style="48" customWidth="1"/>
    <col min="7190" max="7190" width="11.7109375" style="48" bestFit="1" customWidth="1"/>
    <col min="7191" max="7191" width="11.85546875" style="48" bestFit="1" customWidth="1"/>
    <col min="7192" max="7192" width="11.7109375" style="48" bestFit="1" customWidth="1"/>
    <col min="7193" max="7193" width="11.85546875" style="48" bestFit="1" customWidth="1"/>
    <col min="7194" max="7194" width="9.140625" style="48" customWidth="1"/>
    <col min="7195" max="7196" width="9.140625" style="48"/>
    <col min="7197" max="7197" width="15.42578125" style="48" customWidth="1"/>
    <col min="7198" max="7198" width="15.28515625" style="48" customWidth="1"/>
    <col min="7199" max="7199" width="17" style="48" customWidth="1"/>
    <col min="7200" max="7200" width="12.42578125" style="48" bestFit="1" customWidth="1"/>
    <col min="7201" max="7201" width="22.28515625" style="48" bestFit="1" customWidth="1"/>
    <col min="7202" max="7202" width="14.5703125" style="48" customWidth="1"/>
    <col min="7203" max="7423" width="9.140625" style="48"/>
    <col min="7424" max="7424" width="7.140625" style="48" customWidth="1"/>
    <col min="7425" max="7425" width="6.42578125" style="48" customWidth="1"/>
    <col min="7426" max="7426" width="31.42578125" style="48" bestFit="1" customWidth="1"/>
    <col min="7427" max="7427" width="15.140625" style="48" bestFit="1" customWidth="1"/>
    <col min="7428" max="7428" width="14.85546875" style="48" bestFit="1" customWidth="1"/>
    <col min="7429" max="7429" width="16.28515625" style="48" bestFit="1" customWidth="1"/>
    <col min="7430" max="7430" width="21.140625" style="48" customWidth="1"/>
    <col min="7431" max="7431" width="17.7109375" style="48" customWidth="1"/>
    <col min="7432" max="7432" width="25.7109375" style="48" customWidth="1"/>
    <col min="7433" max="7433" width="21.42578125" style="48" customWidth="1"/>
    <col min="7434" max="7434" width="20.140625" style="48" customWidth="1"/>
    <col min="7435" max="7435" width="12" style="48" customWidth="1"/>
    <col min="7436" max="7436" width="8.7109375" style="48" customWidth="1"/>
    <col min="7437" max="7437" width="13.28515625" style="48" customWidth="1"/>
    <col min="7438" max="7438" width="8.42578125" style="48" customWidth="1"/>
    <col min="7439" max="7439" width="7.5703125" style="48" customWidth="1"/>
    <col min="7440" max="7440" width="6.85546875" style="48" customWidth="1"/>
    <col min="7441" max="7441" width="12.5703125" style="48" customWidth="1"/>
    <col min="7442" max="7442" width="12.5703125" style="48" bestFit="1" customWidth="1"/>
    <col min="7443" max="7443" width="16.28515625" style="48" customWidth="1"/>
    <col min="7444" max="7444" width="13.5703125" style="48" customWidth="1"/>
    <col min="7445" max="7445" width="11.85546875" style="48" customWidth="1"/>
    <col min="7446" max="7446" width="11.7109375" style="48" bestFit="1" customWidth="1"/>
    <col min="7447" max="7447" width="11.85546875" style="48" bestFit="1" customWidth="1"/>
    <col min="7448" max="7448" width="11.7109375" style="48" bestFit="1" customWidth="1"/>
    <col min="7449" max="7449" width="11.85546875" style="48" bestFit="1" customWidth="1"/>
    <col min="7450" max="7450" width="9.140625" style="48" customWidth="1"/>
    <col min="7451" max="7452" width="9.140625" style="48"/>
    <col min="7453" max="7453" width="15.42578125" style="48" customWidth="1"/>
    <col min="7454" max="7454" width="15.28515625" style="48" customWidth="1"/>
    <col min="7455" max="7455" width="17" style="48" customWidth="1"/>
    <col min="7456" max="7456" width="12.42578125" style="48" bestFit="1" customWidth="1"/>
    <col min="7457" max="7457" width="22.28515625" style="48" bestFit="1" customWidth="1"/>
    <col min="7458" max="7458" width="14.5703125" style="48" customWidth="1"/>
    <col min="7459" max="7679" width="9.140625" style="48"/>
    <col min="7680" max="7680" width="7.140625" style="48" customWidth="1"/>
    <col min="7681" max="7681" width="6.42578125" style="48" customWidth="1"/>
    <col min="7682" max="7682" width="31.42578125" style="48" bestFit="1" customWidth="1"/>
    <col min="7683" max="7683" width="15.140625" style="48" bestFit="1" customWidth="1"/>
    <col min="7684" max="7684" width="14.85546875" style="48" bestFit="1" customWidth="1"/>
    <col min="7685" max="7685" width="16.28515625" style="48" bestFit="1" customWidth="1"/>
    <col min="7686" max="7686" width="21.140625" style="48" customWidth="1"/>
    <col min="7687" max="7687" width="17.7109375" style="48" customWidth="1"/>
    <col min="7688" max="7688" width="25.7109375" style="48" customWidth="1"/>
    <col min="7689" max="7689" width="21.42578125" style="48" customWidth="1"/>
    <col min="7690" max="7690" width="20.140625" style="48" customWidth="1"/>
    <col min="7691" max="7691" width="12" style="48" customWidth="1"/>
    <col min="7692" max="7692" width="8.7109375" style="48" customWidth="1"/>
    <col min="7693" max="7693" width="13.28515625" style="48" customWidth="1"/>
    <col min="7694" max="7694" width="8.42578125" style="48" customWidth="1"/>
    <col min="7695" max="7695" width="7.5703125" style="48" customWidth="1"/>
    <col min="7696" max="7696" width="6.85546875" style="48" customWidth="1"/>
    <col min="7697" max="7697" width="12.5703125" style="48" customWidth="1"/>
    <col min="7698" max="7698" width="12.5703125" style="48" bestFit="1" customWidth="1"/>
    <col min="7699" max="7699" width="16.28515625" style="48" customWidth="1"/>
    <col min="7700" max="7700" width="13.5703125" style="48" customWidth="1"/>
    <col min="7701" max="7701" width="11.85546875" style="48" customWidth="1"/>
    <col min="7702" max="7702" width="11.7109375" style="48" bestFit="1" customWidth="1"/>
    <col min="7703" max="7703" width="11.85546875" style="48" bestFit="1" customWidth="1"/>
    <col min="7704" max="7704" width="11.7109375" style="48" bestFit="1" customWidth="1"/>
    <col min="7705" max="7705" width="11.85546875" style="48" bestFit="1" customWidth="1"/>
    <col min="7706" max="7706" width="9.140625" style="48" customWidth="1"/>
    <col min="7707" max="7708" width="9.140625" style="48"/>
    <col min="7709" max="7709" width="15.42578125" style="48" customWidth="1"/>
    <col min="7710" max="7710" width="15.28515625" style="48" customWidth="1"/>
    <col min="7711" max="7711" width="17" style="48" customWidth="1"/>
    <col min="7712" max="7712" width="12.42578125" style="48" bestFit="1" customWidth="1"/>
    <col min="7713" max="7713" width="22.28515625" style="48" bestFit="1" customWidth="1"/>
    <col min="7714" max="7714" width="14.5703125" style="48" customWidth="1"/>
    <col min="7715" max="7935" width="9.140625" style="48"/>
    <col min="7936" max="7936" width="7.140625" style="48" customWidth="1"/>
    <col min="7937" max="7937" width="6.42578125" style="48" customWidth="1"/>
    <col min="7938" max="7938" width="31.42578125" style="48" bestFit="1" customWidth="1"/>
    <col min="7939" max="7939" width="15.140625" style="48" bestFit="1" customWidth="1"/>
    <col min="7940" max="7940" width="14.85546875" style="48" bestFit="1" customWidth="1"/>
    <col min="7941" max="7941" width="16.28515625" style="48" bestFit="1" customWidth="1"/>
    <col min="7942" max="7942" width="21.140625" style="48" customWidth="1"/>
    <col min="7943" max="7943" width="17.7109375" style="48" customWidth="1"/>
    <col min="7944" max="7944" width="25.7109375" style="48" customWidth="1"/>
    <col min="7945" max="7945" width="21.42578125" style="48" customWidth="1"/>
    <col min="7946" max="7946" width="20.140625" style="48" customWidth="1"/>
    <col min="7947" max="7947" width="12" style="48" customWidth="1"/>
    <col min="7948" max="7948" width="8.7109375" style="48" customWidth="1"/>
    <col min="7949" max="7949" width="13.28515625" style="48" customWidth="1"/>
    <col min="7950" max="7950" width="8.42578125" style="48" customWidth="1"/>
    <col min="7951" max="7951" width="7.5703125" style="48" customWidth="1"/>
    <col min="7952" max="7952" width="6.85546875" style="48" customWidth="1"/>
    <col min="7953" max="7953" width="12.5703125" style="48" customWidth="1"/>
    <col min="7954" max="7954" width="12.5703125" style="48" bestFit="1" customWidth="1"/>
    <col min="7955" max="7955" width="16.28515625" style="48" customWidth="1"/>
    <col min="7956" max="7956" width="13.5703125" style="48" customWidth="1"/>
    <col min="7957" max="7957" width="11.85546875" style="48" customWidth="1"/>
    <col min="7958" max="7958" width="11.7109375" style="48" bestFit="1" customWidth="1"/>
    <col min="7959" max="7959" width="11.85546875" style="48" bestFit="1" customWidth="1"/>
    <col min="7960" max="7960" width="11.7109375" style="48" bestFit="1" customWidth="1"/>
    <col min="7961" max="7961" width="11.85546875" style="48" bestFit="1" customWidth="1"/>
    <col min="7962" max="7962" width="9.140625" style="48" customWidth="1"/>
    <col min="7963" max="7964" width="9.140625" style="48"/>
    <col min="7965" max="7965" width="15.42578125" style="48" customWidth="1"/>
    <col min="7966" max="7966" width="15.28515625" style="48" customWidth="1"/>
    <col min="7967" max="7967" width="17" style="48" customWidth="1"/>
    <col min="7968" max="7968" width="12.42578125" style="48" bestFit="1" customWidth="1"/>
    <col min="7969" max="7969" width="22.28515625" style="48" bestFit="1" customWidth="1"/>
    <col min="7970" max="7970" width="14.5703125" style="48" customWidth="1"/>
    <col min="7971" max="8191" width="9.140625" style="48"/>
    <col min="8192" max="8192" width="7.140625" style="48" customWidth="1"/>
    <col min="8193" max="8193" width="6.42578125" style="48" customWidth="1"/>
    <col min="8194" max="8194" width="31.42578125" style="48" bestFit="1" customWidth="1"/>
    <col min="8195" max="8195" width="15.140625" style="48" bestFit="1" customWidth="1"/>
    <col min="8196" max="8196" width="14.85546875" style="48" bestFit="1" customWidth="1"/>
    <col min="8197" max="8197" width="16.28515625" style="48" bestFit="1" customWidth="1"/>
    <col min="8198" max="8198" width="21.140625" style="48" customWidth="1"/>
    <col min="8199" max="8199" width="17.7109375" style="48" customWidth="1"/>
    <col min="8200" max="8200" width="25.7109375" style="48" customWidth="1"/>
    <col min="8201" max="8201" width="21.42578125" style="48" customWidth="1"/>
    <col min="8202" max="8202" width="20.140625" style="48" customWidth="1"/>
    <col min="8203" max="8203" width="12" style="48" customWidth="1"/>
    <col min="8204" max="8204" width="8.7109375" style="48" customWidth="1"/>
    <col min="8205" max="8205" width="13.28515625" style="48" customWidth="1"/>
    <col min="8206" max="8206" width="8.42578125" style="48" customWidth="1"/>
    <col min="8207" max="8207" width="7.5703125" style="48" customWidth="1"/>
    <col min="8208" max="8208" width="6.85546875" style="48" customWidth="1"/>
    <col min="8209" max="8209" width="12.5703125" style="48" customWidth="1"/>
    <col min="8210" max="8210" width="12.5703125" style="48" bestFit="1" customWidth="1"/>
    <col min="8211" max="8211" width="16.28515625" style="48" customWidth="1"/>
    <col min="8212" max="8212" width="13.5703125" style="48" customWidth="1"/>
    <col min="8213" max="8213" width="11.85546875" style="48" customWidth="1"/>
    <col min="8214" max="8214" width="11.7109375" style="48" bestFit="1" customWidth="1"/>
    <col min="8215" max="8215" width="11.85546875" style="48" bestFit="1" customWidth="1"/>
    <col min="8216" max="8216" width="11.7109375" style="48" bestFit="1" customWidth="1"/>
    <col min="8217" max="8217" width="11.85546875" style="48" bestFit="1" customWidth="1"/>
    <col min="8218" max="8218" width="9.140625" style="48" customWidth="1"/>
    <col min="8219" max="8220" width="9.140625" style="48"/>
    <col min="8221" max="8221" width="15.42578125" style="48" customWidth="1"/>
    <col min="8222" max="8222" width="15.28515625" style="48" customWidth="1"/>
    <col min="8223" max="8223" width="17" style="48" customWidth="1"/>
    <col min="8224" max="8224" width="12.42578125" style="48" bestFit="1" customWidth="1"/>
    <col min="8225" max="8225" width="22.28515625" style="48" bestFit="1" customWidth="1"/>
    <col min="8226" max="8226" width="14.5703125" style="48" customWidth="1"/>
    <col min="8227" max="8447" width="9.140625" style="48"/>
    <col min="8448" max="8448" width="7.140625" style="48" customWidth="1"/>
    <col min="8449" max="8449" width="6.42578125" style="48" customWidth="1"/>
    <col min="8450" max="8450" width="31.42578125" style="48" bestFit="1" customWidth="1"/>
    <col min="8451" max="8451" width="15.140625" style="48" bestFit="1" customWidth="1"/>
    <col min="8452" max="8452" width="14.85546875" style="48" bestFit="1" customWidth="1"/>
    <col min="8453" max="8453" width="16.28515625" style="48" bestFit="1" customWidth="1"/>
    <col min="8454" max="8454" width="21.140625" style="48" customWidth="1"/>
    <col min="8455" max="8455" width="17.7109375" style="48" customWidth="1"/>
    <col min="8456" max="8456" width="25.7109375" style="48" customWidth="1"/>
    <col min="8457" max="8457" width="21.42578125" style="48" customWidth="1"/>
    <col min="8458" max="8458" width="20.140625" style="48" customWidth="1"/>
    <col min="8459" max="8459" width="12" style="48" customWidth="1"/>
    <col min="8460" max="8460" width="8.7109375" style="48" customWidth="1"/>
    <col min="8461" max="8461" width="13.28515625" style="48" customWidth="1"/>
    <col min="8462" max="8462" width="8.42578125" style="48" customWidth="1"/>
    <col min="8463" max="8463" width="7.5703125" style="48" customWidth="1"/>
    <col min="8464" max="8464" width="6.85546875" style="48" customWidth="1"/>
    <col min="8465" max="8465" width="12.5703125" style="48" customWidth="1"/>
    <col min="8466" max="8466" width="12.5703125" style="48" bestFit="1" customWidth="1"/>
    <col min="8467" max="8467" width="16.28515625" style="48" customWidth="1"/>
    <col min="8468" max="8468" width="13.5703125" style="48" customWidth="1"/>
    <col min="8469" max="8469" width="11.85546875" style="48" customWidth="1"/>
    <col min="8470" max="8470" width="11.7109375" style="48" bestFit="1" customWidth="1"/>
    <col min="8471" max="8471" width="11.85546875" style="48" bestFit="1" customWidth="1"/>
    <col min="8472" max="8472" width="11.7109375" style="48" bestFit="1" customWidth="1"/>
    <col min="8473" max="8473" width="11.85546875" style="48" bestFit="1" customWidth="1"/>
    <col min="8474" max="8474" width="9.140625" style="48" customWidth="1"/>
    <col min="8475" max="8476" width="9.140625" style="48"/>
    <col min="8477" max="8477" width="15.42578125" style="48" customWidth="1"/>
    <col min="8478" max="8478" width="15.28515625" style="48" customWidth="1"/>
    <col min="8479" max="8479" width="17" style="48" customWidth="1"/>
    <col min="8480" max="8480" width="12.42578125" style="48" bestFit="1" customWidth="1"/>
    <col min="8481" max="8481" width="22.28515625" style="48" bestFit="1" customWidth="1"/>
    <col min="8482" max="8482" width="14.5703125" style="48" customWidth="1"/>
    <col min="8483" max="8703" width="9.140625" style="48"/>
    <col min="8704" max="8704" width="7.140625" style="48" customWidth="1"/>
    <col min="8705" max="8705" width="6.42578125" style="48" customWidth="1"/>
    <col min="8706" max="8706" width="31.42578125" style="48" bestFit="1" customWidth="1"/>
    <col min="8707" max="8707" width="15.140625" style="48" bestFit="1" customWidth="1"/>
    <col min="8708" max="8708" width="14.85546875" style="48" bestFit="1" customWidth="1"/>
    <col min="8709" max="8709" width="16.28515625" style="48" bestFit="1" customWidth="1"/>
    <col min="8710" max="8710" width="21.140625" style="48" customWidth="1"/>
    <col min="8711" max="8711" width="17.7109375" style="48" customWidth="1"/>
    <col min="8712" max="8712" width="25.7109375" style="48" customWidth="1"/>
    <col min="8713" max="8713" width="21.42578125" style="48" customWidth="1"/>
    <col min="8714" max="8714" width="20.140625" style="48" customWidth="1"/>
    <col min="8715" max="8715" width="12" style="48" customWidth="1"/>
    <col min="8716" max="8716" width="8.7109375" style="48" customWidth="1"/>
    <col min="8717" max="8717" width="13.28515625" style="48" customWidth="1"/>
    <col min="8718" max="8718" width="8.42578125" style="48" customWidth="1"/>
    <col min="8719" max="8719" width="7.5703125" style="48" customWidth="1"/>
    <col min="8720" max="8720" width="6.85546875" style="48" customWidth="1"/>
    <col min="8721" max="8721" width="12.5703125" style="48" customWidth="1"/>
    <col min="8722" max="8722" width="12.5703125" style="48" bestFit="1" customWidth="1"/>
    <col min="8723" max="8723" width="16.28515625" style="48" customWidth="1"/>
    <col min="8724" max="8724" width="13.5703125" style="48" customWidth="1"/>
    <col min="8725" max="8725" width="11.85546875" style="48" customWidth="1"/>
    <col min="8726" max="8726" width="11.7109375" style="48" bestFit="1" customWidth="1"/>
    <col min="8727" max="8727" width="11.85546875" style="48" bestFit="1" customWidth="1"/>
    <col min="8728" max="8728" width="11.7109375" style="48" bestFit="1" customWidth="1"/>
    <col min="8729" max="8729" width="11.85546875" style="48" bestFit="1" customWidth="1"/>
    <col min="8730" max="8730" width="9.140625" style="48" customWidth="1"/>
    <col min="8731" max="8732" width="9.140625" style="48"/>
    <col min="8733" max="8733" width="15.42578125" style="48" customWidth="1"/>
    <col min="8734" max="8734" width="15.28515625" style="48" customWidth="1"/>
    <col min="8735" max="8735" width="17" style="48" customWidth="1"/>
    <col min="8736" max="8736" width="12.42578125" style="48" bestFit="1" customWidth="1"/>
    <col min="8737" max="8737" width="22.28515625" style="48" bestFit="1" customWidth="1"/>
    <col min="8738" max="8738" width="14.5703125" style="48" customWidth="1"/>
    <col min="8739" max="8959" width="9.140625" style="48"/>
    <col min="8960" max="8960" width="7.140625" style="48" customWidth="1"/>
    <col min="8961" max="8961" width="6.42578125" style="48" customWidth="1"/>
    <col min="8962" max="8962" width="31.42578125" style="48" bestFit="1" customWidth="1"/>
    <col min="8963" max="8963" width="15.140625" style="48" bestFit="1" customWidth="1"/>
    <col min="8964" max="8964" width="14.85546875" style="48" bestFit="1" customWidth="1"/>
    <col min="8965" max="8965" width="16.28515625" style="48" bestFit="1" customWidth="1"/>
    <col min="8966" max="8966" width="21.140625" style="48" customWidth="1"/>
    <col min="8967" max="8967" width="17.7109375" style="48" customWidth="1"/>
    <col min="8968" max="8968" width="25.7109375" style="48" customWidth="1"/>
    <col min="8969" max="8969" width="21.42578125" style="48" customWidth="1"/>
    <col min="8970" max="8970" width="20.140625" style="48" customWidth="1"/>
    <col min="8971" max="8971" width="12" style="48" customWidth="1"/>
    <col min="8972" max="8972" width="8.7109375" style="48" customWidth="1"/>
    <col min="8973" max="8973" width="13.28515625" style="48" customWidth="1"/>
    <col min="8974" max="8974" width="8.42578125" style="48" customWidth="1"/>
    <col min="8975" max="8975" width="7.5703125" style="48" customWidth="1"/>
    <col min="8976" max="8976" width="6.85546875" style="48" customWidth="1"/>
    <col min="8977" max="8977" width="12.5703125" style="48" customWidth="1"/>
    <col min="8978" max="8978" width="12.5703125" style="48" bestFit="1" customWidth="1"/>
    <col min="8979" max="8979" width="16.28515625" style="48" customWidth="1"/>
    <col min="8980" max="8980" width="13.5703125" style="48" customWidth="1"/>
    <col min="8981" max="8981" width="11.85546875" style="48" customWidth="1"/>
    <col min="8982" max="8982" width="11.7109375" style="48" bestFit="1" customWidth="1"/>
    <col min="8983" max="8983" width="11.85546875" style="48" bestFit="1" customWidth="1"/>
    <col min="8984" max="8984" width="11.7109375" style="48" bestFit="1" customWidth="1"/>
    <col min="8985" max="8985" width="11.85546875" style="48" bestFit="1" customWidth="1"/>
    <col min="8986" max="8986" width="9.140625" style="48" customWidth="1"/>
    <col min="8987" max="8988" width="9.140625" style="48"/>
    <col min="8989" max="8989" width="15.42578125" style="48" customWidth="1"/>
    <col min="8990" max="8990" width="15.28515625" style="48" customWidth="1"/>
    <col min="8991" max="8991" width="17" style="48" customWidth="1"/>
    <col min="8992" max="8992" width="12.42578125" style="48" bestFit="1" customWidth="1"/>
    <col min="8993" max="8993" width="22.28515625" style="48" bestFit="1" customWidth="1"/>
    <col min="8994" max="8994" width="14.5703125" style="48" customWidth="1"/>
    <col min="8995" max="9215" width="9.140625" style="48"/>
    <col min="9216" max="9216" width="7.140625" style="48" customWidth="1"/>
    <col min="9217" max="9217" width="6.42578125" style="48" customWidth="1"/>
    <col min="9218" max="9218" width="31.42578125" style="48" bestFit="1" customWidth="1"/>
    <col min="9219" max="9219" width="15.140625" style="48" bestFit="1" customWidth="1"/>
    <col min="9220" max="9220" width="14.85546875" style="48" bestFit="1" customWidth="1"/>
    <col min="9221" max="9221" width="16.28515625" style="48" bestFit="1" customWidth="1"/>
    <col min="9222" max="9222" width="21.140625" style="48" customWidth="1"/>
    <col min="9223" max="9223" width="17.7109375" style="48" customWidth="1"/>
    <col min="9224" max="9224" width="25.7109375" style="48" customWidth="1"/>
    <col min="9225" max="9225" width="21.42578125" style="48" customWidth="1"/>
    <col min="9226" max="9226" width="20.140625" style="48" customWidth="1"/>
    <col min="9227" max="9227" width="12" style="48" customWidth="1"/>
    <col min="9228" max="9228" width="8.7109375" style="48" customWidth="1"/>
    <col min="9229" max="9229" width="13.28515625" style="48" customWidth="1"/>
    <col min="9230" max="9230" width="8.42578125" style="48" customWidth="1"/>
    <col min="9231" max="9231" width="7.5703125" style="48" customWidth="1"/>
    <col min="9232" max="9232" width="6.85546875" style="48" customWidth="1"/>
    <col min="9233" max="9233" width="12.5703125" style="48" customWidth="1"/>
    <col min="9234" max="9234" width="12.5703125" style="48" bestFit="1" customWidth="1"/>
    <col min="9235" max="9235" width="16.28515625" style="48" customWidth="1"/>
    <col min="9236" max="9236" width="13.5703125" style="48" customWidth="1"/>
    <col min="9237" max="9237" width="11.85546875" style="48" customWidth="1"/>
    <col min="9238" max="9238" width="11.7109375" style="48" bestFit="1" customWidth="1"/>
    <col min="9239" max="9239" width="11.85546875" style="48" bestFit="1" customWidth="1"/>
    <col min="9240" max="9240" width="11.7109375" style="48" bestFit="1" customWidth="1"/>
    <col min="9241" max="9241" width="11.85546875" style="48" bestFit="1" customWidth="1"/>
    <col min="9242" max="9242" width="9.140625" style="48" customWidth="1"/>
    <col min="9243" max="9244" width="9.140625" style="48"/>
    <col min="9245" max="9245" width="15.42578125" style="48" customWidth="1"/>
    <col min="9246" max="9246" width="15.28515625" style="48" customWidth="1"/>
    <col min="9247" max="9247" width="17" style="48" customWidth="1"/>
    <col min="9248" max="9248" width="12.42578125" style="48" bestFit="1" customWidth="1"/>
    <col min="9249" max="9249" width="22.28515625" style="48" bestFit="1" customWidth="1"/>
    <col min="9250" max="9250" width="14.5703125" style="48" customWidth="1"/>
    <col min="9251" max="9471" width="9.140625" style="48"/>
    <col min="9472" max="9472" width="7.140625" style="48" customWidth="1"/>
    <col min="9473" max="9473" width="6.42578125" style="48" customWidth="1"/>
    <col min="9474" max="9474" width="31.42578125" style="48" bestFit="1" customWidth="1"/>
    <col min="9475" max="9475" width="15.140625" style="48" bestFit="1" customWidth="1"/>
    <col min="9476" max="9476" width="14.85546875" style="48" bestFit="1" customWidth="1"/>
    <col min="9477" max="9477" width="16.28515625" style="48" bestFit="1" customWidth="1"/>
    <col min="9478" max="9478" width="21.140625" style="48" customWidth="1"/>
    <col min="9479" max="9479" width="17.7109375" style="48" customWidth="1"/>
    <col min="9480" max="9480" width="25.7109375" style="48" customWidth="1"/>
    <col min="9481" max="9481" width="21.42578125" style="48" customWidth="1"/>
    <col min="9482" max="9482" width="20.140625" style="48" customWidth="1"/>
    <col min="9483" max="9483" width="12" style="48" customWidth="1"/>
    <col min="9484" max="9484" width="8.7109375" style="48" customWidth="1"/>
    <col min="9485" max="9485" width="13.28515625" style="48" customWidth="1"/>
    <col min="9486" max="9486" width="8.42578125" style="48" customWidth="1"/>
    <col min="9487" max="9487" width="7.5703125" style="48" customWidth="1"/>
    <col min="9488" max="9488" width="6.85546875" style="48" customWidth="1"/>
    <col min="9489" max="9489" width="12.5703125" style="48" customWidth="1"/>
    <col min="9490" max="9490" width="12.5703125" style="48" bestFit="1" customWidth="1"/>
    <col min="9491" max="9491" width="16.28515625" style="48" customWidth="1"/>
    <col min="9492" max="9492" width="13.5703125" style="48" customWidth="1"/>
    <col min="9493" max="9493" width="11.85546875" style="48" customWidth="1"/>
    <col min="9494" max="9494" width="11.7109375" style="48" bestFit="1" customWidth="1"/>
    <col min="9495" max="9495" width="11.85546875" style="48" bestFit="1" customWidth="1"/>
    <col min="9496" max="9496" width="11.7109375" style="48" bestFit="1" customWidth="1"/>
    <col min="9497" max="9497" width="11.85546875" style="48" bestFit="1" customWidth="1"/>
    <col min="9498" max="9498" width="9.140625" style="48" customWidth="1"/>
    <col min="9499" max="9500" width="9.140625" style="48"/>
    <col min="9501" max="9501" width="15.42578125" style="48" customWidth="1"/>
    <col min="9502" max="9502" width="15.28515625" style="48" customWidth="1"/>
    <col min="9503" max="9503" width="17" style="48" customWidth="1"/>
    <col min="9504" max="9504" width="12.42578125" style="48" bestFit="1" customWidth="1"/>
    <col min="9505" max="9505" width="22.28515625" style="48" bestFit="1" customWidth="1"/>
    <col min="9506" max="9506" width="14.5703125" style="48" customWidth="1"/>
    <col min="9507" max="9727" width="9.140625" style="48"/>
    <col min="9728" max="9728" width="7.140625" style="48" customWidth="1"/>
    <col min="9729" max="9729" width="6.42578125" style="48" customWidth="1"/>
    <col min="9730" max="9730" width="31.42578125" style="48" bestFit="1" customWidth="1"/>
    <col min="9731" max="9731" width="15.140625" style="48" bestFit="1" customWidth="1"/>
    <col min="9732" max="9732" width="14.85546875" style="48" bestFit="1" customWidth="1"/>
    <col min="9733" max="9733" width="16.28515625" style="48" bestFit="1" customWidth="1"/>
    <col min="9734" max="9734" width="21.140625" style="48" customWidth="1"/>
    <col min="9735" max="9735" width="17.7109375" style="48" customWidth="1"/>
    <col min="9736" max="9736" width="25.7109375" style="48" customWidth="1"/>
    <col min="9737" max="9737" width="21.42578125" style="48" customWidth="1"/>
    <col min="9738" max="9738" width="20.140625" style="48" customWidth="1"/>
    <col min="9739" max="9739" width="12" style="48" customWidth="1"/>
    <col min="9740" max="9740" width="8.7109375" style="48" customWidth="1"/>
    <col min="9741" max="9741" width="13.28515625" style="48" customWidth="1"/>
    <col min="9742" max="9742" width="8.42578125" style="48" customWidth="1"/>
    <col min="9743" max="9743" width="7.5703125" style="48" customWidth="1"/>
    <col min="9744" max="9744" width="6.85546875" style="48" customWidth="1"/>
    <col min="9745" max="9745" width="12.5703125" style="48" customWidth="1"/>
    <col min="9746" max="9746" width="12.5703125" style="48" bestFit="1" customWidth="1"/>
    <col min="9747" max="9747" width="16.28515625" style="48" customWidth="1"/>
    <col min="9748" max="9748" width="13.5703125" style="48" customWidth="1"/>
    <col min="9749" max="9749" width="11.85546875" style="48" customWidth="1"/>
    <col min="9750" max="9750" width="11.7109375" style="48" bestFit="1" customWidth="1"/>
    <col min="9751" max="9751" width="11.85546875" style="48" bestFit="1" customWidth="1"/>
    <col min="9752" max="9752" width="11.7109375" style="48" bestFit="1" customWidth="1"/>
    <col min="9753" max="9753" width="11.85546875" style="48" bestFit="1" customWidth="1"/>
    <col min="9754" max="9754" width="9.140625" style="48" customWidth="1"/>
    <col min="9755" max="9756" width="9.140625" style="48"/>
    <col min="9757" max="9757" width="15.42578125" style="48" customWidth="1"/>
    <col min="9758" max="9758" width="15.28515625" style="48" customWidth="1"/>
    <col min="9759" max="9759" width="17" style="48" customWidth="1"/>
    <col min="9760" max="9760" width="12.42578125" style="48" bestFit="1" customWidth="1"/>
    <col min="9761" max="9761" width="22.28515625" style="48" bestFit="1" customWidth="1"/>
    <col min="9762" max="9762" width="14.5703125" style="48" customWidth="1"/>
    <col min="9763" max="9983" width="9.140625" style="48"/>
    <col min="9984" max="9984" width="7.140625" style="48" customWidth="1"/>
    <col min="9985" max="9985" width="6.42578125" style="48" customWidth="1"/>
    <col min="9986" max="9986" width="31.42578125" style="48" bestFit="1" customWidth="1"/>
    <col min="9987" max="9987" width="15.140625" style="48" bestFit="1" customWidth="1"/>
    <col min="9988" max="9988" width="14.85546875" style="48" bestFit="1" customWidth="1"/>
    <col min="9989" max="9989" width="16.28515625" style="48" bestFit="1" customWidth="1"/>
    <col min="9990" max="9990" width="21.140625" style="48" customWidth="1"/>
    <col min="9991" max="9991" width="17.7109375" style="48" customWidth="1"/>
    <col min="9992" max="9992" width="25.7109375" style="48" customWidth="1"/>
    <col min="9993" max="9993" width="21.42578125" style="48" customWidth="1"/>
    <col min="9994" max="9994" width="20.140625" style="48" customWidth="1"/>
    <col min="9995" max="9995" width="12" style="48" customWidth="1"/>
    <col min="9996" max="9996" width="8.7109375" style="48" customWidth="1"/>
    <col min="9997" max="9997" width="13.28515625" style="48" customWidth="1"/>
    <col min="9998" max="9998" width="8.42578125" style="48" customWidth="1"/>
    <col min="9999" max="9999" width="7.5703125" style="48" customWidth="1"/>
    <col min="10000" max="10000" width="6.85546875" style="48" customWidth="1"/>
    <col min="10001" max="10001" width="12.5703125" style="48" customWidth="1"/>
    <col min="10002" max="10002" width="12.5703125" style="48" bestFit="1" customWidth="1"/>
    <col min="10003" max="10003" width="16.28515625" style="48" customWidth="1"/>
    <col min="10004" max="10004" width="13.5703125" style="48" customWidth="1"/>
    <col min="10005" max="10005" width="11.85546875" style="48" customWidth="1"/>
    <col min="10006" max="10006" width="11.7109375" style="48" bestFit="1" customWidth="1"/>
    <col min="10007" max="10007" width="11.85546875" style="48" bestFit="1" customWidth="1"/>
    <col min="10008" max="10008" width="11.7109375" style="48" bestFit="1" customWidth="1"/>
    <col min="10009" max="10009" width="11.85546875" style="48" bestFit="1" customWidth="1"/>
    <col min="10010" max="10010" width="9.140625" style="48" customWidth="1"/>
    <col min="10011" max="10012" width="9.140625" style="48"/>
    <col min="10013" max="10013" width="15.42578125" style="48" customWidth="1"/>
    <col min="10014" max="10014" width="15.28515625" style="48" customWidth="1"/>
    <col min="10015" max="10015" width="17" style="48" customWidth="1"/>
    <col min="10016" max="10016" width="12.42578125" style="48" bestFit="1" customWidth="1"/>
    <col min="10017" max="10017" width="22.28515625" style="48" bestFit="1" customWidth="1"/>
    <col min="10018" max="10018" width="14.5703125" style="48" customWidth="1"/>
    <col min="10019" max="10239" width="9.140625" style="48"/>
    <col min="10240" max="10240" width="7.140625" style="48" customWidth="1"/>
    <col min="10241" max="10241" width="6.42578125" style="48" customWidth="1"/>
    <col min="10242" max="10242" width="31.42578125" style="48" bestFit="1" customWidth="1"/>
    <col min="10243" max="10243" width="15.140625" style="48" bestFit="1" customWidth="1"/>
    <col min="10244" max="10244" width="14.85546875" style="48" bestFit="1" customWidth="1"/>
    <col min="10245" max="10245" width="16.28515625" style="48" bestFit="1" customWidth="1"/>
    <col min="10246" max="10246" width="21.140625" style="48" customWidth="1"/>
    <col min="10247" max="10247" width="17.7109375" style="48" customWidth="1"/>
    <col min="10248" max="10248" width="25.7109375" style="48" customWidth="1"/>
    <col min="10249" max="10249" width="21.42578125" style="48" customWidth="1"/>
    <col min="10250" max="10250" width="20.140625" style="48" customWidth="1"/>
    <col min="10251" max="10251" width="12" style="48" customWidth="1"/>
    <col min="10252" max="10252" width="8.7109375" style="48" customWidth="1"/>
    <col min="10253" max="10253" width="13.28515625" style="48" customWidth="1"/>
    <col min="10254" max="10254" width="8.42578125" style="48" customWidth="1"/>
    <col min="10255" max="10255" width="7.5703125" style="48" customWidth="1"/>
    <col min="10256" max="10256" width="6.85546875" style="48" customWidth="1"/>
    <col min="10257" max="10257" width="12.5703125" style="48" customWidth="1"/>
    <col min="10258" max="10258" width="12.5703125" style="48" bestFit="1" customWidth="1"/>
    <col min="10259" max="10259" width="16.28515625" style="48" customWidth="1"/>
    <col min="10260" max="10260" width="13.5703125" style="48" customWidth="1"/>
    <col min="10261" max="10261" width="11.85546875" style="48" customWidth="1"/>
    <col min="10262" max="10262" width="11.7109375" style="48" bestFit="1" customWidth="1"/>
    <col min="10263" max="10263" width="11.85546875" style="48" bestFit="1" customWidth="1"/>
    <col min="10264" max="10264" width="11.7109375" style="48" bestFit="1" customWidth="1"/>
    <col min="10265" max="10265" width="11.85546875" style="48" bestFit="1" customWidth="1"/>
    <col min="10266" max="10266" width="9.140625" style="48" customWidth="1"/>
    <col min="10267" max="10268" width="9.140625" style="48"/>
    <col min="10269" max="10269" width="15.42578125" style="48" customWidth="1"/>
    <col min="10270" max="10270" width="15.28515625" style="48" customWidth="1"/>
    <col min="10271" max="10271" width="17" style="48" customWidth="1"/>
    <col min="10272" max="10272" width="12.42578125" style="48" bestFit="1" customWidth="1"/>
    <col min="10273" max="10273" width="22.28515625" style="48" bestFit="1" customWidth="1"/>
    <col min="10274" max="10274" width="14.5703125" style="48" customWidth="1"/>
    <col min="10275" max="10495" width="9.140625" style="48"/>
    <col min="10496" max="10496" width="7.140625" style="48" customWidth="1"/>
    <col min="10497" max="10497" width="6.42578125" style="48" customWidth="1"/>
    <col min="10498" max="10498" width="31.42578125" style="48" bestFit="1" customWidth="1"/>
    <col min="10499" max="10499" width="15.140625" style="48" bestFit="1" customWidth="1"/>
    <col min="10500" max="10500" width="14.85546875" style="48" bestFit="1" customWidth="1"/>
    <col min="10501" max="10501" width="16.28515625" style="48" bestFit="1" customWidth="1"/>
    <col min="10502" max="10502" width="21.140625" style="48" customWidth="1"/>
    <col min="10503" max="10503" width="17.7109375" style="48" customWidth="1"/>
    <col min="10504" max="10504" width="25.7109375" style="48" customWidth="1"/>
    <col min="10505" max="10505" width="21.42578125" style="48" customWidth="1"/>
    <col min="10506" max="10506" width="20.140625" style="48" customWidth="1"/>
    <col min="10507" max="10507" width="12" style="48" customWidth="1"/>
    <col min="10508" max="10508" width="8.7109375" style="48" customWidth="1"/>
    <col min="10509" max="10509" width="13.28515625" style="48" customWidth="1"/>
    <col min="10510" max="10510" width="8.42578125" style="48" customWidth="1"/>
    <col min="10511" max="10511" width="7.5703125" style="48" customWidth="1"/>
    <col min="10512" max="10512" width="6.85546875" style="48" customWidth="1"/>
    <col min="10513" max="10513" width="12.5703125" style="48" customWidth="1"/>
    <col min="10514" max="10514" width="12.5703125" style="48" bestFit="1" customWidth="1"/>
    <col min="10515" max="10515" width="16.28515625" style="48" customWidth="1"/>
    <col min="10516" max="10516" width="13.5703125" style="48" customWidth="1"/>
    <col min="10517" max="10517" width="11.85546875" style="48" customWidth="1"/>
    <col min="10518" max="10518" width="11.7109375" style="48" bestFit="1" customWidth="1"/>
    <col min="10519" max="10519" width="11.85546875" style="48" bestFit="1" customWidth="1"/>
    <col min="10520" max="10520" width="11.7109375" style="48" bestFit="1" customWidth="1"/>
    <col min="10521" max="10521" width="11.85546875" style="48" bestFit="1" customWidth="1"/>
    <col min="10522" max="10522" width="9.140625" style="48" customWidth="1"/>
    <col min="10523" max="10524" width="9.140625" style="48"/>
    <col min="10525" max="10525" width="15.42578125" style="48" customWidth="1"/>
    <col min="10526" max="10526" width="15.28515625" style="48" customWidth="1"/>
    <col min="10527" max="10527" width="17" style="48" customWidth="1"/>
    <col min="10528" max="10528" width="12.42578125" style="48" bestFit="1" customWidth="1"/>
    <col min="10529" max="10529" width="22.28515625" style="48" bestFit="1" customWidth="1"/>
    <col min="10530" max="10530" width="14.5703125" style="48" customWidth="1"/>
    <col min="10531" max="10751" width="9.140625" style="48"/>
    <col min="10752" max="10752" width="7.140625" style="48" customWidth="1"/>
    <col min="10753" max="10753" width="6.42578125" style="48" customWidth="1"/>
    <col min="10754" max="10754" width="31.42578125" style="48" bestFit="1" customWidth="1"/>
    <col min="10755" max="10755" width="15.140625" style="48" bestFit="1" customWidth="1"/>
    <col min="10756" max="10756" width="14.85546875" style="48" bestFit="1" customWidth="1"/>
    <col min="10757" max="10757" width="16.28515625" style="48" bestFit="1" customWidth="1"/>
    <col min="10758" max="10758" width="21.140625" style="48" customWidth="1"/>
    <col min="10759" max="10759" width="17.7109375" style="48" customWidth="1"/>
    <col min="10760" max="10760" width="25.7109375" style="48" customWidth="1"/>
    <col min="10761" max="10761" width="21.42578125" style="48" customWidth="1"/>
    <col min="10762" max="10762" width="20.140625" style="48" customWidth="1"/>
    <col min="10763" max="10763" width="12" style="48" customWidth="1"/>
    <col min="10764" max="10764" width="8.7109375" style="48" customWidth="1"/>
    <col min="10765" max="10765" width="13.28515625" style="48" customWidth="1"/>
    <col min="10766" max="10766" width="8.42578125" style="48" customWidth="1"/>
    <col min="10767" max="10767" width="7.5703125" style="48" customWidth="1"/>
    <col min="10768" max="10768" width="6.85546875" style="48" customWidth="1"/>
    <col min="10769" max="10769" width="12.5703125" style="48" customWidth="1"/>
    <col min="10770" max="10770" width="12.5703125" style="48" bestFit="1" customWidth="1"/>
    <col min="10771" max="10771" width="16.28515625" style="48" customWidth="1"/>
    <col min="10772" max="10772" width="13.5703125" style="48" customWidth="1"/>
    <col min="10773" max="10773" width="11.85546875" style="48" customWidth="1"/>
    <col min="10774" max="10774" width="11.7109375" style="48" bestFit="1" customWidth="1"/>
    <col min="10775" max="10775" width="11.85546875" style="48" bestFit="1" customWidth="1"/>
    <col min="10776" max="10776" width="11.7109375" style="48" bestFit="1" customWidth="1"/>
    <col min="10777" max="10777" width="11.85546875" style="48" bestFit="1" customWidth="1"/>
    <col min="10778" max="10778" width="9.140625" style="48" customWidth="1"/>
    <col min="10779" max="10780" width="9.140625" style="48"/>
    <col min="10781" max="10781" width="15.42578125" style="48" customWidth="1"/>
    <col min="10782" max="10782" width="15.28515625" style="48" customWidth="1"/>
    <col min="10783" max="10783" width="17" style="48" customWidth="1"/>
    <col min="10784" max="10784" width="12.42578125" style="48" bestFit="1" customWidth="1"/>
    <col min="10785" max="10785" width="22.28515625" style="48" bestFit="1" customWidth="1"/>
    <col min="10786" max="10786" width="14.5703125" style="48" customWidth="1"/>
    <col min="10787" max="11007" width="9.140625" style="48"/>
    <col min="11008" max="11008" width="7.140625" style="48" customWidth="1"/>
    <col min="11009" max="11009" width="6.42578125" style="48" customWidth="1"/>
    <col min="11010" max="11010" width="31.42578125" style="48" bestFit="1" customWidth="1"/>
    <col min="11011" max="11011" width="15.140625" style="48" bestFit="1" customWidth="1"/>
    <col min="11012" max="11012" width="14.85546875" style="48" bestFit="1" customWidth="1"/>
    <col min="11013" max="11013" width="16.28515625" style="48" bestFit="1" customWidth="1"/>
    <col min="11014" max="11014" width="21.140625" style="48" customWidth="1"/>
    <col min="11015" max="11015" width="17.7109375" style="48" customWidth="1"/>
    <col min="11016" max="11016" width="25.7109375" style="48" customWidth="1"/>
    <col min="11017" max="11017" width="21.42578125" style="48" customWidth="1"/>
    <col min="11018" max="11018" width="20.140625" style="48" customWidth="1"/>
    <col min="11019" max="11019" width="12" style="48" customWidth="1"/>
    <col min="11020" max="11020" width="8.7109375" style="48" customWidth="1"/>
    <col min="11021" max="11021" width="13.28515625" style="48" customWidth="1"/>
    <col min="11022" max="11022" width="8.42578125" style="48" customWidth="1"/>
    <col min="11023" max="11023" width="7.5703125" style="48" customWidth="1"/>
    <col min="11024" max="11024" width="6.85546875" style="48" customWidth="1"/>
    <col min="11025" max="11025" width="12.5703125" style="48" customWidth="1"/>
    <col min="11026" max="11026" width="12.5703125" style="48" bestFit="1" customWidth="1"/>
    <col min="11027" max="11027" width="16.28515625" style="48" customWidth="1"/>
    <col min="11028" max="11028" width="13.5703125" style="48" customWidth="1"/>
    <col min="11029" max="11029" width="11.85546875" style="48" customWidth="1"/>
    <col min="11030" max="11030" width="11.7109375" style="48" bestFit="1" customWidth="1"/>
    <col min="11031" max="11031" width="11.85546875" style="48" bestFit="1" customWidth="1"/>
    <col min="11032" max="11032" width="11.7109375" style="48" bestFit="1" customWidth="1"/>
    <col min="11033" max="11033" width="11.85546875" style="48" bestFit="1" customWidth="1"/>
    <col min="11034" max="11034" width="9.140625" style="48" customWidth="1"/>
    <col min="11035" max="11036" width="9.140625" style="48"/>
    <col min="11037" max="11037" width="15.42578125" style="48" customWidth="1"/>
    <col min="11038" max="11038" width="15.28515625" style="48" customWidth="1"/>
    <col min="11039" max="11039" width="17" style="48" customWidth="1"/>
    <col min="11040" max="11040" width="12.42578125" style="48" bestFit="1" customWidth="1"/>
    <col min="11041" max="11041" width="22.28515625" style="48" bestFit="1" customWidth="1"/>
    <col min="11042" max="11042" width="14.5703125" style="48" customWidth="1"/>
    <col min="11043" max="11263" width="9.140625" style="48"/>
    <col min="11264" max="11264" width="7.140625" style="48" customWidth="1"/>
    <col min="11265" max="11265" width="6.42578125" style="48" customWidth="1"/>
    <col min="11266" max="11266" width="31.42578125" style="48" bestFit="1" customWidth="1"/>
    <col min="11267" max="11267" width="15.140625" style="48" bestFit="1" customWidth="1"/>
    <col min="11268" max="11268" width="14.85546875" style="48" bestFit="1" customWidth="1"/>
    <col min="11269" max="11269" width="16.28515625" style="48" bestFit="1" customWidth="1"/>
    <col min="11270" max="11270" width="21.140625" style="48" customWidth="1"/>
    <col min="11271" max="11271" width="17.7109375" style="48" customWidth="1"/>
    <col min="11272" max="11272" width="25.7109375" style="48" customWidth="1"/>
    <col min="11273" max="11273" width="21.42578125" style="48" customWidth="1"/>
    <col min="11274" max="11274" width="20.140625" style="48" customWidth="1"/>
    <col min="11275" max="11275" width="12" style="48" customWidth="1"/>
    <col min="11276" max="11276" width="8.7109375" style="48" customWidth="1"/>
    <col min="11277" max="11277" width="13.28515625" style="48" customWidth="1"/>
    <col min="11278" max="11278" width="8.42578125" style="48" customWidth="1"/>
    <col min="11279" max="11279" width="7.5703125" style="48" customWidth="1"/>
    <col min="11280" max="11280" width="6.85546875" style="48" customWidth="1"/>
    <col min="11281" max="11281" width="12.5703125" style="48" customWidth="1"/>
    <col min="11282" max="11282" width="12.5703125" style="48" bestFit="1" customWidth="1"/>
    <col min="11283" max="11283" width="16.28515625" style="48" customWidth="1"/>
    <col min="11284" max="11284" width="13.5703125" style="48" customWidth="1"/>
    <col min="11285" max="11285" width="11.85546875" style="48" customWidth="1"/>
    <col min="11286" max="11286" width="11.7109375" style="48" bestFit="1" customWidth="1"/>
    <col min="11287" max="11287" width="11.85546875" style="48" bestFit="1" customWidth="1"/>
    <col min="11288" max="11288" width="11.7109375" style="48" bestFit="1" customWidth="1"/>
    <col min="11289" max="11289" width="11.85546875" style="48" bestFit="1" customWidth="1"/>
    <col min="11290" max="11290" width="9.140625" style="48" customWidth="1"/>
    <col min="11291" max="11292" width="9.140625" style="48"/>
    <col min="11293" max="11293" width="15.42578125" style="48" customWidth="1"/>
    <col min="11294" max="11294" width="15.28515625" style="48" customWidth="1"/>
    <col min="11295" max="11295" width="17" style="48" customWidth="1"/>
    <col min="11296" max="11296" width="12.42578125" style="48" bestFit="1" customWidth="1"/>
    <col min="11297" max="11297" width="22.28515625" style="48" bestFit="1" customWidth="1"/>
    <col min="11298" max="11298" width="14.5703125" style="48" customWidth="1"/>
    <col min="11299" max="11519" width="9.140625" style="48"/>
    <col min="11520" max="11520" width="7.140625" style="48" customWidth="1"/>
    <col min="11521" max="11521" width="6.42578125" style="48" customWidth="1"/>
    <col min="11522" max="11522" width="31.42578125" style="48" bestFit="1" customWidth="1"/>
    <col min="11523" max="11523" width="15.140625" style="48" bestFit="1" customWidth="1"/>
    <col min="11524" max="11524" width="14.85546875" style="48" bestFit="1" customWidth="1"/>
    <col min="11525" max="11525" width="16.28515625" style="48" bestFit="1" customWidth="1"/>
    <col min="11526" max="11526" width="21.140625" style="48" customWidth="1"/>
    <col min="11527" max="11527" width="17.7109375" style="48" customWidth="1"/>
    <col min="11528" max="11528" width="25.7109375" style="48" customWidth="1"/>
    <col min="11529" max="11529" width="21.42578125" style="48" customWidth="1"/>
    <col min="11530" max="11530" width="20.140625" style="48" customWidth="1"/>
    <col min="11531" max="11531" width="12" style="48" customWidth="1"/>
    <col min="11532" max="11532" width="8.7109375" style="48" customWidth="1"/>
    <col min="11533" max="11533" width="13.28515625" style="48" customWidth="1"/>
    <col min="11534" max="11534" width="8.42578125" style="48" customWidth="1"/>
    <col min="11535" max="11535" width="7.5703125" style="48" customWidth="1"/>
    <col min="11536" max="11536" width="6.85546875" style="48" customWidth="1"/>
    <col min="11537" max="11537" width="12.5703125" style="48" customWidth="1"/>
    <col min="11538" max="11538" width="12.5703125" style="48" bestFit="1" customWidth="1"/>
    <col min="11539" max="11539" width="16.28515625" style="48" customWidth="1"/>
    <col min="11540" max="11540" width="13.5703125" style="48" customWidth="1"/>
    <col min="11541" max="11541" width="11.85546875" style="48" customWidth="1"/>
    <col min="11542" max="11542" width="11.7109375" style="48" bestFit="1" customWidth="1"/>
    <col min="11543" max="11543" width="11.85546875" style="48" bestFit="1" customWidth="1"/>
    <col min="11544" max="11544" width="11.7109375" style="48" bestFit="1" customWidth="1"/>
    <col min="11545" max="11545" width="11.85546875" style="48" bestFit="1" customWidth="1"/>
    <col min="11546" max="11546" width="9.140625" style="48" customWidth="1"/>
    <col min="11547" max="11548" width="9.140625" style="48"/>
    <col min="11549" max="11549" width="15.42578125" style="48" customWidth="1"/>
    <col min="11550" max="11550" width="15.28515625" style="48" customWidth="1"/>
    <col min="11551" max="11551" width="17" style="48" customWidth="1"/>
    <col min="11552" max="11552" width="12.42578125" style="48" bestFit="1" customWidth="1"/>
    <col min="11553" max="11553" width="22.28515625" style="48" bestFit="1" customWidth="1"/>
    <col min="11554" max="11554" width="14.5703125" style="48" customWidth="1"/>
    <col min="11555" max="11775" width="9.140625" style="48"/>
    <col min="11776" max="11776" width="7.140625" style="48" customWidth="1"/>
    <col min="11777" max="11777" width="6.42578125" style="48" customWidth="1"/>
    <col min="11778" max="11778" width="31.42578125" style="48" bestFit="1" customWidth="1"/>
    <col min="11779" max="11779" width="15.140625" style="48" bestFit="1" customWidth="1"/>
    <col min="11780" max="11780" width="14.85546875" style="48" bestFit="1" customWidth="1"/>
    <col min="11781" max="11781" width="16.28515625" style="48" bestFit="1" customWidth="1"/>
    <col min="11782" max="11782" width="21.140625" style="48" customWidth="1"/>
    <col min="11783" max="11783" width="17.7109375" style="48" customWidth="1"/>
    <col min="11784" max="11784" width="25.7109375" style="48" customWidth="1"/>
    <col min="11785" max="11785" width="21.42578125" style="48" customWidth="1"/>
    <col min="11786" max="11786" width="20.140625" style="48" customWidth="1"/>
    <col min="11787" max="11787" width="12" style="48" customWidth="1"/>
    <col min="11788" max="11788" width="8.7109375" style="48" customWidth="1"/>
    <col min="11789" max="11789" width="13.28515625" style="48" customWidth="1"/>
    <col min="11790" max="11790" width="8.42578125" style="48" customWidth="1"/>
    <col min="11791" max="11791" width="7.5703125" style="48" customWidth="1"/>
    <col min="11792" max="11792" width="6.85546875" style="48" customWidth="1"/>
    <col min="11793" max="11793" width="12.5703125" style="48" customWidth="1"/>
    <col min="11794" max="11794" width="12.5703125" style="48" bestFit="1" customWidth="1"/>
    <col min="11795" max="11795" width="16.28515625" style="48" customWidth="1"/>
    <col min="11796" max="11796" width="13.5703125" style="48" customWidth="1"/>
    <col min="11797" max="11797" width="11.85546875" style="48" customWidth="1"/>
    <col min="11798" max="11798" width="11.7109375" style="48" bestFit="1" customWidth="1"/>
    <col min="11799" max="11799" width="11.85546875" style="48" bestFit="1" customWidth="1"/>
    <col min="11800" max="11800" width="11.7109375" style="48" bestFit="1" customWidth="1"/>
    <col min="11801" max="11801" width="11.85546875" style="48" bestFit="1" customWidth="1"/>
    <col min="11802" max="11802" width="9.140625" style="48" customWidth="1"/>
    <col min="11803" max="11804" width="9.140625" style="48"/>
    <col min="11805" max="11805" width="15.42578125" style="48" customWidth="1"/>
    <col min="11806" max="11806" width="15.28515625" style="48" customWidth="1"/>
    <col min="11807" max="11807" width="17" style="48" customWidth="1"/>
    <col min="11808" max="11808" width="12.42578125" style="48" bestFit="1" customWidth="1"/>
    <col min="11809" max="11809" width="22.28515625" style="48" bestFit="1" customWidth="1"/>
    <col min="11810" max="11810" width="14.5703125" style="48" customWidth="1"/>
    <col min="11811" max="12031" width="9.140625" style="48"/>
    <col min="12032" max="12032" width="7.140625" style="48" customWidth="1"/>
    <col min="12033" max="12033" width="6.42578125" style="48" customWidth="1"/>
    <col min="12034" max="12034" width="31.42578125" style="48" bestFit="1" customWidth="1"/>
    <col min="12035" max="12035" width="15.140625" style="48" bestFit="1" customWidth="1"/>
    <col min="12036" max="12036" width="14.85546875" style="48" bestFit="1" customWidth="1"/>
    <col min="12037" max="12037" width="16.28515625" style="48" bestFit="1" customWidth="1"/>
    <col min="12038" max="12038" width="21.140625" style="48" customWidth="1"/>
    <col min="12039" max="12039" width="17.7109375" style="48" customWidth="1"/>
    <col min="12040" max="12040" width="25.7109375" style="48" customWidth="1"/>
    <col min="12041" max="12041" width="21.42578125" style="48" customWidth="1"/>
    <col min="12042" max="12042" width="20.140625" style="48" customWidth="1"/>
    <col min="12043" max="12043" width="12" style="48" customWidth="1"/>
    <col min="12044" max="12044" width="8.7109375" style="48" customWidth="1"/>
    <col min="12045" max="12045" width="13.28515625" style="48" customWidth="1"/>
    <col min="12046" max="12046" width="8.42578125" style="48" customWidth="1"/>
    <col min="12047" max="12047" width="7.5703125" style="48" customWidth="1"/>
    <col min="12048" max="12048" width="6.85546875" style="48" customWidth="1"/>
    <col min="12049" max="12049" width="12.5703125" style="48" customWidth="1"/>
    <col min="12050" max="12050" width="12.5703125" style="48" bestFit="1" customWidth="1"/>
    <col min="12051" max="12051" width="16.28515625" style="48" customWidth="1"/>
    <col min="12052" max="12052" width="13.5703125" style="48" customWidth="1"/>
    <col min="12053" max="12053" width="11.85546875" style="48" customWidth="1"/>
    <col min="12054" max="12054" width="11.7109375" style="48" bestFit="1" customWidth="1"/>
    <col min="12055" max="12055" width="11.85546875" style="48" bestFit="1" customWidth="1"/>
    <col min="12056" max="12056" width="11.7109375" style="48" bestFit="1" customWidth="1"/>
    <col min="12057" max="12057" width="11.85546875" style="48" bestFit="1" customWidth="1"/>
    <col min="12058" max="12058" width="9.140625" style="48" customWidth="1"/>
    <col min="12059" max="12060" width="9.140625" style="48"/>
    <col min="12061" max="12061" width="15.42578125" style="48" customWidth="1"/>
    <col min="12062" max="12062" width="15.28515625" style="48" customWidth="1"/>
    <col min="12063" max="12063" width="17" style="48" customWidth="1"/>
    <col min="12064" max="12064" width="12.42578125" style="48" bestFit="1" customWidth="1"/>
    <col min="12065" max="12065" width="22.28515625" style="48" bestFit="1" customWidth="1"/>
    <col min="12066" max="12066" width="14.5703125" style="48" customWidth="1"/>
    <col min="12067" max="12287" width="9.140625" style="48"/>
    <col min="12288" max="12288" width="7.140625" style="48" customWidth="1"/>
    <col min="12289" max="12289" width="6.42578125" style="48" customWidth="1"/>
    <col min="12290" max="12290" width="31.42578125" style="48" bestFit="1" customWidth="1"/>
    <col min="12291" max="12291" width="15.140625" style="48" bestFit="1" customWidth="1"/>
    <col min="12292" max="12292" width="14.85546875" style="48" bestFit="1" customWidth="1"/>
    <col min="12293" max="12293" width="16.28515625" style="48" bestFit="1" customWidth="1"/>
    <col min="12294" max="12294" width="21.140625" style="48" customWidth="1"/>
    <col min="12295" max="12295" width="17.7109375" style="48" customWidth="1"/>
    <col min="12296" max="12296" width="25.7109375" style="48" customWidth="1"/>
    <col min="12297" max="12297" width="21.42578125" style="48" customWidth="1"/>
    <col min="12298" max="12298" width="20.140625" style="48" customWidth="1"/>
    <col min="12299" max="12299" width="12" style="48" customWidth="1"/>
    <col min="12300" max="12300" width="8.7109375" style="48" customWidth="1"/>
    <col min="12301" max="12301" width="13.28515625" style="48" customWidth="1"/>
    <col min="12302" max="12302" width="8.42578125" style="48" customWidth="1"/>
    <col min="12303" max="12303" width="7.5703125" style="48" customWidth="1"/>
    <col min="12304" max="12304" width="6.85546875" style="48" customWidth="1"/>
    <col min="12305" max="12305" width="12.5703125" style="48" customWidth="1"/>
    <col min="12306" max="12306" width="12.5703125" style="48" bestFit="1" customWidth="1"/>
    <col min="12307" max="12307" width="16.28515625" style="48" customWidth="1"/>
    <col min="12308" max="12308" width="13.5703125" style="48" customWidth="1"/>
    <col min="12309" max="12309" width="11.85546875" style="48" customWidth="1"/>
    <col min="12310" max="12310" width="11.7109375" style="48" bestFit="1" customWidth="1"/>
    <col min="12311" max="12311" width="11.85546875" style="48" bestFit="1" customWidth="1"/>
    <col min="12312" max="12312" width="11.7109375" style="48" bestFit="1" customWidth="1"/>
    <col min="12313" max="12313" width="11.85546875" style="48" bestFit="1" customWidth="1"/>
    <col min="12314" max="12314" width="9.140625" style="48" customWidth="1"/>
    <col min="12315" max="12316" width="9.140625" style="48"/>
    <col min="12317" max="12317" width="15.42578125" style="48" customWidth="1"/>
    <col min="12318" max="12318" width="15.28515625" style="48" customWidth="1"/>
    <col min="12319" max="12319" width="17" style="48" customWidth="1"/>
    <col min="12320" max="12320" width="12.42578125" style="48" bestFit="1" customWidth="1"/>
    <col min="12321" max="12321" width="22.28515625" style="48" bestFit="1" customWidth="1"/>
    <col min="12322" max="12322" width="14.5703125" style="48" customWidth="1"/>
    <col min="12323" max="12543" width="9.140625" style="48"/>
    <col min="12544" max="12544" width="7.140625" style="48" customWidth="1"/>
    <col min="12545" max="12545" width="6.42578125" style="48" customWidth="1"/>
    <col min="12546" max="12546" width="31.42578125" style="48" bestFit="1" customWidth="1"/>
    <col min="12547" max="12547" width="15.140625" style="48" bestFit="1" customWidth="1"/>
    <col min="12548" max="12548" width="14.85546875" style="48" bestFit="1" customWidth="1"/>
    <col min="12549" max="12549" width="16.28515625" style="48" bestFit="1" customWidth="1"/>
    <col min="12550" max="12550" width="21.140625" style="48" customWidth="1"/>
    <col min="12551" max="12551" width="17.7109375" style="48" customWidth="1"/>
    <col min="12552" max="12552" width="25.7109375" style="48" customWidth="1"/>
    <col min="12553" max="12553" width="21.42578125" style="48" customWidth="1"/>
    <col min="12554" max="12554" width="20.140625" style="48" customWidth="1"/>
    <col min="12555" max="12555" width="12" style="48" customWidth="1"/>
    <col min="12556" max="12556" width="8.7109375" style="48" customWidth="1"/>
    <col min="12557" max="12557" width="13.28515625" style="48" customWidth="1"/>
    <col min="12558" max="12558" width="8.42578125" style="48" customWidth="1"/>
    <col min="12559" max="12559" width="7.5703125" style="48" customWidth="1"/>
    <col min="12560" max="12560" width="6.85546875" style="48" customWidth="1"/>
    <col min="12561" max="12561" width="12.5703125" style="48" customWidth="1"/>
    <col min="12562" max="12562" width="12.5703125" style="48" bestFit="1" customWidth="1"/>
    <col min="12563" max="12563" width="16.28515625" style="48" customWidth="1"/>
    <col min="12564" max="12564" width="13.5703125" style="48" customWidth="1"/>
    <col min="12565" max="12565" width="11.85546875" style="48" customWidth="1"/>
    <col min="12566" max="12566" width="11.7109375" style="48" bestFit="1" customWidth="1"/>
    <col min="12567" max="12567" width="11.85546875" style="48" bestFit="1" customWidth="1"/>
    <col min="12568" max="12568" width="11.7109375" style="48" bestFit="1" customWidth="1"/>
    <col min="12569" max="12569" width="11.85546875" style="48" bestFit="1" customWidth="1"/>
    <col min="12570" max="12570" width="9.140625" style="48" customWidth="1"/>
    <col min="12571" max="12572" width="9.140625" style="48"/>
    <col min="12573" max="12573" width="15.42578125" style="48" customWidth="1"/>
    <col min="12574" max="12574" width="15.28515625" style="48" customWidth="1"/>
    <col min="12575" max="12575" width="17" style="48" customWidth="1"/>
    <col min="12576" max="12576" width="12.42578125" style="48" bestFit="1" customWidth="1"/>
    <col min="12577" max="12577" width="22.28515625" style="48" bestFit="1" customWidth="1"/>
    <col min="12578" max="12578" width="14.5703125" style="48" customWidth="1"/>
    <col min="12579" max="12799" width="9.140625" style="48"/>
    <col min="12800" max="12800" width="7.140625" style="48" customWidth="1"/>
    <col min="12801" max="12801" width="6.42578125" style="48" customWidth="1"/>
    <col min="12802" max="12802" width="31.42578125" style="48" bestFit="1" customWidth="1"/>
    <col min="12803" max="12803" width="15.140625" style="48" bestFit="1" customWidth="1"/>
    <col min="12804" max="12804" width="14.85546875" style="48" bestFit="1" customWidth="1"/>
    <col min="12805" max="12805" width="16.28515625" style="48" bestFit="1" customWidth="1"/>
    <col min="12806" max="12806" width="21.140625" style="48" customWidth="1"/>
    <col min="12807" max="12807" width="17.7109375" style="48" customWidth="1"/>
    <col min="12808" max="12808" width="25.7109375" style="48" customWidth="1"/>
    <col min="12809" max="12809" width="21.42578125" style="48" customWidth="1"/>
    <col min="12810" max="12810" width="20.140625" style="48" customWidth="1"/>
    <col min="12811" max="12811" width="12" style="48" customWidth="1"/>
    <col min="12812" max="12812" width="8.7109375" style="48" customWidth="1"/>
    <col min="12813" max="12813" width="13.28515625" style="48" customWidth="1"/>
    <col min="12814" max="12814" width="8.42578125" style="48" customWidth="1"/>
    <col min="12815" max="12815" width="7.5703125" style="48" customWidth="1"/>
    <col min="12816" max="12816" width="6.85546875" style="48" customWidth="1"/>
    <col min="12817" max="12817" width="12.5703125" style="48" customWidth="1"/>
    <col min="12818" max="12818" width="12.5703125" style="48" bestFit="1" customWidth="1"/>
    <col min="12819" max="12819" width="16.28515625" style="48" customWidth="1"/>
    <col min="12820" max="12820" width="13.5703125" style="48" customWidth="1"/>
    <col min="12821" max="12821" width="11.85546875" style="48" customWidth="1"/>
    <col min="12822" max="12822" width="11.7109375" style="48" bestFit="1" customWidth="1"/>
    <col min="12823" max="12823" width="11.85546875" style="48" bestFit="1" customWidth="1"/>
    <col min="12824" max="12824" width="11.7109375" style="48" bestFit="1" customWidth="1"/>
    <col min="12825" max="12825" width="11.85546875" style="48" bestFit="1" customWidth="1"/>
    <col min="12826" max="12826" width="9.140625" style="48" customWidth="1"/>
    <col min="12827" max="12828" width="9.140625" style="48"/>
    <col min="12829" max="12829" width="15.42578125" style="48" customWidth="1"/>
    <col min="12830" max="12830" width="15.28515625" style="48" customWidth="1"/>
    <col min="12831" max="12831" width="17" style="48" customWidth="1"/>
    <col min="12832" max="12832" width="12.42578125" style="48" bestFit="1" customWidth="1"/>
    <col min="12833" max="12833" width="22.28515625" style="48" bestFit="1" customWidth="1"/>
    <col min="12834" max="12834" width="14.5703125" style="48" customWidth="1"/>
    <col min="12835" max="13055" width="9.140625" style="48"/>
    <col min="13056" max="13056" width="7.140625" style="48" customWidth="1"/>
    <col min="13057" max="13057" width="6.42578125" style="48" customWidth="1"/>
    <col min="13058" max="13058" width="31.42578125" style="48" bestFit="1" customWidth="1"/>
    <col min="13059" max="13059" width="15.140625" style="48" bestFit="1" customWidth="1"/>
    <col min="13060" max="13060" width="14.85546875" style="48" bestFit="1" customWidth="1"/>
    <col min="13061" max="13061" width="16.28515625" style="48" bestFit="1" customWidth="1"/>
    <col min="13062" max="13062" width="21.140625" style="48" customWidth="1"/>
    <col min="13063" max="13063" width="17.7109375" style="48" customWidth="1"/>
    <col min="13064" max="13064" width="25.7109375" style="48" customWidth="1"/>
    <col min="13065" max="13065" width="21.42578125" style="48" customWidth="1"/>
    <col min="13066" max="13066" width="20.140625" style="48" customWidth="1"/>
    <col min="13067" max="13067" width="12" style="48" customWidth="1"/>
    <col min="13068" max="13068" width="8.7109375" style="48" customWidth="1"/>
    <col min="13069" max="13069" width="13.28515625" style="48" customWidth="1"/>
    <col min="13070" max="13070" width="8.42578125" style="48" customWidth="1"/>
    <col min="13071" max="13071" width="7.5703125" style="48" customWidth="1"/>
    <col min="13072" max="13072" width="6.85546875" style="48" customWidth="1"/>
    <col min="13073" max="13073" width="12.5703125" style="48" customWidth="1"/>
    <col min="13074" max="13074" width="12.5703125" style="48" bestFit="1" customWidth="1"/>
    <col min="13075" max="13075" width="16.28515625" style="48" customWidth="1"/>
    <col min="13076" max="13076" width="13.5703125" style="48" customWidth="1"/>
    <col min="13077" max="13077" width="11.85546875" style="48" customWidth="1"/>
    <col min="13078" max="13078" width="11.7109375" style="48" bestFit="1" customWidth="1"/>
    <col min="13079" max="13079" width="11.85546875" style="48" bestFit="1" customWidth="1"/>
    <col min="13080" max="13080" width="11.7109375" style="48" bestFit="1" customWidth="1"/>
    <col min="13081" max="13081" width="11.85546875" style="48" bestFit="1" customWidth="1"/>
    <col min="13082" max="13082" width="9.140625" style="48" customWidth="1"/>
    <col min="13083" max="13084" width="9.140625" style="48"/>
    <col min="13085" max="13085" width="15.42578125" style="48" customWidth="1"/>
    <col min="13086" max="13086" width="15.28515625" style="48" customWidth="1"/>
    <col min="13087" max="13087" width="17" style="48" customWidth="1"/>
    <col min="13088" max="13088" width="12.42578125" style="48" bestFit="1" customWidth="1"/>
    <col min="13089" max="13089" width="22.28515625" style="48" bestFit="1" customWidth="1"/>
    <col min="13090" max="13090" width="14.5703125" style="48" customWidth="1"/>
    <col min="13091" max="13311" width="9.140625" style="48"/>
    <col min="13312" max="13312" width="7.140625" style="48" customWidth="1"/>
    <col min="13313" max="13313" width="6.42578125" style="48" customWidth="1"/>
    <col min="13314" max="13314" width="31.42578125" style="48" bestFit="1" customWidth="1"/>
    <col min="13315" max="13315" width="15.140625" style="48" bestFit="1" customWidth="1"/>
    <col min="13316" max="13316" width="14.85546875" style="48" bestFit="1" customWidth="1"/>
    <col min="13317" max="13317" width="16.28515625" style="48" bestFit="1" customWidth="1"/>
    <col min="13318" max="13318" width="21.140625" style="48" customWidth="1"/>
    <col min="13319" max="13319" width="17.7109375" style="48" customWidth="1"/>
    <col min="13320" max="13320" width="25.7109375" style="48" customWidth="1"/>
    <col min="13321" max="13321" width="21.42578125" style="48" customWidth="1"/>
    <col min="13322" max="13322" width="20.140625" style="48" customWidth="1"/>
    <col min="13323" max="13323" width="12" style="48" customWidth="1"/>
    <col min="13324" max="13324" width="8.7109375" style="48" customWidth="1"/>
    <col min="13325" max="13325" width="13.28515625" style="48" customWidth="1"/>
    <col min="13326" max="13326" width="8.42578125" style="48" customWidth="1"/>
    <col min="13327" max="13327" width="7.5703125" style="48" customWidth="1"/>
    <col min="13328" max="13328" width="6.85546875" style="48" customWidth="1"/>
    <col min="13329" max="13329" width="12.5703125" style="48" customWidth="1"/>
    <col min="13330" max="13330" width="12.5703125" style="48" bestFit="1" customWidth="1"/>
    <col min="13331" max="13331" width="16.28515625" style="48" customWidth="1"/>
    <col min="13332" max="13332" width="13.5703125" style="48" customWidth="1"/>
    <col min="13333" max="13333" width="11.85546875" style="48" customWidth="1"/>
    <col min="13334" max="13334" width="11.7109375" style="48" bestFit="1" customWidth="1"/>
    <col min="13335" max="13335" width="11.85546875" style="48" bestFit="1" customWidth="1"/>
    <col min="13336" max="13336" width="11.7109375" style="48" bestFit="1" customWidth="1"/>
    <col min="13337" max="13337" width="11.85546875" style="48" bestFit="1" customWidth="1"/>
    <col min="13338" max="13338" width="9.140625" style="48" customWidth="1"/>
    <col min="13339" max="13340" width="9.140625" style="48"/>
    <col min="13341" max="13341" width="15.42578125" style="48" customWidth="1"/>
    <col min="13342" max="13342" width="15.28515625" style="48" customWidth="1"/>
    <col min="13343" max="13343" width="17" style="48" customWidth="1"/>
    <col min="13344" max="13344" width="12.42578125" style="48" bestFit="1" customWidth="1"/>
    <col min="13345" max="13345" width="22.28515625" style="48" bestFit="1" customWidth="1"/>
    <col min="13346" max="13346" width="14.5703125" style="48" customWidth="1"/>
    <col min="13347" max="13567" width="9.140625" style="48"/>
    <col min="13568" max="13568" width="7.140625" style="48" customWidth="1"/>
    <col min="13569" max="13569" width="6.42578125" style="48" customWidth="1"/>
    <col min="13570" max="13570" width="31.42578125" style="48" bestFit="1" customWidth="1"/>
    <col min="13571" max="13571" width="15.140625" style="48" bestFit="1" customWidth="1"/>
    <col min="13572" max="13572" width="14.85546875" style="48" bestFit="1" customWidth="1"/>
    <col min="13573" max="13573" width="16.28515625" style="48" bestFit="1" customWidth="1"/>
    <col min="13574" max="13574" width="21.140625" style="48" customWidth="1"/>
    <col min="13575" max="13575" width="17.7109375" style="48" customWidth="1"/>
    <col min="13576" max="13576" width="25.7109375" style="48" customWidth="1"/>
    <col min="13577" max="13577" width="21.42578125" style="48" customWidth="1"/>
    <col min="13578" max="13578" width="20.140625" style="48" customWidth="1"/>
    <col min="13579" max="13579" width="12" style="48" customWidth="1"/>
    <col min="13580" max="13580" width="8.7109375" style="48" customWidth="1"/>
    <col min="13581" max="13581" width="13.28515625" style="48" customWidth="1"/>
    <col min="13582" max="13582" width="8.42578125" style="48" customWidth="1"/>
    <col min="13583" max="13583" width="7.5703125" style="48" customWidth="1"/>
    <col min="13584" max="13584" width="6.85546875" style="48" customWidth="1"/>
    <col min="13585" max="13585" width="12.5703125" style="48" customWidth="1"/>
    <col min="13586" max="13586" width="12.5703125" style="48" bestFit="1" customWidth="1"/>
    <col min="13587" max="13587" width="16.28515625" style="48" customWidth="1"/>
    <col min="13588" max="13588" width="13.5703125" style="48" customWidth="1"/>
    <col min="13589" max="13589" width="11.85546875" style="48" customWidth="1"/>
    <col min="13590" max="13590" width="11.7109375" style="48" bestFit="1" customWidth="1"/>
    <col min="13591" max="13591" width="11.85546875" style="48" bestFit="1" customWidth="1"/>
    <col min="13592" max="13592" width="11.7109375" style="48" bestFit="1" customWidth="1"/>
    <col min="13593" max="13593" width="11.85546875" style="48" bestFit="1" customWidth="1"/>
    <col min="13594" max="13594" width="9.140625" style="48" customWidth="1"/>
    <col min="13595" max="13596" width="9.140625" style="48"/>
    <col min="13597" max="13597" width="15.42578125" style="48" customWidth="1"/>
    <col min="13598" max="13598" width="15.28515625" style="48" customWidth="1"/>
    <col min="13599" max="13599" width="17" style="48" customWidth="1"/>
    <col min="13600" max="13600" width="12.42578125" style="48" bestFit="1" customWidth="1"/>
    <col min="13601" max="13601" width="22.28515625" style="48" bestFit="1" customWidth="1"/>
    <col min="13602" max="13602" width="14.5703125" style="48" customWidth="1"/>
    <col min="13603" max="13823" width="9.140625" style="48"/>
    <col min="13824" max="13824" width="7.140625" style="48" customWidth="1"/>
    <col min="13825" max="13825" width="6.42578125" style="48" customWidth="1"/>
    <col min="13826" max="13826" width="31.42578125" style="48" bestFit="1" customWidth="1"/>
    <col min="13827" max="13827" width="15.140625" style="48" bestFit="1" customWidth="1"/>
    <col min="13828" max="13828" width="14.85546875" style="48" bestFit="1" customWidth="1"/>
    <col min="13829" max="13829" width="16.28515625" style="48" bestFit="1" customWidth="1"/>
    <col min="13830" max="13830" width="21.140625" style="48" customWidth="1"/>
    <col min="13831" max="13831" width="17.7109375" style="48" customWidth="1"/>
    <col min="13832" max="13832" width="25.7109375" style="48" customWidth="1"/>
    <col min="13833" max="13833" width="21.42578125" style="48" customWidth="1"/>
    <col min="13834" max="13834" width="20.140625" style="48" customWidth="1"/>
    <col min="13835" max="13835" width="12" style="48" customWidth="1"/>
    <col min="13836" max="13836" width="8.7109375" style="48" customWidth="1"/>
    <col min="13837" max="13837" width="13.28515625" style="48" customWidth="1"/>
    <col min="13838" max="13838" width="8.42578125" style="48" customWidth="1"/>
    <col min="13839" max="13839" width="7.5703125" style="48" customWidth="1"/>
    <col min="13840" max="13840" width="6.85546875" style="48" customWidth="1"/>
    <col min="13841" max="13841" width="12.5703125" style="48" customWidth="1"/>
    <col min="13842" max="13842" width="12.5703125" style="48" bestFit="1" customWidth="1"/>
    <col min="13843" max="13843" width="16.28515625" style="48" customWidth="1"/>
    <col min="13844" max="13844" width="13.5703125" style="48" customWidth="1"/>
    <col min="13845" max="13845" width="11.85546875" style="48" customWidth="1"/>
    <col min="13846" max="13846" width="11.7109375" style="48" bestFit="1" customWidth="1"/>
    <col min="13847" max="13847" width="11.85546875" style="48" bestFit="1" customWidth="1"/>
    <col min="13848" max="13848" width="11.7109375" style="48" bestFit="1" customWidth="1"/>
    <col min="13849" max="13849" width="11.85546875" style="48" bestFit="1" customWidth="1"/>
    <col min="13850" max="13850" width="9.140625" style="48" customWidth="1"/>
    <col min="13851" max="13852" width="9.140625" style="48"/>
    <col min="13853" max="13853" width="15.42578125" style="48" customWidth="1"/>
    <col min="13854" max="13854" width="15.28515625" style="48" customWidth="1"/>
    <col min="13855" max="13855" width="17" style="48" customWidth="1"/>
    <col min="13856" max="13856" width="12.42578125" style="48" bestFit="1" customWidth="1"/>
    <col min="13857" max="13857" width="22.28515625" style="48" bestFit="1" customWidth="1"/>
    <col min="13858" max="13858" width="14.5703125" style="48" customWidth="1"/>
    <col min="13859" max="14079" width="9.140625" style="48"/>
    <col min="14080" max="14080" width="7.140625" style="48" customWidth="1"/>
    <col min="14081" max="14081" width="6.42578125" style="48" customWidth="1"/>
    <col min="14082" max="14082" width="31.42578125" style="48" bestFit="1" customWidth="1"/>
    <col min="14083" max="14083" width="15.140625" style="48" bestFit="1" customWidth="1"/>
    <col min="14084" max="14084" width="14.85546875" style="48" bestFit="1" customWidth="1"/>
    <col min="14085" max="14085" width="16.28515625" style="48" bestFit="1" customWidth="1"/>
    <col min="14086" max="14086" width="21.140625" style="48" customWidth="1"/>
    <col min="14087" max="14087" width="17.7109375" style="48" customWidth="1"/>
    <col min="14088" max="14088" width="25.7109375" style="48" customWidth="1"/>
    <col min="14089" max="14089" width="21.42578125" style="48" customWidth="1"/>
    <col min="14090" max="14090" width="20.140625" style="48" customWidth="1"/>
    <col min="14091" max="14091" width="12" style="48" customWidth="1"/>
    <col min="14092" max="14092" width="8.7109375" style="48" customWidth="1"/>
    <col min="14093" max="14093" width="13.28515625" style="48" customWidth="1"/>
    <col min="14094" max="14094" width="8.42578125" style="48" customWidth="1"/>
    <col min="14095" max="14095" width="7.5703125" style="48" customWidth="1"/>
    <col min="14096" max="14096" width="6.85546875" style="48" customWidth="1"/>
    <col min="14097" max="14097" width="12.5703125" style="48" customWidth="1"/>
    <col min="14098" max="14098" width="12.5703125" style="48" bestFit="1" customWidth="1"/>
    <col min="14099" max="14099" width="16.28515625" style="48" customWidth="1"/>
    <col min="14100" max="14100" width="13.5703125" style="48" customWidth="1"/>
    <col min="14101" max="14101" width="11.85546875" style="48" customWidth="1"/>
    <col min="14102" max="14102" width="11.7109375" style="48" bestFit="1" customWidth="1"/>
    <col min="14103" max="14103" width="11.85546875" style="48" bestFit="1" customWidth="1"/>
    <col min="14104" max="14104" width="11.7109375" style="48" bestFit="1" customWidth="1"/>
    <col min="14105" max="14105" width="11.85546875" style="48" bestFit="1" customWidth="1"/>
    <col min="14106" max="14106" width="9.140625" style="48" customWidth="1"/>
    <col min="14107" max="14108" width="9.140625" style="48"/>
    <col min="14109" max="14109" width="15.42578125" style="48" customWidth="1"/>
    <col min="14110" max="14110" width="15.28515625" style="48" customWidth="1"/>
    <col min="14111" max="14111" width="17" style="48" customWidth="1"/>
    <col min="14112" max="14112" width="12.42578125" style="48" bestFit="1" customWidth="1"/>
    <col min="14113" max="14113" width="22.28515625" style="48" bestFit="1" customWidth="1"/>
    <col min="14114" max="14114" width="14.5703125" style="48" customWidth="1"/>
    <col min="14115" max="14335" width="9.140625" style="48"/>
    <col min="14336" max="14336" width="7.140625" style="48" customWidth="1"/>
    <col min="14337" max="14337" width="6.42578125" style="48" customWidth="1"/>
    <col min="14338" max="14338" width="31.42578125" style="48" bestFit="1" customWidth="1"/>
    <col min="14339" max="14339" width="15.140625" style="48" bestFit="1" customWidth="1"/>
    <col min="14340" max="14340" width="14.85546875" style="48" bestFit="1" customWidth="1"/>
    <col min="14341" max="14341" width="16.28515625" style="48" bestFit="1" customWidth="1"/>
    <col min="14342" max="14342" width="21.140625" style="48" customWidth="1"/>
    <col min="14343" max="14343" width="17.7109375" style="48" customWidth="1"/>
    <col min="14344" max="14344" width="25.7109375" style="48" customWidth="1"/>
    <col min="14345" max="14345" width="21.42578125" style="48" customWidth="1"/>
    <col min="14346" max="14346" width="20.140625" style="48" customWidth="1"/>
    <col min="14347" max="14347" width="12" style="48" customWidth="1"/>
    <col min="14348" max="14348" width="8.7109375" style="48" customWidth="1"/>
    <col min="14349" max="14349" width="13.28515625" style="48" customWidth="1"/>
    <col min="14350" max="14350" width="8.42578125" style="48" customWidth="1"/>
    <col min="14351" max="14351" width="7.5703125" style="48" customWidth="1"/>
    <col min="14352" max="14352" width="6.85546875" style="48" customWidth="1"/>
    <col min="14353" max="14353" width="12.5703125" style="48" customWidth="1"/>
    <col min="14354" max="14354" width="12.5703125" style="48" bestFit="1" customWidth="1"/>
    <col min="14355" max="14355" width="16.28515625" style="48" customWidth="1"/>
    <col min="14356" max="14356" width="13.5703125" style="48" customWidth="1"/>
    <col min="14357" max="14357" width="11.85546875" style="48" customWidth="1"/>
    <col min="14358" max="14358" width="11.7109375" style="48" bestFit="1" customWidth="1"/>
    <col min="14359" max="14359" width="11.85546875" style="48" bestFit="1" customWidth="1"/>
    <col min="14360" max="14360" width="11.7109375" style="48" bestFit="1" customWidth="1"/>
    <col min="14361" max="14361" width="11.85546875" style="48" bestFit="1" customWidth="1"/>
    <col min="14362" max="14362" width="9.140625" style="48" customWidth="1"/>
    <col min="14363" max="14364" width="9.140625" style="48"/>
    <col min="14365" max="14365" width="15.42578125" style="48" customWidth="1"/>
    <col min="14366" max="14366" width="15.28515625" style="48" customWidth="1"/>
    <col min="14367" max="14367" width="17" style="48" customWidth="1"/>
    <col min="14368" max="14368" width="12.42578125" style="48" bestFit="1" customWidth="1"/>
    <col min="14369" max="14369" width="22.28515625" style="48" bestFit="1" customWidth="1"/>
    <col min="14370" max="14370" width="14.5703125" style="48" customWidth="1"/>
    <col min="14371" max="14591" width="9.140625" style="48"/>
    <col min="14592" max="14592" width="7.140625" style="48" customWidth="1"/>
    <col min="14593" max="14593" width="6.42578125" style="48" customWidth="1"/>
    <col min="14594" max="14594" width="31.42578125" style="48" bestFit="1" customWidth="1"/>
    <col min="14595" max="14595" width="15.140625" style="48" bestFit="1" customWidth="1"/>
    <col min="14596" max="14596" width="14.85546875" style="48" bestFit="1" customWidth="1"/>
    <col min="14597" max="14597" width="16.28515625" style="48" bestFit="1" customWidth="1"/>
    <col min="14598" max="14598" width="21.140625" style="48" customWidth="1"/>
    <col min="14599" max="14599" width="17.7109375" style="48" customWidth="1"/>
    <col min="14600" max="14600" width="25.7109375" style="48" customWidth="1"/>
    <col min="14601" max="14601" width="21.42578125" style="48" customWidth="1"/>
    <col min="14602" max="14602" width="20.140625" style="48" customWidth="1"/>
    <col min="14603" max="14603" width="12" style="48" customWidth="1"/>
    <col min="14604" max="14604" width="8.7109375" style="48" customWidth="1"/>
    <col min="14605" max="14605" width="13.28515625" style="48" customWidth="1"/>
    <col min="14606" max="14606" width="8.42578125" style="48" customWidth="1"/>
    <col min="14607" max="14607" width="7.5703125" style="48" customWidth="1"/>
    <col min="14608" max="14608" width="6.85546875" style="48" customWidth="1"/>
    <col min="14609" max="14609" width="12.5703125" style="48" customWidth="1"/>
    <col min="14610" max="14610" width="12.5703125" style="48" bestFit="1" customWidth="1"/>
    <col min="14611" max="14611" width="16.28515625" style="48" customWidth="1"/>
    <col min="14612" max="14612" width="13.5703125" style="48" customWidth="1"/>
    <col min="14613" max="14613" width="11.85546875" style="48" customWidth="1"/>
    <col min="14614" max="14614" width="11.7109375" style="48" bestFit="1" customWidth="1"/>
    <col min="14615" max="14615" width="11.85546875" style="48" bestFit="1" customWidth="1"/>
    <col min="14616" max="14616" width="11.7109375" style="48" bestFit="1" customWidth="1"/>
    <col min="14617" max="14617" width="11.85546875" style="48" bestFit="1" customWidth="1"/>
    <col min="14618" max="14618" width="9.140625" style="48" customWidth="1"/>
    <col min="14619" max="14620" width="9.140625" style="48"/>
    <col min="14621" max="14621" width="15.42578125" style="48" customWidth="1"/>
    <col min="14622" max="14622" width="15.28515625" style="48" customWidth="1"/>
    <col min="14623" max="14623" width="17" style="48" customWidth="1"/>
    <col min="14624" max="14624" width="12.42578125" style="48" bestFit="1" customWidth="1"/>
    <col min="14625" max="14625" width="22.28515625" style="48" bestFit="1" customWidth="1"/>
    <col min="14626" max="14626" width="14.5703125" style="48" customWidth="1"/>
    <col min="14627" max="14847" width="9.140625" style="48"/>
    <col min="14848" max="14848" width="7.140625" style="48" customWidth="1"/>
    <col min="14849" max="14849" width="6.42578125" style="48" customWidth="1"/>
    <col min="14850" max="14850" width="31.42578125" style="48" bestFit="1" customWidth="1"/>
    <col min="14851" max="14851" width="15.140625" style="48" bestFit="1" customWidth="1"/>
    <col min="14852" max="14852" width="14.85546875" style="48" bestFit="1" customWidth="1"/>
    <col min="14853" max="14853" width="16.28515625" style="48" bestFit="1" customWidth="1"/>
    <col min="14854" max="14854" width="21.140625" style="48" customWidth="1"/>
    <col min="14855" max="14855" width="17.7109375" style="48" customWidth="1"/>
    <col min="14856" max="14856" width="25.7109375" style="48" customWidth="1"/>
    <col min="14857" max="14857" width="21.42578125" style="48" customWidth="1"/>
    <col min="14858" max="14858" width="20.140625" style="48" customWidth="1"/>
    <col min="14859" max="14859" width="12" style="48" customWidth="1"/>
    <col min="14860" max="14860" width="8.7109375" style="48" customWidth="1"/>
    <col min="14861" max="14861" width="13.28515625" style="48" customWidth="1"/>
    <col min="14862" max="14862" width="8.42578125" style="48" customWidth="1"/>
    <col min="14863" max="14863" width="7.5703125" style="48" customWidth="1"/>
    <col min="14864" max="14864" width="6.85546875" style="48" customWidth="1"/>
    <col min="14865" max="14865" width="12.5703125" style="48" customWidth="1"/>
    <col min="14866" max="14866" width="12.5703125" style="48" bestFit="1" customWidth="1"/>
    <col min="14867" max="14867" width="16.28515625" style="48" customWidth="1"/>
    <col min="14868" max="14868" width="13.5703125" style="48" customWidth="1"/>
    <col min="14869" max="14869" width="11.85546875" style="48" customWidth="1"/>
    <col min="14870" max="14870" width="11.7109375" style="48" bestFit="1" customWidth="1"/>
    <col min="14871" max="14871" width="11.85546875" style="48" bestFit="1" customWidth="1"/>
    <col min="14872" max="14872" width="11.7109375" style="48" bestFit="1" customWidth="1"/>
    <col min="14873" max="14873" width="11.85546875" style="48" bestFit="1" customWidth="1"/>
    <col min="14874" max="14874" width="9.140625" style="48" customWidth="1"/>
    <col min="14875" max="14876" width="9.140625" style="48"/>
    <col min="14877" max="14877" width="15.42578125" style="48" customWidth="1"/>
    <col min="14878" max="14878" width="15.28515625" style="48" customWidth="1"/>
    <col min="14879" max="14879" width="17" style="48" customWidth="1"/>
    <col min="14880" max="14880" width="12.42578125" style="48" bestFit="1" customWidth="1"/>
    <col min="14881" max="14881" width="22.28515625" style="48" bestFit="1" customWidth="1"/>
    <col min="14882" max="14882" width="14.5703125" style="48" customWidth="1"/>
    <col min="14883" max="15103" width="9.140625" style="48"/>
    <col min="15104" max="15104" width="7.140625" style="48" customWidth="1"/>
    <col min="15105" max="15105" width="6.42578125" style="48" customWidth="1"/>
    <col min="15106" max="15106" width="31.42578125" style="48" bestFit="1" customWidth="1"/>
    <col min="15107" max="15107" width="15.140625" style="48" bestFit="1" customWidth="1"/>
    <col min="15108" max="15108" width="14.85546875" style="48" bestFit="1" customWidth="1"/>
    <col min="15109" max="15109" width="16.28515625" style="48" bestFit="1" customWidth="1"/>
    <col min="15110" max="15110" width="21.140625" style="48" customWidth="1"/>
    <col min="15111" max="15111" width="17.7109375" style="48" customWidth="1"/>
    <col min="15112" max="15112" width="25.7109375" style="48" customWidth="1"/>
    <col min="15113" max="15113" width="21.42578125" style="48" customWidth="1"/>
    <col min="15114" max="15114" width="20.140625" style="48" customWidth="1"/>
    <col min="15115" max="15115" width="12" style="48" customWidth="1"/>
    <col min="15116" max="15116" width="8.7109375" style="48" customWidth="1"/>
    <col min="15117" max="15117" width="13.28515625" style="48" customWidth="1"/>
    <col min="15118" max="15118" width="8.42578125" style="48" customWidth="1"/>
    <col min="15119" max="15119" width="7.5703125" style="48" customWidth="1"/>
    <col min="15120" max="15120" width="6.85546875" style="48" customWidth="1"/>
    <col min="15121" max="15121" width="12.5703125" style="48" customWidth="1"/>
    <col min="15122" max="15122" width="12.5703125" style="48" bestFit="1" customWidth="1"/>
    <col min="15123" max="15123" width="16.28515625" style="48" customWidth="1"/>
    <col min="15124" max="15124" width="13.5703125" style="48" customWidth="1"/>
    <col min="15125" max="15125" width="11.85546875" style="48" customWidth="1"/>
    <col min="15126" max="15126" width="11.7109375" style="48" bestFit="1" customWidth="1"/>
    <col min="15127" max="15127" width="11.85546875" style="48" bestFit="1" customWidth="1"/>
    <col min="15128" max="15128" width="11.7109375" style="48" bestFit="1" customWidth="1"/>
    <col min="15129" max="15129" width="11.85546875" style="48" bestFit="1" customWidth="1"/>
    <col min="15130" max="15130" width="9.140625" style="48" customWidth="1"/>
    <col min="15131" max="15132" width="9.140625" style="48"/>
    <col min="15133" max="15133" width="15.42578125" style="48" customWidth="1"/>
    <col min="15134" max="15134" width="15.28515625" style="48" customWidth="1"/>
    <col min="15135" max="15135" width="17" style="48" customWidth="1"/>
    <col min="15136" max="15136" width="12.42578125" style="48" bestFit="1" customWidth="1"/>
    <col min="15137" max="15137" width="22.28515625" style="48" bestFit="1" customWidth="1"/>
    <col min="15138" max="15138" width="14.5703125" style="48" customWidth="1"/>
    <col min="15139" max="15359" width="9.140625" style="48"/>
    <col min="15360" max="15360" width="7.140625" style="48" customWidth="1"/>
    <col min="15361" max="15361" width="6.42578125" style="48" customWidth="1"/>
    <col min="15362" max="15362" width="31.42578125" style="48" bestFit="1" customWidth="1"/>
    <col min="15363" max="15363" width="15.140625" style="48" bestFit="1" customWidth="1"/>
    <col min="15364" max="15364" width="14.85546875" style="48" bestFit="1" customWidth="1"/>
    <col min="15365" max="15365" width="16.28515625" style="48" bestFit="1" customWidth="1"/>
    <col min="15366" max="15366" width="21.140625" style="48" customWidth="1"/>
    <col min="15367" max="15367" width="17.7109375" style="48" customWidth="1"/>
    <col min="15368" max="15368" width="25.7109375" style="48" customWidth="1"/>
    <col min="15369" max="15369" width="21.42578125" style="48" customWidth="1"/>
    <col min="15370" max="15370" width="20.140625" style="48" customWidth="1"/>
    <col min="15371" max="15371" width="12" style="48" customWidth="1"/>
    <col min="15372" max="15372" width="8.7109375" style="48" customWidth="1"/>
    <col min="15373" max="15373" width="13.28515625" style="48" customWidth="1"/>
    <col min="15374" max="15374" width="8.42578125" style="48" customWidth="1"/>
    <col min="15375" max="15375" width="7.5703125" style="48" customWidth="1"/>
    <col min="15376" max="15376" width="6.85546875" style="48" customWidth="1"/>
    <col min="15377" max="15377" width="12.5703125" style="48" customWidth="1"/>
    <col min="15378" max="15378" width="12.5703125" style="48" bestFit="1" customWidth="1"/>
    <col min="15379" max="15379" width="16.28515625" style="48" customWidth="1"/>
    <col min="15380" max="15380" width="13.5703125" style="48" customWidth="1"/>
    <col min="15381" max="15381" width="11.85546875" style="48" customWidth="1"/>
    <col min="15382" max="15382" width="11.7109375" style="48" bestFit="1" customWidth="1"/>
    <col min="15383" max="15383" width="11.85546875" style="48" bestFit="1" customWidth="1"/>
    <col min="15384" max="15384" width="11.7109375" style="48" bestFit="1" customWidth="1"/>
    <col min="15385" max="15385" width="11.85546875" style="48" bestFit="1" customWidth="1"/>
    <col min="15386" max="15386" width="9.140625" style="48" customWidth="1"/>
    <col min="15387" max="15388" width="9.140625" style="48"/>
    <col min="15389" max="15389" width="15.42578125" style="48" customWidth="1"/>
    <col min="15390" max="15390" width="15.28515625" style="48" customWidth="1"/>
    <col min="15391" max="15391" width="17" style="48" customWidth="1"/>
    <col min="15392" max="15392" width="12.42578125" style="48" bestFit="1" customWidth="1"/>
    <col min="15393" max="15393" width="22.28515625" style="48" bestFit="1" customWidth="1"/>
    <col min="15394" max="15394" width="14.5703125" style="48" customWidth="1"/>
    <col min="15395" max="15615" width="9.140625" style="48"/>
    <col min="15616" max="15616" width="7.140625" style="48" customWidth="1"/>
    <col min="15617" max="15617" width="6.42578125" style="48" customWidth="1"/>
    <col min="15618" max="15618" width="31.42578125" style="48" bestFit="1" customWidth="1"/>
    <col min="15619" max="15619" width="15.140625" style="48" bestFit="1" customWidth="1"/>
    <col min="15620" max="15620" width="14.85546875" style="48" bestFit="1" customWidth="1"/>
    <col min="15621" max="15621" width="16.28515625" style="48" bestFit="1" customWidth="1"/>
    <col min="15622" max="15622" width="21.140625" style="48" customWidth="1"/>
    <col min="15623" max="15623" width="17.7109375" style="48" customWidth="1"/>
    <col min="15624" max="15624" width="25.7109375" style="48" customWidth="1"/>
    <col min="15625" max="15625" width="21.42578125" style="48" customWidth="1"/>
    <col min="15626" max="15626" width="20.140625" style="48" customWidth="1"/>
    <col min="15627" max="15627" width="12" style="48" customWidth="1"/>
    <col min="15628" max="15628" width="8.7109375" style="48" customWidth="1"/>
    <col min="15629" max="15629" width="13.28515625" style="48" customWidth="1"/>
    <col min="15630" max="15630" width="8.42578125" style="48" customWidth="1"/>
    <col min="15631" max="15631" width="7.5703125" style="48" customWidth="1"/>
    <col min="15632" max="15632" width="6.85546875" style="48" customWidth="1"/>
    <col min="15633" max="15633" width="12.5703125" style="48" customWidth="1"/>
    <col min="15634" max="15634" width="12.5703125" style="48" bestFit="1" customWidth="1"/>
    <col min="15635" max="15635" width="16.28515625" style="48" customWidth="1"/>
    <col min="15636" max="15636" width="13.5703125" style="48" customWidth="1"/>
    <col min="15637" max="15637" width="11.85546875" style="48" customWidth="1"/>
    <col min="15638" max="15638" width="11.7109375" style="48" bestFit="1" customWidth="1"/>
    <col min="15639" max="15639" width="11.85546875" style="48" bestFit="1" customWidth="1"/>
    <col min="15640" max="15640" width="11.7109375" style="48" bestFit="1" customWidth="1"/>
    <col min="15641" max="15641" width="11.85546875" style="48" bestFit="1" customWidth="1"/>
    <col min="15642" max="15642" width="9.140625" style="48" customWidth="1"/>
    <col min="15643" max="15644" width="9.140625" style="48"/>
    <col min="15645" max="15645" width="15.42578125" style="48" customWidth="1"/>
    <col min="15646" max="15646" width="15.28515625" style="48" customWidth="1"/>
    <col min="15647" max="15647" width="17" style="48" customWidth="1"/>
    <col min="15648" max="15648" width="12.42578125" style="48" bestFit="1" customWidth="1"/>
    <col min="15649" max="15649" width="22.28515625" style="48" bestFit="1" customWidth="1"/>
    <col min="15650" max="15650" width="14.5703125" style="48" customWidth="1"/>
    <col min="15651" max="15871" width="9.140625" style="48"/>
    <col min="15872" max="15872" width="7.140625" style="48" customWidth="1"/>
    <col min="15873" max="15873" width="6.42578125" style="48" customWidth="1"/>
    <col min="15874" max="15874" width="31.42578125" style="48" bestFit="1" customWidth="1"/>
    <col min="15875" max="15875" width="15.140625" style="48" bestFit="1" customWidth="1"/>
    <col min="15876" max="15876" width="14.85546875" style="48" bestFit="1" customWidth="1"/>
    <col min="15877" max="15877" width="16.28515625" style="48" bestFit="1" customWidth="1"/>
    <col min="15878" max="15878" width="21.140625" style="48" customWidth="1"/>
    <col min="15879" max="15879" width="17.7109375" style="48" customWidth="1"/>
    <col min="15880" max="15880" width="25.7109375" style="48" customWidth="1"/>
    <col min="15881" max="15881" width="21.42578125" style="48" customWidth="1"/>
    <col min="15882" max="15882" width="20.140625" style="48" customWidth="1"/>
    <col min="15883" max="15883" width="12" style="48" customWidth="1"/>
    <col min="15884" max="15884" width="8.7109375" style="48" customWidth="1"/>
    <col min="15885" max="15885" width="13.28515625" style="48" customWidth="1"/>
    <col min="15886" max="15886" width="8.42578125" style="48" customWidth="1"/>
    <col min="15887" max="15887" width="7.5703125" style="48" customWidth="1"/>
    <col min="15888" max="15888" width="6.85546875" style="48" customWidth="1"/>
    <col min="15889" max="15889" width="12.5703125" style="48" customWidth="1"/>
    <col min="15890" max="15890" width="12.5703125" style="48" bestFit="1" customWidth="1"/>
    <col min="15891" max="15891" width="16.28515625" style="48" customWidth="1"/>
    <col min="15892" max="15892" width="13.5703125" style="48" customWidth="1"/>
    <col min="15893" max="15893" width="11.85546875" style="48" customWidth="1"/>
    <col min="15894" max="15894" width="11.7109375" style="48" bestFit="1" customWidth="1"/>
    <col min="15895" max="15895" width="11.85546875" style="48" bestFit="1" customWidth="1"/>
    <col min="15896" max="15896" width="11.7109375" style="48" bestFit="1" customWidth="1"/>
    <col min="15897" max="15897" width="11.85546875" style="48" bestFit="1" customWidth="1"/>
    <col min="15898" max="15898" width="9.140625" style="48" customWidth="1"/>
    <col min="15899" max="15900" width="9.140625" style="48"/>
    <col min="15901" max="15901" width="15.42578125" style="48" customWidth="1"/>
    <col min="15902" max="15902" width="15.28515625" style="48" customWidth="1"/>
    <col min="15903" max="15903" width="17" style="48" customWidth="1"/>
    <col min="15904" max="15904" width="12.42578125" style="48" bestFit="1" customWidth="1"/>
    <col min="15905" max="15905" width="22.28515625" style="48" bestFit="1" customWidth="1"/>
    <col min="15906" max="15906" width="14.5703125" style="48" customWidth="1"/>
    <col min="15907" max="16127" width="9.140625" style="48"/>
    <col min="16128" max="16128" width="7.140625" style="48" customWidth="1"/>
    <col min="16129" max="16129" width="6.42578125" style="48" customWidth="1"/>
    <col min="16130" max="16130" width="31.42578125" style="48" bestFit="1" customWidth="1"/>
    <col min="16131" max="16131" width="15.140625" style="48" bestFit="1" customWidth="1"/>
    <col min="16132" max="16132" width="14.85546875" style="48" bestFit="1" customWidth="1"/>
    <col min="16133" max="16133" width="16.28515625" style="48" bestFit="1" customWidth="1"/>
    <col min="16134" max="16134" width="21.140625" style="48" customWidth="1"/>
    <col min="16135" max="16135" width="17.7109375" style="48" customWidth="1"/>
    <col min="16136" max="16136" width="25.7109375" style="48" customWidth="1"/>
    <col min="16137" max="16137" width="21.42578125" style="48" customWidth="1"/>
    <col min="16138" max="16138" width="20.140625" style="48" customWidth="1"/>
    <col min="16139" max="16139" width="12" style="48" customWidth="1"/>
    <col min="16140" max="16140" width="8.7109375" style="48" customWidth="1"/>
    <col min="16141" max="16141" width="13.28515625" style="48" customWidth="1"/>
    <col min="16142" max="16142" width="8.42578125" style="48" customWidth="1"/>
    <col min="16143" max="16143" width="7.5703125" style="48" customWidth="1"/>
    <col min="16144" max="16144" width="6.85546875" style="48" customWidth="1"/>
    <col min="16145" max="16145" width="12.5703125" style="48" customWidth="1"/>
    <col min="16146" max="16146" width="12.5703125" style="48" bestFit="1" customWidth="1"/>
    <col min="16147" max="16147" width="16.28515625" style="48" customWidth="1"/>
    <col min="16148" max="16148" width="13.5703125" style="48" customWidth="1"/>
    <col min="16149" max="16149" width="11.85546875" style="48" customWidth="1"/>
    <col min="16150" max="16150" width="11.7109375" style="48" bestFit="1" customWidth="1"/>
    <col min="16151" max="16151" width="11.85546875" style="48" bestFit="1" customWidth="1"/>
    <col min="16152" max="16152" width="11.7109375" style="48" bestFit="1" customWidth="1"/>
    <col min="16153" max="16153" width="11.85546875" style="48" bestFit="1" customWidth="1"/>
    <col min="16154" max="16154" width="9.140625" style="48" customWidth="1"/>
    <col min="16155" max="16156" width="9.140625" style="48"/>
    <col min="16157" max="16157" width="15.42578125" style="48" customWidth="1"/>
    <col min="16158" max="16158" width="15.28515625" style="48" customWidth="1"/>
    <col min="16159" max="16159" width="17" style="48" customWidth="1"/>
    <col min="16160" max="16160" width="12.42578125" style="48" bestFit="1" customWidth="1"/>
    <col min="16161" max="16161" width="22.28515625" style="48" bestFit="1" customWidth="1"/>
    <col min="16162" max="16162" width="14.5703125" style="48" customWidth="1"/>
    <col min="16163" max="16384" width="9.140625" style="48"/>
  </cols>
  <sheetData>
    <row r="2" spans="1:34">
      <c r="A2" s="52" t="s">
        <v>168</v>
      </c>
    </row>
    <row r="3" spans="1:34">
      <c r="A3" s="50" t="s">
        <v>156</v>
      </c>
    </row>
    <row r="4" spans="1:34">
      <c r="A4" s="50"/>
    </row>
    <row r="5" spans="1:34">
      <c r="A5" s="1040" t="s">
        <v>169</v>
      </c>
      <c r="B5" s="1040"/>
      <c r="C5" s="1040"/>
      <c r="D5" s="1040"/>
      <c r="E5" s="1040"/>
      <c r="F5" s="1040"/>
      <c r="G5" s="1040"/>
      <c r="H5" s="1040"/>
      <c r="I5" s="1040"/>
      <c r="J5" s="1040"/>
      <c r="K5" s="1040"/>
      <c r="L5" s="1040"/>
      <c r="M5" s="1040"/>
      <c r="N5" s="1040"/>
      <c r="O5" s="1040"/>
      <c r="P5" s="1040"/>
      <c r="Q5" s="1040"/>
      <c r="R5" s="104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1041" t="s">
        <v>170</v>
      </c>
      <c r="AE5" s="1041"/>
      <c r="AF5" s="1041"/>
    </row>
    <row r="6" spans="1:34">
      <c r="A6" s="50" t="s">
        <v>159</v>
      </c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783"/>
      <c r="AE6" s="783"/>
      <c r="AF6" s="783"/>
    </row>
    <row r="8" spans="1:34">
      <c r="A8" s="48" t="s">
        <v>171</v>
      </c>
    </row>
    <row r="10" spans="1:34">
      <c r="A10" s="1040" t="s">
        <v>172</v>
      </c>
      <c r="B10" s="1040"/>
      <c r="C10" s="1040"/>
      <c r="D10" s="1040"/>
      <c r="E10" s="1040"/>
      <c r="F10" s="1040"/>
      <c r="G10" s="1040"/>
      <c r="H10" s="1040"/>
      <c r="I10" s="1040"/>
      <c r="J10" s="1040"/>
      <c r="K10" s="1040"/>
      <c r="L10" s="1040"/>
      <c r="M10" s="1040"/>
      <c r="N10" s="1040"/>
      <c r="O10" s="1040"/>
      <c r="P10" s="1040"/>
      <c r="Q10" s="1040"/>
      <c r="R10" s="1040"/>
    </row>
    <row r="12" spans="1:34">
      <c r="A12" s="784" t="str">
        <f>'SCH-5(MLT)'!B12</f>
        <v>BSC ALLIED HEALTH SCIENCES</v>
      </c>
    </row>
    <row r="14" spans="1:34">
      <c r="A14" s="1034" t="s">
        <v>59</v>
      </c>
      <c r="B14" s="1034" t="s">
        <v>60</v>
      </c>
      <c r="C14" s="1034" t="s">
        <v>61</v>
      </c>
      <c r="D14" s="1034" t="s">
        <v>62</v>
      </c>
      <c r="E14" s="1034" t="s">
        <v>63</v>
      </c>
      <c r="F14" s="1034" t="s">
        <v>64</v>
      </c>
      <c r="G14" s="1034" t="s">
        <v>65</v>
      </c>
      <c r="H14" s="1036" t="s">
        <v>66</v>
      </c>
      <c r="I14" s="1034" t="s">
        <v>67</v>
      </c>
      <c r="J14" s="1034" t="s">
        <v>68</v>
      </c>
      <c r="K14" s="1034" t="s">
        <v>69</v>
      </c>
      <c r="L14" s="1034" t="s">
        <v>70</v>
      </c>
      <c r="M14" s="1036" t="s">
        <v>71</v>
      </c>
      <c r="N14" s="1036"/>
      <c r="O14" s="1036"/>
      <c r="P14" s="1036"/>
      <c r="Q14" s="1036"/>
      <c r="R14" s="1036"/>
      <c r="S14" s="1036"/>
      <c r="T14" s="1036"/>
      <c r="U14" s="1034" t="s">
        <v>72</v>
      </c>
      <c r="V14" s="1037" t="s">
        <v>73</v>
      </c>
      <c r="W14" s="1037"/>
      <c r="X14" s="1037" t="s">
        <v>74</v>
      </c>
      <c r="Y14" s="1037"/>
      <c r="Z14" s="1034" t="s">
        <v>75</v>
      </c>
      <c r="AA14" s="1034" t="s">
        <v>76</v>
      </c>
      <c r="AB14" s="1034" t="s">
        <v>77</v>
      </c>
      <c r="AC14" s="1034" t="s">
        <v>78</v>
      </c>
      <c r="AD14" s="1034" t="s">
        <v>79</v>
      </c>
      <c r="AE14" s="1034" t="s">
        <v>80</v>
      </c>
      <c r="AF14" s="1038" t="s">
        <v>81</v>
      </c>
      <c r="AG14" s="1038"/>
      <c r="AH14" s="1038"/>
    </row>
    <row r="15" spans="1:34" ht="56.25">
      <c r="A15" s="1034"/>
      <c r="B15" s="1034"/>
      <c r="C15" s="1034"/>
      <c r="D15" s="1034"/>
      <c r="E15" s="1034"/>
      <c r="F15" s="1034"/>
      <c r="G15" s="1034"/>
      <c r="H15" s="1036"/>
      <c r="I15" s="1034"/>
      <c r="J15" s="1034"/>
      <c r="K15" s="1034"/>
      <c r="L15" s="1034"/>
      <c r="M15" s="750" t="s">
        <v>82</v>
      </c>
      <c r="N15" s="750" t="s">
        <v>83</v>
      </c>
      <c r="O15" s="750" t="s">
        <v>84</v>
      </c>
      <c r="P15" s="750" t="s">
        <v>85</v>
      </c>
      <c r="Q15" s="87" t="s">
        <v>86</v>
      </c>
      <c r="R15" s="751" t="s">
        <v>87</v>
      </c>
      <c r="S15" s="750" t="s">
        <v>88</v>
      </c>
      <c r="T15" s="750" t="s">
        <v>89</v>
      </c>
      <c r="U15" s="1034"/>
      <c r="V15" s="750" t="s">
        <v>90</v>
      </c>
      <c r="W15" s="87" t="s">
        <v>91</v>
      </c>
      <c r="X15" s="750" t="s">
        <v>90</v>
      </c>
      <c r="Y15" s="87" t="s">
        <v>91</v>
      </c>
      <c r="Z15" s="1036"/>
      <c r="AA15" s="1034"/>
      <c r="AB15" s="1034"/>
      <c r="AC15" s="1034"/>
      <c r="AD15" s="1034"/>
      <c r="AE15" s="1034"/>
      <c r="AF15" s="750" t="s">
        <v>92</v>
      </c>
      <c r="AG15" s="750" t="s">
        <v>93</v>
      </c>
      <c r="AH15" s="751" t="s">
        <v>94</v>
      </c>
    </row>
    <row r="16" spans="1:34" ht="33.75">
      <c r="A16" s="750">
        <v>1</v>
      </c>
      <c r="B16" s="750">
        <v>2</v>
      </c>
      <c r="C16" s="750">
        <v>3</v>
      </c>
      <c r="D16" s="750">
        <v>4</v>
      </c>
      <c r="E16" s="750">
        <v>5</v>
      </c>
      <c r="F16" s="750">
        <v>6</v>
      </c>
      <c r="G16" s="750">
        <v>7</v>
      </c>
      <c r="H16" s="751">
        <v>8</v>
      </c>
      <c r="I16" s="750">
        <v>9</v>
      </c>
      <c r="J16" s="750">
        <v>10</v>
      </c>
      <c r="K16" s="750">
        <v>11</v>
      </c>
      <c r="L16" s="750">
        <v>12</v>
      </c>
      <c r="M16" s="750">
        <v>13</v>
      </c>
      <c r="N16" s="750">
        <v>14</v>
      </c>
      <c r="O16" s="750">
        <v>15</v>
      </c>
      <c r="P16" s="751">
        <v>16</v>
      </c>
      <c r="Q16" s="750">
        <v>17</v>
      </c>
      <c r="R16" s="750" t="s">
        <v>95</v>
      </c>
      <c r="S16" s="750">
        <v>19</v>
      </c>
      <c r="T16" s="750" t="s">
        <v>96</v>
      </c>
      <c r="U16" s="750">
        <v>21</v>
      </c>
      <c r="V16" s="750">
        <v>22</v>
      </c>
      <c r="W16" s="751">
        <v>23</v>
      </c>
      <c r="X16" s="750">
        <v>24</v>
      </c>
      <c r="Y16" s="751">
        <v>25</v>
      </c>
      <c r="Z16" s="751">
        <v>26</v>
      </c>
      <c r="AA16" s="750">
        <v>27</v>
      </c>
      <c r="AB16" s="751">
        <v>28</v>
      </c>
      <c r="AC16" s="750" t="s">
        <v>97</v>
      </c>
      <c r="AD16" s="750" t="s">
        <v>98</v>
      </c>
      <c r="AE16" s="751">
        <v>31</v>
      </c>
      <c r="AF16" s="750">
        <v>32</v>
      </c>
      <c r="AG16" s="751">
        <v>33</v>
      </c>
      <c r="AH16" s="750">
        <v>34</v>
      </c>
    </row>
    <row r="17" spans="1:34" s="779" customFormat="1">
      <c r="A17" s="763">
        <v>1</v>
      </c>
      <c r="B17" s="786" t="s">
        <v>173</v>
      </c>
      <c r="C17" s="785" t="s">
        <v>174</v>
      </c>
      <c r="D17" s="787">
        <v>819118532534</v>
      </c>
      <c r="E17" s="788">
        <v>25739</v>
      </c>
      <c r="F17" s="786" t="s">
        <v>175</v>
      </c>
      <c r="G17" s="763" t="s">
        <v>102</v>
      </c>
      <c r="H17" s="786" t="s">
        <v>176</v>
      </c>
      <c r="I17" s="786" t="s">
        <v>177</v>
      </c>
      <c r="J17" s="788">
        <v>37530</v>
      </c>
      <c r="K17" s="763" t="s">
        <v>105</v>
      </c>
      <c r="L17" s="763" t="s">
        <v>106</v>
      </c>
      <c r="M17" s="789">
        <v>237192</v>
      </c>
      <c r="N17" s="789">
        <v>0</v>
      </c>
      <c r="O17" s="789">
        <v>0</v>
      </c>
      <c r="P17" s="789">
        <v>0</v>
      </c>
      <c r="Q17" s="789">
        <v>68858</v>
      </c>
      <c r="R17" s="789">
        <f>SUM(M17:Q17)</f>
        <v>306050</v>
      </c>
      <c r="S17" s="790">
        <v>0</v>
      </c>
      <c r="T17" s="791">
        <f>R17+S17</f>
        <v>306050</v>
      </c>
      <c r="U17" s="790">
        <v>0</v>
      </c>
      <c r="V17" s="789">
        <v>0</v>
      </c>
      <c r="W17" s="789">
        <v>0</v>
      </c>
      <c r="X17" s="789">
        <v>0</v>
      </c>
      <c r="Y17" s="789">
        <v>0</v>
      </c>
      <c r="Z17" s="789">
        <v>2400</v>
      </c>
      <c r="AA17" s="789">
        <v>0</v>
      </c>
      <c r="AB17" s="789">
        <v>0</v>
      </c>
      <c r="AC17" s="791">
        <f>V17+X17+Z17+AA17+AB17</f>
        <v>2400</v>
      </c>
      <c r="AD17" s="791">
        <f>T17-AC17</f>
        <v>303650</v>
      </c>
      <c r="AE17" s="792">
        <v>0</v>
      </c>
      <c r="AF17" s="793" t="s">
        <v>107</v>
      </c>
      <c r="AG17" s="794">
        <v>328002011000411</v>
      </c>
      <c r="AH17" s="793" t="s">
        <v>113</v>
      </c>
    </row>
    <row r="18" spans="1:34" s="779" customFormat="1">
      <c r="A18" s="763">
        <f>A17+1</f>
        <v>2</v>
      </c>
      <c r="B18" s="786" t="s">
        <v>178</v>
      </c>
      <c r="C18" s="785"/>
      <c r="D18" s="787">
        <v>503661107177</v>
      </c>
      <c r="E18" s="788">
        <v>29321</v>
      </c>
      <c r="F18" s="786" t="s">
        <v>179</v>
      </c>
      <c r="G18" s="763" t="s">
        <v>102</v>
      </c>
      <c r="H18" s="786" t="s">
        <v>180</v>
      </c>
      <c r="I18" s="786" t="s">
        <v>181</v>
      </c>
      <c r="J18" s="788">
        <v>37539</v>
      </c>
      <c r="K18" s="763" t="s">
        <v>105</v>
      </c>
      <c r="L18" s="763" t="s">
        <v>106</v>
      </c>
      <c r="M18" s="789">
        <v>55866</v>
      </c>
      <c r="N18" s="789">
        <v>0</v>
      </c>
      <c r="O18" s="789">
        <v>0</v>
      </c>
      <c r="P18" s="789">
        <v>0</v>
      </c>
      <c r="Q18" s="789">
        <v>79387</v>
      </c>
      <c r="R18" s="789">
        <f t="shared" ref="R18:R31" si="0">SUM(M18:Q18)</f>
        <v>135253</v>
      </c>
      <c r="S18" s="790">
        <v>0</v>
      </c>
      <c r="T18" s="791">
        <f t="shared" ref="T18:T49" si="1">R18+S18</f>
        <v>135253</v>
      </c>
      <c r="U18" s="790">
        <v>0</v>
      </c>
      <c r="V18" s="789">
        <v>13410</v>
      </c>
      <c r="W18" s="789">
        <v>0</v>
      </c>
      <c r="X18" s="789">
        <v>1047</v>
      </c>
      <c r="Y18" s="789">
        <v>0</v>
      </c>
      <c r="Z18" s="789">
        <v>150</v>
      </c>
      <c r="AA18" s="789">
        <v>0</v>
      </c>
      <c r="AB18" s="789">
        <v>0</v>
      </c>
      <c r="AC18" s="791">
        <f t="shared" ref="AC18:AC49" si="2">V18+X18+Z18+AA18+AB18</f>
        <v>14607</v>
      </c>
      <c r="AD18" s="791">
        <f t="shared" ref="AD18:AD49" si="3">T18-AC18</f>
        <v>120646</v>
      </c>
      <c r="AE18" s="792">
        <v>0</v>
      </c>
      <c r="AF18" s="793" t="s">
        <v>107</v>
      </c>
      <c r="AG18" s="794">
        <v>328002011001704</v>
      </c>
      <c r="AH18" s="793" t="s">
        <v>113</v>
      </c>
    </row>
    <row r="19" spans="1:34" s="779" customFormat="1">
      <c r="A19" s="763">
        <f t="shared" ref="A19:A49" si="4">A18+1</f>
        <v>3</v>
      </c>
      <c r="B19" s="786" t="s">
        <v>182</v>
      </c>
      <c r="C19" s="785"/>
      <c r="D19" s="787">
        <v>499524087294</v>
      </c>
      <c r="E19" s="788">
        <v>28857</v>
      </c>
      <c r="F19" s="786" t="s">
        <v>183</v>
      </c>
      <c r="G19" s="763" t="s">
        <v>102</v>
      </c>
      <c r="H19" s="786" t="s">
        <v>184</v>
      </c>
      <c r="I19" s="786" t="s">
        <v>181</v>
      </c>
      <c r="J19" s="788">
        <v>37550</v>
      </c>
      <c r="K19" s="763" t="s">
        <v>105</v>
      </c>
      <c r="L19" s="763" t="s">
        <v>106</v>
      </c>
      <c r="M19" s="789">
        <v>56013</v>
      </c>
      <c r="N19" s="789">
        <v>0</v>
      </c>
      <c r="O19" s="789">
        <v>0</v>
      </c>
      <c r="P19" s="789">
        <v>0</v>
      </c>
      <c r="Q19" s="789">
        <v>66521</v>
      </c>
      <c r="R19" s="789">
        <f t="shared" si="0"/>
        <v>122534</v>
      </c>
      <c r="S19" s="790">
        <v>0</v>
      </c>
      <c r="T19" s="791">
        <f t="shared" si="1"/>
        <v>122534</v>
      </c>
      <c r="U19" s="790">
        <v>0</v>
      </c>
      <c r="V19" s="789">
        <v>13452</v>
      </c>
      <c r="W19" s="789">
        <v>0</v>
      </c>
      <c r="X19" s="789">
        <v>1056</v>
      </c>
      <c r="Y19" s="789">
        <v>0</v>
      </c>
      <c r="Z19" s="789">
        <v>0</v>
      </c>
      <c r="AA19" s="789">
        <v>0</v>
      </c>
      <c r="AB19" s="789">
        <v>0</v>
      </c>
      <c r="AC19" s="791">
        <f t="shared" si="2"/>
        <v>14508</v>
      </c>
      <c r="AD19" s="791">
        <f t="shared" si="3"/>
        <v>108026</v>
      </c>
      <c r="AE19" s="792">
        <v>0</v>
      </c>
      <c r="AF19" s="793" t="s">
        <v>107</v>
      </c>
      <c r="AG19" s="794">
        <v>328002011000864</v>
      </c>
      <c r="AH19" s="793" t="s">
        <v>113</v>
      </c>
    </row>
    <row r="20" spans="1:34" s="779" customFormat="1">
      <c r="A20" s="763">
        <f t="shared" si="4"/>
        <v>4</v>
      </c>
      <c r="B20" s="786" t="s">
        <v>185</v>
      </c>
      <c r="C20" s="785"/>
      <c r="D20" s="787">
        <v>847592888245</v>
      </c>
      <c r="E20" s="788">
        <v>27758</v>
      </c>
      <c r="F20" s="786" t="s">
        <v>186</v>
      </c>
      <c r="G20" s="763" t="s">
        <v>102</v>
      </c>
      <c r="H20" s="786" t="s">
        <v>187</v>
      </c>
      <c r="I20" s="786" t="s">
        <v>188</v>
      </c>
      <c r="J20" s="788">
        <v>37762</v>
      </c>
      <c r="K20" s="763" t="s">
        <v>105</v>
      </c>
      <c r="L20" s="763" t="s">
        <v>106</v>
      </c>
      <c r="M20" s="789">
        <v>49307</v>
      </c>
      <c r="N20" s="789">
        <v>0</v>
      </c>
      <c r="O20" s="789">
        <v>0</v>
      </c>
      <c r="P20" s="789">
        <v>0</v>
      </c>
      <c r="Q20" s="789">
        <v>56460</v>
      </c>
      <c r="R20" s="789">
        <f t="shared" si="0"/>
        <v>105767</v>
      </c>
      <c r="S20" s="790">
        <v>0</v>
      </c>
      <c r="T20" s="791">
        <f t="shared" si="1"/>
        <v>105767</v>
      </c>
      <c r="U20" s="790">
        <v>0</v>
      </c>
      <c r="V20" s="789">
        <v>11836</v>
      </c>
      <c r="W20" s="789">
        <v>0</v>
      </c>
      <c r="X20" s="789">
        <v>929</v>
      </c>
      <c r="Y20" s="789">
        <v>0</v>
      </c>
      <c r="Z20" s="789">
        <v>0</v>
      </c>
      <c r="AA20" s="789">
        <v>0</v>
      </c>
      <c r="AB20" s="789">
        <v>0</v>
      </c>
      <c r="AC20" s="791">
        <f t="shared" si="2"/>
        <v>12765</v>
      </c>
      <c r="AD20" s="791">
        <f t="shared" si="3"/>
        <v>93002</v>
      </c>
      <c r="AE20" s="792">
        <v>0</v>
      </c>
      <c r="AF20" s="793" t="s">
        <v>107</v>
      </c>
      <c r="AG20" s="794">
        <v>328002011001011</v>
      </c>
      <c r="AH20" s="793" t="s">
        <v>113</v>
      </c>
    </row>
    <row r="21" spans="1:34" s="779" customFormat="1">
      <c r="A21" s="763">
        <f t="shared" si="4"/>
        <v>5</v>
      </c>
      <c r="B21" s="786" t="s">
        <v>189</v>
      </c>
      <c r="C21" s="785" t="s">
        <v>190</v>
      </c>
      <c r="D21" s="787">
        <v>463976415143</v>
      </c>
      <c r="E21" s="788">
        <v>30047</v>
      </c>
      <c r="F21" s="786"/>
      <c r="G21" s="763" t="s">
        <v>102</v>
      </c>
      <c r="H21" s="786" t="s">
        <v>103</v>
      </c>
      <c r="I21" s="786" t="s">
        <v>181</v>
      </c>
      <c r="J21" s="788">
        <v>38616</v>
      </c>
      <c r="K21" s="763" t="s">
        <v>105</v>
      </c>
      <c r="L21" s="763" t="s">
        <v>106</v>
      </c>
      <c r="M21" s="789">
        <v>57516</v>
      </c>
      <c r="N21" s="789">
        <v>0</v>
      </c>
      <c r="O21" s="789">
        <v>0</v>
      </c>
      <c r="P21" s="789">
        <v>0</v>
      </c>
      <c r="Q21" s="789">
        <v>68771</v>
      </c>
      <c r="R21" s="789">
        <f t="shared" si="0"/>
        <v>126287</v>
      </c>
      <c r="S21" s="790">
        <v>0</v>
      </c>
      <c r="T21" s="791">
        <f t="shared" si="1"/>
        <v>126287</v>
      </c>
      <c r="U21" s="790">
        <v>0</v>
      </c>
      <c r="V21" s="789">
        <v>13818</v>
      </c>
      <c r="W21" s="789">
        <v>0</v>
      </c>
      <c r="X21" s="789">
        <v>1080</v>
      </c>
      <c r="Y21" s="789">
        <v>0</v>
      </c>
      <c r="Z21" s="789">
        <v>0</v>
      </c>
      <c r="AA21" s="789">
        <v>0</v>
      </c>
      <c r="AB21" s="789">
        <v>0</v>
      </c>
      <c r="AC21" s="791">
        <f t="shared" si="2"/>
        <v>14898</v>
      </c>
      <c r="AD21" s="791">
        <f t="shared" si="3"/>
        <v>111389</v>
      </c>
      <c r="AE21" s="792">
        <v>0</v>
      </c>
      <c r="AF21" s="793" t="s">
        <v>107</v>
      </c>
      <c r="AG21" s="794">
        <v>328002011001813</v>
      </c>
      <c r="AH21" s="793" t="s">
        <v>113</v>
      </c>
    </row>
    <row r="22" spans="1:34" s="779" customFormat="1">
      <c r="A22" s="763">
        <f t="shared" si="4"/>
        <v>6</v>
      </c>
      <c r="B22" s="786" t="s">
        <v>191</v>
      </c>
      <c r="C22" s="785"/>
      <c r="D22" s="787">
        <v>869509479602</v>
      </c>
      <c r="E22" s="788">
        <v>28666</v>
      </c>
      <c r="F22" s="786" t="s">
        <v>192</v>
      </c>
      <c r="G22" s="763" t="s">
        <v>102</v>
      </c>
      <c r="H22" s="786" t="s">
        <v>119</v>
      </c>
      <c r="I22" s="786" t="s">
        <v>181</v>
      </c>
      <c r="J22" s="788">
        <v>39032</v>
      </c>
      <c r="K22" s="763" t="s">
        <v>105</v>
      </c>
      <c r="L22" s="763" t="s">
        <v>106</v>
      </c>
      <c r="M22" s="789">
        <v>57063</v>
      </c>
      <c r="N22" s="789">
        <v>0</v>
      </c>
      <c r="O22" s="789">
        <v>0</v>
      </c>
      <c r="P22" s="789">
        <v>0</v>
      </c>
      <c r="Q22" s="789">
        <v>68093</v>
      </c>
      <c r="R22" s="789">
        <f t="shared" si="0"/>
        <v>125156</v>
      </c>
      <c r="S22" s="790">
        <v>0</v>
      </c>
      <c r="T22" s="791">
        <f t="shared" si="1"/>
        <v>125156</v>
      </c>
      <c r="U22" s="790">
        <v>0</v>
      </c>
      <c r="V22" s="789">
        <v>13710</v>
      </c>
      <c r="W22" s="789">
        <v>0</v>
      </c>
      <c r="X22" s="789">
        <v>1071</v>
      </c>
      <c r="Y22" s="789">
        <v>0</v>
      </c>
      <c r="Z22" s="789">
        <v>0</v>
      </c>
      <c r="AA22" s="789">
        <v>0</v>
      </c>
      <c r="AB22" s="789">
        <v>0</v>
      </c>
      <c r="AC22" s="791">
        <f t="shared" si="2"/>
        <v>14781</v>
      </c>
      <c r="AD22" s="791">
        <f t="shared" si="3"/>
        <v>110375</v>
      </c>
      <c r="AE22" s="792">
        <v>0</v>
      </c>
      <c r="AF22" s="793" t="s">
        <v>107</v>
      </c>
      <c r="AG22" s="794">
        <v>328002011013380</v>
      </c>
      <c r="AH22" s="793" t="s">
        <v>113</v>
      </c>
    </row>
    <row r="23" spans="1:34" s="779" customFormat="1">
      <c r="A23" s="763">
        <f t="shared" si="4"/>
        <v>7</v>
      </c>
      <c r="B23" s="786" t="s">
        <v>193</v>
      </c>
      <c r="C23" s="795" t="s">
        <v>194</v>
      </c>
      <c r="D23" s="796">
        <v>861872122061</v>
      </c>
      <c r="E23" s="788">
        <v>34199</v>
      </c>
      <c r="F23" s="786" t="s">
        <v>183</v>
      </c>
      <c r="G23" s="763" t="s">
        <v>102</v>
      </c>
      <c r="H23" s="786" t="s">
        <v>195</v>
      </c>
      <c r="I23" s="786" t="s">
        <v>181</v>
      </c>
      <c r="J23" s="788">
        <v>40336</v>
      </c>
      <c r="K23" s="763" t="s">
        <v>105</v>
      </c>
      <c r="L23" s="763" t="s">
        <v>106</v>
      </c>
      <c r="M23" s="789">
        <v>56857</v>
      </c>
      <c r="N23" s="789">
        <v>0</v>
      </c>
      <c r="O23" s="789">
        <v>0</v>
      </c>
      <c r="P23" s="789">
        <v>0</v>
      </c>
      <c r="Q23" s="789">
        <v>67786</v>
      </c>
      <c r="R23" s="789">
        <f t="shared" si="0"/>
        <v>124643</v>
      </c>
      <c r="S23" s="790">
        <v>0</v>
      </c>
      <c r="T23" s="791">
        <f t="shared" si="1"/>
        <v>124643</v>
      </c>
      <c r="U23" s="790">
        <v>0</v>
      </c>
      <c r="V23" s="789">
        <v>13638</v>
      </c>
      <c r="W23" s="789">
        <v>0</v>
      </c>
      <c r="X23" s="789">
        <v>1068</v>
      </c>
      <c r="Y23" s="789">
        <v>0</v>
      </c>
      <c r="Z23" s="789">
        <v>0</v>
      </c>
      <c r="AA23" s="789">
        <v>0</v>
      </c>
      <c r="AB23" s="789">
        <v>0</v>
      </c>
      <c r="AC23" s="791">
        <f t="shared" si="2"/>
        <v>14706</v>
      </c>
      <c r="AD23" s="791">
        <f t="shared" si="3"/>
        <v>109937</v>
      </c>
      <c r="AE23" s="792">
        <v>0</v>
      </c>
      <c r="AF23" s="793" t="s">
        <v>107</v>
      </c>
      <c r="AG23" s="794">
        <v>610002010008097</v>
      </c>
      <c r="AH23" s="793" t="s">
        <v>121</v>
      </c>
    </row>
    <row r="24" spans="1:34" s="779" customFormat="1">
      <c r="A24" s="763">
        <f t="shared" si="4"/>
        <v>8</v>
      </c>
      <c r="B24" s="786" t="s">
        <v>196</v>
      </c>
      <c r="C24" s="785" t="s">
        <v>197</v>
      </c>
      <c r="D24" s="787">
        <v>678631587087</v>
      </c>
      <c r="E24" s="788">
        <v>19154</v>
      </c>
      <c r="F24" s="786"/>
      <c r="G24" s="763" t="s">
        <v>102</v>
      </c>
      <c r="H24" s="786" t="s">
        <v>187</v>
      </c>
      <c r="I24" s="786" t="s">
        <v>198</v>
      </c>
      <c r="J24" s="788">
        <v>40658</v>
      </c>
      <c r="K24" s="763" t="s">
        <v>105</v>
      </c>
      <c r="L24" s="763" t="s">
        <v>106</v>
      </c>
      <c r="M24" s="789">
        <v>245495</v>
      </c>
      <c r="N24" s="789">
        <v>0</v>
      </c>
      <c r="O24" s="789">
        <v>0</v>
      </c>
      <c r="P24" s="789">
        <v>0</v>
      </c>
      <c r="Q24" s="789">
        <v>0</v>
      </c>
      <c r="R24" s="789">
        <f t="shared" si="0"/>
        <v>245495</v>
      </c>
      <c r="S24" s="790">
        <v>0</v>
      </c>
      <c r="T24" s="791">
        <f t="shared" si="1"/>
        <v>245495</v>
      </c>
      <c r="U24" s="790">
        <v>0</v>
      </c>
      <c r="V24" s="789">
        <v>0</v>
      </c>
      <c r="W24" s="789">
        <v>0</v>
      </c>
      <c r="X24" s="789">
        <v>0</v>
      </c>
      <c r="Y24" s="789">
        <v>0</v>
      </c>
      <c r="Z24" s="789">
        <v>1800</v>
      </c>
      <c r="AA24" s="789">
        <v>0</v>
      </c>
      <c r="AB24" s="789">
        <v>0</v>
      </c>
      <c r="AC24" s="791">
        <f t="shared" si="2"/>
        <v>1800</v>
      </c>
      <c r="AD24" s="791">
        <f t="shared" si="3"/>
        <v>243695</v>
      </c>
      <c r="AE24" s="792">
        <v>0</v>
      </c>
      <c r="AF24" s="793" t="s">
        <v>107</v>
      </c>
      <c r="AG24" s="794">
        <v>610002010005918</v>
      </c>
      <c r="AH24" s="793" t="s">
        <v>121</v>
      </c>
    </row>
    <row r="25" spans="1:34" s="779" customFormat="1">
      <c r="A25" s="763">
        <f t="shared" si="4"/>
        <v>9</v>
      </c>
      <c r="B25" s="786" t="s">
        <v>199</v>
      </c>
      <c r="C25" s="785"/>
      <c r="D25" s="787">
        <v>305998100418</v>
      </c>
      <c r="E25" s="788">
        <v>32303</v>
      </c>
      <c r="F25" s="786"/>
      <c r="G25" s="763" t="s">
        <v>102</v>
      </c>
      <c r="H25" s="786" t="s">
        <v>136</v>
      </c>
      <c r="I25" s="786" t="s">
        <v>181</v>
      </c>
      <c r="J25" s="788">
        <v>41183</v>
      </c>
      <c r="K25" s="763" t="s">
        <v>105</v>
      </c>
      <c r="L25" s="763" t="s">
        <v>106</v>
      </c>
      <c r="M25" s="789">
        <v>57063</v>
      </c>
      <c r="N25" s="789">
        <v>0</v>
      </c>
      <c r="O25" s="789">
        <v>0</v>
      </c>
      <c r="P25" s="789">
        <v>0</v>
      </c>
      <c r="Q25" s="789">
        <v>68093</v>
      </c>
      <c r="R25" s="789">
        <f t="shared" si="0"/>
        <v>125156</v>
      </c>
      <c r="S25" s="790">
        <v>0</v>
      </c>
      <c r="T25" s="791">
        <f t="shared" si="1"/>
        <v>125156</v>
      </c>
      <c r="U25" s="790">
        <v>0</v>
      </c>
      <c r="V25" s="789">
        <v>13710</v>
      </c>
      <c r="W25" s="789">
        <v>0</v>
      </c>
      <c r="X25" s="789">
        <v>1071</v>
      </c>
      <c r="Y25" s="789">
        <v>0</v>
      </c>
      <c r="Z25" s="789">
        <v>0</v>
      </c>
      <c r="AA25" s="789">
        <v>0</v>
      </c>
      <c r="AB25" s="789">
        <v>0</v>
      </c>
      <c r="AC25" s="791">
        <f t="shared" si="2"/>
        <v>14781</v>
      </c>
      <c r="AD25" s="791">
        <f t="shared" si="3"/>
        <v>110375</v>
      </c>
      <c r="AE25" s="792">
        <v>0</v>
      </c>
      <c r="AF25" s="793" t="s">
        <v>107</v>
      </c>
      <c r="AG25" s="794">
        <v>610002010008958</v>
      </c>
      <c r="AH25" s="793" t="s">
        <v>121</v>
      </c>
    </row>
    <row r="26" spans="1:34" s="779" customFormat="1">
      <c r="A26" s="763">
        <f t="shared" si="4"/>
        <v>10</v>
      </c>
      <c r="B26" s="786" t="s">
        <v>200</v>
      </c>
      <c r="C26" s="785" t="s">
        <v>201</v>
      </c>
      <c r="D26" s="787">
        <v>804041774126</v>
      </c>
      <c r="E26" s="788">
        <v>31990</v>
      </c>
      <c r="F26" s="786" t="s">
        <v>202</v>
      </c>
      <c r="G26" s="763" t="s">
        <v>102</v>
      </c>
      <c r="H26" s="786" t="s">
        <v>203</v>
      </c>
      <c r="I26" s="786" t="s">
        <v>204</v>
      </c>
      <c r="J26" s="788">
        <v>41183</v>
      </c>
      <c r="K26" s="763" t="s">
        <v>105</v>
      </c>
      <c r="L26" s="763" t="s">
        <v>106</v>
      </c>
      <c r="M26" s="789">
        <v>47970</v>
      </c>
      <c r="N26" s="789">
        <v>0</v>
      </c>
      <c r="O26" s="789">
        <v>0</v>
      </c>
      <c r="P26" s="789">
        <v>0</v>
      </c>
      <c r="Q26" s="789">
        <v>54455</v>
      </c>
      <c r="R26" s="789">
        <f t="shared" si="0"/>
        <v>102425</v>
      </c>
      <c r="S26" s="790">
        <v>0</v>
      </c>
      <c r="T26" s="791">
        <f t="shared" si="1"/>
        <v>102425</v>
      </c>
      <c r="U26" s="790">
        <v>0</v>
      </c>
      <c r="V26" s="789">
        <v>11514</v>
      </c>
      <c r="W26" s="789">
        <v>0</v>
      </c>
      <c r="X26" s="789">
        <v>906</v>
      </c>
      <c r="Y26" s="789">
        <v>0</v>
      </c>
      <c r="Z26" s="789">
        <v>0</v>
      </c>
      <c r="AA26" s="789">
        <v>0</v>
      </c>
      <c r="AB26" s="789">
        <v>0</v>
      </c>
      <c r="AC26" s="791">
        <f t="shared" si="2"/>
        <v>12420</v>
      </c>
      <c r="AD26" s="791">
        <f t="shared" si="3"/>
        <v>90005</v>
      </c>
      <c r="AE26" s="792">
        <v>0</v>
      </c>
      <c r="AF26" s="793" t="s">
        <v>107</v>
      </c>
      <c r="AG26" s="794">
        <v>328002011014850</v>
      </c>
      <c r="AH26" s="793" t="s">
        <v>113</v>
      </c>
    </row>
    <row r="27" spans="1:34" s="779" customFormat="1">
      <c r="A27" s="763">
        <f t="shared" si="4"/>
        <v>11</v>
      </c>
      <c r="B27" s="786" t="s">
        <v>205</v>
      </c>
      <c r="C27" s="785" t="s">
        <v>206</v>
      </c>
      <c r="D27" s="787">
        <v>971290507315</v>
      </c>
      <c r="E27" s="788">
        <v>28686</v>
      </c>
      <c r="F27" s="786"/>
      <c r="G27" s="763" t="s">
        <v>102</v>
      </c>
      <c r="H27" s="786" t="s">
        <v>207</v>
      </c>
      <c r="I27" s="786" t="s">
        <v>208</v>
      </c>
      <c r="J27" s="788">
        <v>40026</v>
      </c>
      <c r="K27" s="763" t="s">
        <v>105</v>
      </c>
      <c r="L27" s="763" t="s">
        <v>106</v>
      </c>
      <c r="M27" s="789">
        <v>285303</v>
      </c>
      <c r="N27" s="789">
        <v>0</v>
      </c>
      <c r="O27" s="789">
        <v>0</v>
      </c>
      <c r="P27" s="789">
        <v>0</v>
      </c>
      <c r="Q27" s="789">
        <v>176820</v>
      </c>
      <c r="R27" s="789">
        <f t="shared" si="0"/>
        <v>462123</v>
      </c>
      <c r="S27" s="790">
        <v>0</v>
      </c>
      <c r="T27" s="791">
        <f t="shared" si="1"/>
        <v>462123</v>
      </c>
      <c r="U27" s="790">
        <v>0</v>
      </c>
      <c r="V27" s="789">
        <v>0</v>
      </c>
      <c r="W27" s="789">
        <v>0</v>
      </c>
      <c r="X27" s="789">
        <v>0</v>
      </c>
      <c r="Y27" s="789">
        <v>0</v>
      </c>
      <c r="Z27" s="789">
        <v>2400</v>
      </c>
      <c r="AA27" s="789">
        <v>0</v>
      </c>
      <c r="AB27" s="789">
        <v>0</v>
      </c>
      <c r="AC27" s="791">
        <f t="shared" si="2"/>
        <v>2400</v>
      </c>
      <c r="AD27" s="791">
        <f t="shared" si="3"/>
        <v>459723</v>
      </c>
      <c r="AE27" s="792">
        <v>0</v>
      </c>
      <c r="AF27" s="793" t="s">
        <v>107</v>
      </c>
      <c r="AG27" s="794">
        <v>328002011001683</v>
      </c>
      <c r="AH27" s="793" t="s">
        <v>113</v>
      </c>
    </row>
    <row r="28" spans="1:34" s="779" customFormat="1">
      <c r="A28" s="763">
        <f t="shared" si="4"/>
        <v>12</v>
      </c>
      <c r="B28" s="786" t="s">
        <v>209</v>
      </c>
      <c r="C28" s="785"/>
      <c r="D28" s="787">
        <v>298534951931</v>
      </c>
      <c r="E28" s="788">
        <v>30888</v>
      </c>
      <c r="F28" s="786" t="s">
        <v>210</v>
      </c>
      <c r="G28" s="763" t="s">
        <v>102</v>
      </c>
      <c r="H28" s="786" t="s">
        <v>180</v>
      </c>
      <c r="I28" s="786" t="s">
        <v>181</v>
      </c>
      <c r="J28" s="788">
        <v>39025</v>
      </c>
      <c r="K28" s="763" t="s">
        <v>105</v>
      </c>
      <c r="L28" s="763" t="s">
        <v>106</v>
      </c>
      <c r="M28" s="789">
        <v>57516</v>
      </c>
      <c r="N28" s="789">
        <v>0</v>
      </c>
      <c r="O28" s="789">
        <v>0</v>
      </c>
      <c r="P28" s="789">
        <v>0</v>
      </c>
      <c r="Q28" s="789">
        <v>100561</v>
      </c>
      <c r="R28" s="789">
        <f t="shared" si="0"/>
        <v>158077</v>
      </c>
      <c r="S28" s="790">
        <v>0</v>
      </c>
      <c r="T28" s="791">
        <f t="shared" si="1"/>
        <v>158077</v>
      </c>
      <c r="U28" s="790">
        <v>0</v>
      </c>
      <c r="V28" s="789">
        <v>13800</v>
      </c>
      <c r="W28" s="789">
        <v>0</v>
      </c>
      <c r="X28" s="789">
        <v>1080</v>
      </c>
      <c r="Y28" s="789">
        <v>0</v>
      </c>
      <c r="Z28" s="789">
        <v>750</v>
      </c>
      <c r="AA28" s="789">
        <v>0</v>
      </c>
      <c r="AB28" s="789">
        <v>0</v>
      </c>
      <c r="AC28" s="791">
        <f t="shared" si="2"/>
        <v>15630</v>
      </c>
      <c r="AD28" s="791">
        <f t="shared" si="3"/>
        <v>142447</v>
      </c>
      <c r="AE28" s="792">
        <v>0</v>
      </c>
      <c r="AF28" s="793" t="s">
        <v>107</v>
      </c>
      <c r="AG28" s="794">
        <v>328002011006096</v>
      </c>
      <c r="AH28" s="793" t="s">
        <v>113</v>
      </c>
    </row>
    <row r="29" spans="1:34" s="779" customFormat="1">
      <c r="A29" s="763">
        <f t="shared" si="4"/>
        <v>13</v>
      </c>
      <c r="B29" s="786" t="s">
        <v>211</v>
      </c>
      <c r="C29" s="785"/>
      <c r="D29" s="787">
        <v>371376931343</v>
      </c>
      <c r="E29" s="788">
        <v>30415</v>
      </c>
      <c r="F29" s="786" t="s">
        <v>210</v>
      </c>
      <c r="G29" s="763" t="s">
        <v>102</v>
      </c>
      <c r="H29" s="786" t="s">
        <v>212</v>
      </c>
      <c r="I29" s="786" t="s">
        <v>213</v>
      </c>
      <c r="J29" s="788">
        <v>42524</v>
      </c>
      <c r="K29" s="763" t="s">
        <v>105</v>
      </c>
      <c r="L29" s="763" t="s">
        <v>106</v>
      </c>
      <c r="M29" s="789">
        <v>58614</v>
      </c>
      <c r="N29" s="789">
        <v>0</v>
      </c>
      <c r="O29" s="789">
        <v>0</v>
      </c>
      <c r="P29" s="789">
        <v>0</v>
      </c>
      <c r="Q29" s="789">
        <v>70425</v>
      </c>
      <c r="R29" s="789">
        <f t="shared" si="0"/>
        <v>129039</v>
      </c>
      <c r="S29" s="790">
        <v>0</v>
      </c>
      <c r="T29" s="791">
        <f t="shared" si="1"/>
        <v>129039</v>
      </c>
      <c r="U29" s="790">
        <v>0</v>
      </c>
      <c r="V29" s="789">
        <v>14072</v>
      </c>
      <c r="W29" s="789">
        <v>0</v>
      </c>
      <c r="X29" s="789">
        <v>1100</v>
      </c>
      <c r="Y29" s="789">
        <v>0</v>
      </c>
      <c r="Z29" s="789">
        <v>0</v>
      </c>
      <c r="AA29" s="789">
        <v>0</v>
      </c>
      <c r="AB29" s="789">
        <v>0</v>
      </c>
      <c r="AC29" s="791">
        <f t="shared" si="2"/>
        <v>15172</v>
      </c>
      <c r="AD29" s="791">
        <f t="shared" si="3"/>
        <v>113867</v>
      </c>
      <c r="AE29" s="792">
        <v>0</v>
      </c>
      <c r="AF29" s="793" t="s">
        <v>107</v>
      </c>
      <c r="AG29" s="794">
        <v>610002010001594</v>
      </c>
      <c r="AH29" s="793" t="s">
        <v>121</v>
      </c>
    </row>
    <row r="30" spans="1:34" s="779" customFormat="1">
      <c r="A30" s="763">
        <f t="shared" si="4"/>
        <v>14</v>
      </c>
      <c r="B30" s="786" t="s">
        <v>214</v>
      </c>
      <c r="C30" s="785" t="s">
        <v>215</v>
      </c>
      <c r="D30" s="787">
        <v>511351520802</v>
      </c>
      <c r="E30" s="788">
        <v>33069</v>
      </c>
      <c r="F30" s="786" t="s">
        <v>216</v>
      </c>
      <c r="G30" s="763" t="s">
        <v>102</v>
      </c>
      <c r="H30" s="786" t="s">
        <v>203</v>
      </c>
      <c r="I30" s="786" t="s">
        <v>217</v>
      </c>
      <c r="J30" s="788">
        <v>42583</v>
      </c>
      <c r="K30" s="763" t="s">
        <v>105</v>
      </c>
      <c r="L30" s="763" t="s">
        <v>106</v>
      </c>
      <c r="M30" s="789">
        <v>173280</v>
      </c>
      <c r="N30" s="789">
        <v>0</v>
      </c>
      <c r="O30" s="789">
        <v>0</v>
      </c>
      <c r="P30" s="789">
        <v>0</v>
      </c>
      <c r="Q30" s="789">
        <v>0</v>
      </c>
      <c r="R30" s="789">
        <f t="shared" si="0"/>
        <v>173280</v>
      </c>
      <c r="S30" s="790">
        <v>0</v>
      </c>
      <c r="T30" s="791">
        <f t="shared" si="1"/>
        <v>173280</v>
      </c>
      <c r="U30" s="790">
        <v>0</v>
      </c>
      <c r="V30" s="789">
        <v>0</v>
      </c>
      <c r="W30" s="789">
        <v>0</v>
      </c>
      <c r="X30" s="789">
        <v>0</v>
      </c>
      <c r="Y30" s="789">
        <v>0</v>
      </c>
      <c r="Z30" s="789">
        <v>1650</v>
      </c>
      <c r="AA30" s="789">
        <v>0</v>
      </c>
      <c r="AB30" s="789">
        <v>0</v>
      </c>
      <c r="AC30" s="791">
        <f t="shared" si="2"/>
        <v>1650</v>
      </c>
      <c r="AD30" s="791">
        <f t="shared" si="3"/>
        <v>171630</v>
      </c>
      <c r="AE30" s="792">
        <v>0</v>
      </c>
      <c r="AF30" s="793" t="s">
        <v>107</v>
      </c>
      <c r="AG30" s="794">
        <v>610002010012264</v>
      </c>
      <c r="AH30" s="793" t="s">
        <v>121</v>
      </c>
    </row>
    <row r="31" spans="1:34" s="779" customFormat="1">
      <c r="A31" s="763">
        <f t="shared" si="4"/>
        <v>15</v>
      </c>
      <c r="B31" s="786" t="s">
        <v>218</v>
      </c>
      <c r="C31" s="785"/>
      <c r="D31" s="787">
        <v>793772641248</v>
      </c>
      <c r="E31" s="788">
        <v>34313</v>
      </c>
      <c r="F31" s="786" t="s">
        <v>210</v>
      </c>
      <c r="G31" s="763" t="s">
        <v>102</v>
      </c>
      <c r="H31" s="786" t="s">
        <v>180</v>
      </c>
      <c r="I31" s="786" t="s">
        <v>181</v>
      </c>
      <c r="J31" s="788">
        <v>43191</v>
      </c>
      <c r="K31" s="763" t="s">
        <v>105</v>
      </c>
      <c r="L31" s="763" t="s">
        <v>106</v>
      </c>
      <c r="M31" s="789">
        <v>53136</v>
      </c>
      <c r="N31" s="789">
        <v>0</v>
      </c>
      <c r="O31" s="789">
        <v>0</v>
      </c>
      <c r="P31" s="789">
        <v>0</v>
      </c>
      <c r="Q31" s="789">
        <v>83635</v>
      </c>
      <c r="R31" s="789">
        <f t="shared" si="0"/>
        <v>136771</v>
      </c>
      <c r="S31" s="790">
        <v>0</v>
      </c>
      <c r="T31" s="791">
        <f t="shared" si="1"/>
        <v>136771</v>
      </c>
      <c r="U31" s="790">
        <v>0</v>
      </c>
      <c r="V31" s="789">
        <v>12744</v>
      </c>
      <c r="W31" s="789">
        <v>0</v>
      </c>
      <c r="X31" s="789">
        <v>996</v>
      </c>
      <c r="Y31" s="789">
        <v>0</v>
      </c>
      <c r="Z31" s="789">
        <v>0</v>
      </c>
      <c r="AA31" s="789">
        <v>0</v>
      </c>
      <c r="AB31" s="789">
        <v>0</v>
      </c>
      <c r="AC31" s="791">
        <f t="shared" si="2"/>
        <v>13740</v>
      </c>
      <c r="AD31" s="791">
        <f t="shared" si="3"/>
        <v>123031</v>
      </c>
      <c r="AE31" s="792">
        <v>0</v>
      </c>
      <c r="AF31" s="793" t="s">
        <v>107</v>
      </c>
      <c r="AG31" s="794">
        <v>679102010003903</v>
      </c>
      <c r="AH31" s="793" t="s">
        <v>139</v>
      </c>
    </row>
    <row r="32" spans="1:34" s="779" customFormat="1">
      <c r="A32" s="763">
        <f t="shared" si="4"/>
        <v>16</v>
      </c>
      <c r="B32" s="786" t="s">
        <v>219</v>
      </c>
      <c r="C32" s="785"/>
      <c r="D32" s="787">
        <v>407603724571</v>
      </c>
      <c r="E32" s="788">
        <v>33760</v>
      </c>
      <c r="F32" s="786" t="s">
        <v>220</v>
      </c>
      <c r="G32" s="763" t="s">
        <v>102</v>
      </c>
      <c r="H32" s="786" t="s">
        <v>180</v>
      </c>
      <c r="I32" s="786" t="s">
        <v>221</v>
      </c>
      <c r="J32" s="788">
        <v>43435</v>
      </c>
      <c r="K32" s="763" t="s">
        <v>105</v>
      </c>
      <c r="L32" s="763" t="s">
        <v>106</v>
      </c>
      <c r="M32" s="789">
        <v>46192</v>
      </c>
      <c r="N32" s="789">
        <v>0</v>
      </c>
      <c r="O32" s="789">
        <v>0</v>
      </c>
      <c r="P32" s="789">
        <v>0</v>
      </c>
      <c r="Q32" s="789">
        <v>66869</v>
      </c>
      <c r="R32" s="789">
        <f t="shared" ref="R32:R49" si="5">SUM(M32:Q32)</f>
        <v>113061</v>
      </c>
      <c r="S32" s="790">
        <v>0</v>
      </c>
      <c r="T32" s="791">
        <f t="shared" si="1"/>
        <v>113061</v>
      </c>
      <c r="U32" s="790">
        <v>0</v>
      </c>
      <c r="V32" s="789">
        <v>11094</v>
      </c>
      <c r="W32" s="789">
        <v>0</v>
      </c>
      <c r="X32" s="789">
        <v>862</v>
      </c>
      <c r="Y32" s="789">
        <v>0</v>
      </c>
      <c r="Z32" s="789">
        <v>0</v>
      </c>
      <c r="AA32" s="789">
        <v>0</v>
      </c>
      <c r="AB32" s="789">
        <v>0</v>
      </c>
      <c r="AC32" s="791">
        <f t="shared" si="2"/>
        <v>11956</v>
      </c>
      <c r="AD32" s="791">
        <f t="shared" si="3"/>
        <v>101105</v>
      </c>
      <c r="AE32" s="792">
        <v>0</v>
      </c>
      <c r="AF32" s="793" t="s">
        <v>107</v>
      </c>
      <c r="AG32" s="794">
        <v>610002010012485</v>
      </c>
      <c r="AH32" s="793" t="s">
        <v>121</v>
      </c>
    </row>
    <row r="33" spans="1:34" s="779" customFormat="1">
      <c r="A33" s="763">
        <f t="shared" si="4"/>
        <v>17</v>
      </c>
      <c r="B33" s="786" t="s">
        <v>222</v>
      </c>
      <c r="C33" s="785"/>
      <c r="D33" s="787">
        <v>415053144803</v>
      </c>
      <c r="E33" s="788">
        <v>36658</v>
      </c>
      <c r="F33" s="786" t="s">
        <v>220</v>
      </c>
      <c r="G33" s="763" t="s">
        <v>102</v>
      </c>
      <c r="H33" s="786" t="s">
        <v>180</v>
      </c>
      <c r="I33" s="786" t="s">
        <v>221</v>
      </c>
      <c r="J33" s="788">
        <v>43525</v>
      </c>
      <c r="K33" s="763" t="s">
        <v>105</v>
      </c>
      <c r="L33" s="763" t="s">
        <v>106</v>
      </c>
      <c r="M33" s="789">
        <v>47232</v>
      </c>
      <c r="N33" s="789">
        <v>0</v>
      </c>
      <c r="O33" s="789">
        <v>0</v>
      </c>
      <c r="P33" s="789">
        <v>0</v>
      </c>
      <c r="Q33" s="789">
        <v>80853</v>
      </c>
      <c r="R33" s="789">
        <f t="shared" si="5"/>
        <v>128085</v>
      </c>
      <c r="S33" s="790">
        <v>0</v>
      </c>
      <c r="T33" s="791">
        <f t="shared" si="1"/>
        <v>128085</v>
      </c>
      <c r="U33" s="790">
        <v>0</v>
      </c>
      <c r="V33" s="789">
        <v>11340</v>
      </c>
      <c r="W33" s="789">
        <v>0</v>
      </c>
      <c r="X33" s="789">
        <v>885</v>
      </c>
      <c r="Y33" s="789">
        <v>0</v>
      </c>
      <c r="Z33" s="789">
        <v>0</v>
      </c>
      <c r="AA33" s="789">
        <v>0</v>
      </c>
      <c r="AB33" s="789">
        <v>0</v>
      </c>
      <c r="AC33" s="791">
        <f t="shared" si="2"/>
        <v>12225</v>
      </c>
      <c r="AD33" s="791">
        <f t="shared" si="3"/>
        <v>115860</v>
      </c>
      <c r="AE33" s="792">
        <v>0</v>
      </c>
      <c r="AF33" s="793" t="s">
        <v>107</v>
      </c>
      <c r="AG33" s="794">
        <v>328002120001746</v>
      </c>
      <c r="AH33" s="793" t="s">
        <v>113</v>
      </c>
    </row>
    <row r="34" spans="1:34" s="779" customFormat="1">
      <c r="A34" s="763">
        <f t="shared" si="4"/>
        <v>18</v>
      </c>
      <c r="B34" s="786" t="s">
        <v>223</v>
      </c>
      <c r="C34" s="785" t="s">
        <v>224</v>
      </c>
      <c r="D34" s="787">
        <v>901657805074</v>
      </c>
      <c r="E34" s="788">
        <v>33848</v>
      </c>
      <c r="F34" s="786"/>
      <c r="G34" s="763" t="s">
        <v>102</v>
      </c>
      <c r="H34" s="786" t="s">
        <v>207</v>
      </c>
      <c r="I34" s="786" t="s">
        <v>208</v>
      </c>
      <c r="J34" s="788">
        <v>43617</v>
      </c>
      <c r="K34" s="763" t="s">
        <v>105</v>
      </c>
      <c r="L34" s="763" t="s">
        <v>106</v>
      </c>
      <c r="M34" s="789">
        <v>244008</v>
      </c>
      <c r="N34" s="789">
        <v>0</v>
      </c>
      <c r="O34" s="789">
        <v>0</v>
      </c>
      <c r="P34" s="789">
        <v>0</v>
      </c>
      <c r="Q34" s="789">
        <v>21035</v>
      </c>
      <c r="R34" s="789">
        <f t="shared" si="5"/>
        <v>265043</v>
      </c>
      <c r="S34" s="790">
        <v>0</v>
      </c>
      <c r="T34" s="791">
        <f t="shared" si="1"/>
        <v>265043</v>
      </c>
      <c r="U34" s="790">
        <v>0</v>
      </c>
      <c r="V34" s="789">
        <v>0</v>
      </c>
      <c r="W34" s="789">
        <v>0</v>
      </c>
      <c r="X34" s="789">
        <v>0</v>
      </c>
      <c r="Y34" s="789">
        <v>0</v>
      </c>
      <c r="Z34" s="789">
        <v>2400</v>
      </c>
      <c r="AA34" s="789">
        <v>0</v>
      </c>
      <c r="AB34" s="789">
        <v>0</v>
      </c>
      <c r="AC34" s="791">
        <f t="shared" si="2"/>
        <v>2400</v>
      </c>
      <c r="AD34" s="791">
        <f t="shared" si="3"/>
        <v>262643</v>
      </c>
      <c r="AE34" s="792">
        <v>0</v>
      </c>
      <c r="AF34" s="793" t="s">
        <v>107</v>
      </c>
      <c r="AG34" s="794">
        <v>328002011021088</v>
      </c>
      <c r="AH34" s="793" t="s">
        <v>113</v>
      </c>
    </row>
    <row r="35" spans="1:34" s="779" customFormat="1">
      <c r="A35" s="763">
        <f t="shared" si="4"/>
        <v>19</v>
      </c>
      <c r="B35" s="786" t="s">
        <v>225</v>
      </c>
      <c r="C35" s="785" t="s">
        <v>226</v>
      </c>
      <c r="D35" s="787">
        <v>859611046619</v>
      </c>
      <c r="E35" s="788">
        <v>35971</v>
      </c>
      <c r="F35" s="786"/>
      <c r="G35" s="763" t="s">
        <v>102</v>
      </c>
      <c r="H35" s="786" t="s">
        <v>207</v>
      </c>
      <c r="I35" s="786" t="s">
        <v>208</v>
      </c>
      <c r="J35" s="788">
        <v>43895</v>
      </c>
      <c r="K35" s="763" t="s">
        <v>105</v>
      </c>
      <c r="L35" s="763" t="s">
        <v>106</v>
      </c>
      <c r="M35" s="789">
        <v>80314</v>
      </c>
      <c r="N35" s="789">
        <v>0</v>
      </c>
      <c r="O35" s="789">
        <v>0</v>
      </c>
      <c r="P35" s="789">
        <v>0</v>
      </c>
      <c r="Q35" s="789">
        <v>90471</v>
      </c>
      <c r="R35" s="789">
        <f t="shared" si="5"/>
        <v>170785</v>
      </c>
      <c r="S35" s="790">
        <v>0</v>
      </c>
      <c r="T35" s="791">
        <f t="shared" si="1"/>
        <v>170785</v>
      </c>
      <c r="U35" s="790">
        <v>0</v>
      </c>
      <c r="V35" s="789">
        <v>19274</v>
      </c>
      <c r="W35" s="789">
        <v>0</v>
      </c>
      <c r="X35" s="789">
        <v>1508</v>
      </c>
      <c r="Y35" s="789">
        <v>0</v>
      </c>
      <c r="Z35" s="789">
        <v>1800</v>
      </c>
      <c r="AA35" s="789">
        <v>0</v>
      </c>
      <c r="AB35" s="789">
        <v>0</v>
      </c>
      <c r="AC35" s="791">
        <f t="shared" si="2"/>
        <v>22582</v>
      </c>
      <c r="AD35" s="791">
        <f t="shared" si="3"/>
        <v>148203</v>
      </c>
      <c r="AE35" s="792">
        <v>0</v>
      </c>
      <c r="AF35" s="793" t="s">
        <v>107</v>
      </c>
      <c r="AG35" s="794">
        <v>610002010015037</v>
      </c>
      <c r="AH35" s="793" t="s">
        <v>121</v>
      </c>
    </row>
    <row r="36" spans="1:34" s="779" customFormat="1">
      <c r="A36" s="763">
        <f t="shared" si="4"/>
        <v>20</v>
      </c>
      <c r="B36" s="786" t="s">
        <v>227</v>
      </c>
      <c r="C36" s="785" t="s">
        <v>228</v>
      </c>
      <c r="D36" s="787">
        <v>466329196484</v>
      </c>
      <c r="E36" s="788">
        <v>36474</v>
      </c>
      <c r="F36" s="786" t="s">
        <v>229</v>
      </c>
      <c r="G36" s="763" t="s">
        <v>102</v>
      </c>
      <c r="H36" s="786" t="s">
        <v>230</v>
      </c>
      <c r="I36" s="786" t="s">
        <v>181</v>
      </c>
      <c r="J36" s="788">
        <v>43998</v>
      </c>
      <c r="K36" s="763" t="s">
        <v>105</v>
      </c>
      <c r="L36" s="763" t="s">
        <v>106</v>
      </c>
      <c r="M36" s="789">
        <v>38720</v>
      </c>
      <c r="N36" s="789">
        <v>0</v>
      </c>
      <c r="O36" s="789">
        <v>0</v>
      </c>
      <c r="P36" s="789">
        <v>0</v>
      </c>
      <c r="Q36" s="789">
        <v>40580</v>
      </c>
      <c r="R36" s="789">
        <f t="shared" si="5"/>
        <v>79300</v>
      </c>
      <c r="S36" s="790">
        <v>0</v>
      </c>
      <c r="T36" s="791">
        <f t="shared" si="1"/>
        <v>79300</v>
      </c>
      <c r="U36" s="790">
        <v>0</v>
      </c>
      <c r="V36" s="789">
        <v>9294</v>
      </c>
      <c r="W36" s="789">
        <v>0</v>
      </c>
      <c r="X36" s="789">
        <v>726</v>
      </c>
      <c r="Y36" s="789">
        <v>0</v>
      </c>
      <c r="Z36" s="789">
        <v>750</v>
      </c>
      <c r="AA36" s="789">
        <v>0</v>
      </c>
      <c r="AB36" s="789">
        <v>0</v>
      </c>
      <c r="AC36" s="791">
        <f t="shared" si="2"/>
        <v>10770</v>
      </c>
      <c r="AD36" s="791">
        <f t="shared" si="3"/>
        <v>68530</v>
      </c>
      <c r="AE36" s="792">
        <v>0</v>
      </c>
      <c r="AF36" s="793" t="s">
        <v>107</v>
      </c>
      <c r="AG36" s="794">
        <v>610002010015008</v>
      </c>
      <c r="AH36" s="793" t="s">
        <v>121</v>
      </c>
    </row>
    <row r="37" spans="1:34" s="779" customFormat="1">
      <c r="A37" s="763">
        <f t="shared" si="4"/>
        <v>21</v>
      </c>
      <c r="B37" s="786" t="s">
        <v>231</v>
      </c>
      <c r="C37" s="785" t="s">
        <v>232</v>
      </c>
      <c r="D37" s="787">
        <v>229339242330</v>
      </c>
      <c r="E37" s="788">
        <v>34980</v>
      </c>
      <c r="F37" s="786" t="s">
        <v>233</v>
      </c>
      <c r="G37" s="763" t="s">
        <v>102</v>
      </c>
      <c r="H37" s="786" t="s">
        <v>230</v>
      </c>
      <c r="I37" s="786" t="s">
        <v>181</v>
      </c>
      <c r="J37" s="788">
        <v>43998</v>
      </c>
      <c r="K37" s="763" t="s">
        <v>105</v>
      </c>
      <c r="L37" s="763" t="s">
        <v>106</v>
      </c>
      <c r="M37" s="789">
        <v>107212</v>
      </c>
      <c r="N37" s="789">
        <v>0</v>
      </c>
      <c r="O37" s="789">
        <v>0</v>
      </c>
      <c r="P37" s="789">
        <v>0</v>
      </c>
      <c r="Q37" s="789">
        <v>76818</v>
      </c>
      <c r="R37" s="789">
        <f t="shared" si="5"/>
        <v>184030</v>
      </c>
      <c r="S37" s="790">
        <v>0</v>
      </c>
      <c r="T37" s="791">
        <f t="shared" si="1"/>
        <v>184030</v>
      </c>
      <c r="U37" s="790">
        <v>0</v>
      </c>
      <c r="V37" s="789">
        <v>14214</v>
      </c>
      <c r="W37" s="789">
        <v>0</v>
      </c>
      <c r="X37" s="789">
        <v>1110</v>
      </c>
      <c r="Y37" s="789">
        <v>0</v>
      </c>
      <c r="Z37" s="789">
        <v>1800</v>
      </c>
      <c r="AA37" s="789">
        <v>0</v>
      </c>
      <c r="AB37" s="789">
        <v>0</v>
      </c>
      <c r="AC37" s="791">
        <f t="shared" si="2"/>
        <v>17124</v>
      </c>
      <c r="AD37" s="791">
        <f t="shared" si="3"/>
        <v>166906</v>
      </c>
      <c r="AE37" s="792">
        <v>0</v>
      </c>
      <c r="AF37" s="793" t="s">
        <v>107</v>
      </c>
      <c r="AG37" s="794">
        <v>610002010015007</v>
      </c>
      <c r="AH37" s="793" t="s">
        <v>121</v>
      </c>
    </row>
    <row r="38" spans="1:34" s="779" customFormat="1">
      <c r="A38" s="763">
        <f t="shared" si="4"/>
        <v>22</v>
      </c>
      <c r="B38" s="786" t="s">
        <v>234</v>
      </c>
      <c r="C38" s="785" t="s">
        <v>235</v>
      </c>
      <c r="D38" s="787">
        <v>329370301838</v>
      </c>
      <c r="E38" s="788">
        <v>29587</v>
      </c>
      <c r="F38" s="786"/>
      <c r="G38" s="763" t="s">
        <v>102</v>
      </c>
      <c r="H38" s="786" t="s">
        <v>207</v>
      </c>
      <c r="I38" s="786" t="s">
        <v>208</v>
      </c>
      <c r="J38" s="788">
        <v>44056</v>
      </c>
      <c r="K38" s="763" t="s">
        <v>105</v>
      </c>
      <c r="L38" s="763" t="s">
        <v>106</v>
      </c>
      <c r="M38" s="789">
        <v>244663</v>
      </c>
      <c r="N38" s="789">
        <v>0</v>
      </c>
      <c r="O38" s="789">
        <v>0</v>
      </c>
      <c r="P38" s="789">
        <v>0</v>
      </c>
      <c r="Q38" s="789">
        <v>22216</v>
      </c>
      <c r="R38" s="789">
        <f t="shared" si="5"/>
        <v>266879</v>
      </c>
      <c r="S38" s="790">
        <v>0</v>
      </c>
      <c r="T38" s="791">
        <f t="shared" si="1"/>
        <v>266879</v>
      </c>
      <c r="U38" s="790">
        <v>0</v>
      </c>
      <c r="V38" s="789">
        <v>0</v>
      </c>
      <c r="W38" s="789">
        <v>0</v>
      </c>
      <c r="X38" s="789">
        <v>0</v>
      </c>
      <c r="Y38" s="789">
        <v>0</v>
      </c>
      <c r="Z38" s="789">
        <v>2400</v>
      </c>
      <c r="AA38" s="789">
        <v>0</v>
      </c>
      <c r="AB38" s="789">
        <v>0</v>
      </c>
      <c r="AC38" s="791">
        <f t="shared" si="2"/>
        <v>2400</v>
      </c>
      <c r="AD38" s="791">
        <f t="shared" si="3"/>
        <v>264479</v>
      </c>
      <c r="AE38" s="792">
        <v>0</v>
      </c>
      <c r="AF38" s="793" t="s">
        <v>107</v>
      </c>
      <c r="AG38" s="794">
        <v>111310100251179</v>
      </c>
      <c r="AH38" s="793" t="s">
        <v>236</v>
      </c>
    </row>
    <row r="39" spans="1:34" s="779" customFormat="1">
      <c r="A39" s="763">
        <f t="shared" si="4"/>
        <v>23</v>
      </c>
      <c r="B39" s="786" t="s">
        <v>237</v>
      </c>
      <c r="C39" s="785" t="s">
        <v>238</v>
      </c>
      <c r="D39" s="787">
        <v>572983907307</v>
      </c>
      <c r="E39" s="788">
        <v>31157</v>
      </c>
      <c r="F39" s="786"/>
      <c r="G39" s="763" t="s">
        <v>102</v>
      </c>
      <c r="H39" s="786" t="s">
        <v>207</v>
      </c>
      <c r="I39" s="786" t="s">
        <v>208</v>
      </c>
      <c r="J39" s="788">
        <v>44063</v>
      </c>
      <c r="K39" s="763" t="s">
        <v>105</v>
      </c>
      <c r="L39" s="763" t="s">
        <v>106</v>
      </c>
      <c r="M39" s="789">
        <v>246097</v>
      </c>
      <c r="N39" s="789">
        <v>0</v>
      </c>
      <c r="O39" s="789">
        <v>0</v>
      </c>
      <c r="P39" s="789">
        <v>0</v>
      </c>
      <c r="Q39" s="789">
        <v>104760</v>
      </c>
      <c r="R39" s="789">
        <f t="shared" si="5"/>
        <v>350857</v>
      </c>
      <c r="S39" s="790">
        <v>0</v>
      </c>
      <c r="T39" s="791">
        <f t="shared" si="1"/>
        <v>350857</v>
      </c>
      <c r="U39" s="790">
        <v>0</v>
      </c>
      <c r="V39" s="789">
        <v>0</v>
      </c>
      <c r="W39" s="789">
        <v>0</v>
      </c>
      <c r="X39" s="789">
        <v>0</v>
      </c>
      <c r="Y39" s="789">
        <v>0</v>
      </c>
      <c r="Z39" s="789">
        <v>2400</v>
      </c>
      <c r="AA39" s="789">
        <v>0</v>
      </c>
      <c r="AB39" s="789">
        <v>0</v>
      </c>
      <c r="AC39" s="791">
        <f t="shared" si="2"/>
        <v>2400</v>
      </c>
      <c r="AD39" s="791">
        <f t="shared" si="3"/>
        <v>348457</v>
      </c>
      <c r="AE39" s="792">
        <v>0</v>
      </c>
      <c r="AF39" s="793" t="s">
        <v>107</v>
      </c>
      <c r="AG39" s="794">
        <v>45710100121762</v>
      </c>
      <c r="AH39" s="793" t="s">
        <v>236</v>
      </c>
    </row>
    <row r="40" spans="1:34" s="779" customFormat="1">
      <c r="A40" s="763">
        <f t="shared" si="4"/>
        <v>24</v>
      </c>
      <c r="B40" s="786" t="s">
        <v>239</v>
      </c>
      <c r="C40" s="785" t="s">
        <v>240</v>
      </c>
      <c r="D40" s="787">
        <v>743123531529</v>
      </c>
      <c r="E40" s="788">
        <v>33039</v>
      </c>
      <c r="F40" s="786" t="s">
        <v>241</v>
      </c>
      <c r="G40" s="763" t="s">
        <v>102</v>
      </c>
      <c r="H40" s="786" t="s">
        <v>195</v>
      </c>
      <c r="I40" s="786" t="s">
        <v>181</v>
      </c>
      <c r="J40" s="788">
        <v>44105</v>
      </c>
      <c r="K40" s="763" t="s">
        <v>105</v>
      </c>
      <c r="L40" s="763" t="s">
        <v>106</v>
      </c>
      <c r="M40" s="789">
        <v>186371</v>
      </c>
      <c r="N40" s="789">
        <v>0</v>
      </c>
      <c r="O40" s="789">
        <v>0</v>
      </c>
      <c r="P40" s="789">
        <v>0</v>
      </c>
      <c r="Q40" s="789">
        <v>148301</v>
      </c>
      <c r="R40" s="789">
        <f t="shared" si="5"/>
        <v>334672</v>
      </c>
      <c r="S40" s="790">
        <v>0</v>
      </c>
      <c r="T40" s="791">
        <f t="shared" si="1"/>
        <v>334672</v>
      </c>
      <c r="U40" s="790">
        <v>0</v>
      </c>
      <c r="V40" s="789">
        <v>0</v>
      </c>
      <c r="W40" s="789">
        <v>0</v>
      </c>
      <c r="X40" s="789">
        <v>0</v>
      </c>
      <c r="Y40" s="789">
        <v>0</v>
      </c>
      <c r="Z40" s="789">
        <v>2400</v>
      </c>
      <c r="AA40" s="789">
        <v>0</v>
      </c>
      <c r="AB40" s="789">
        <v>0</v>
      </c>
      <c r="AC40" s="791">
        <f t="shared" si="2"/>
        <v>2400</v>
      </c>
      <c r="AD40" s="791">
        <f t="shared" si="3"/>
        <v>332272</v>
      </c>
      <c r="AE40" s="792">
        <v>0</v>
      </c>
      <c r="AF40" s="793" t="s">
        <v>107</v>
      </c>
      <c r="AG40" s="794">
        <v>610002010015226</v>
      </c>
      <c r="AH40" s="793" t="s">
        <v>121</v>
      </c>
    </row>
    <row r="41" spans="1:34" s="779" customFormat="1">
      <c r="A41" s="763">
        <f t="shared" si="4"/>
        <v>25</v>
      </c>
      <c r="B41" s="786" t="s">
        <v>242</v>
      </c>
      <c r="C41" s="785" t="s">
        <v>243</v>
      </c>
      <c r="D41" s="787">
        <v>503143125363</v>
      </c>
      <c r="E41" s="788">
        <v>36286</v>
      </c>
      <c r="F41" s="786" t="s">
        <v>244</v>
      </c>
      <c r="G41" s="763" t="s">
        <v>102</v>
      </c>
      <c r="H41" s="786" t="s">
        <v>230</v>
      </c>
      <c r="I41" s="786" t="s">
        <v>181</v>
      </c>
      <c r="J41" s="788">
        <v>44277</v>
      </c>
      <c r="K41" s="763" t="s">
        <v>105</v>
      </c>
      <c r="L41" s="763" t="s">
        <v>106</v>
      </c>
      <c r="M41" s="789">
        <v>183397</v>
      </c>
      <c r="N41" s="789">
        <v>0</v>
      </c>
      <c r="O41" s="789">
        <v>0</v>
      </c>
      <c r="P41" s="789">
        <v>0</v>
      </c>
      <c r="Q41" s="789">
        <v>136803</v>
      </c>
      <c r="R41" s="789">
        <f t="shared" si="5"/>
        <v>320200</v>
      </c>
      <c r="S41" s="790">
        <v>0</v>
      </c>
      <c r="T41" s="791">
        <f t="shared" si="1"/>
        <v>320200</v>
      </c>
      <c r="U41" s="790">
        <v>0</v>
      </c>
      <c r="V41" s="789">
        <v>0</v>
      </c>
      <c r="W41" s="789">
        <v>0</v>
      </c>
      <c r="X41" s="789">
        <v>0</v>
      </c>
      <c r="Y41" s="789">
        <v>0</v>
      </c>
      <c r="Z41" s="789">
        <v>2400</v>
      </c>
      <c r="AA41" s="789">
        <v>0</v>
      </c>
      <c r="AB41" s="789">
        <v>0</v>
      </c>
      <c r="AC41" s="791">
        <f t="shared" si="2"/>
        <v>2400</v>
      </c>
      <c r="AD41" s="791">
        <f t="shared" si="3"/>
        <v>317800</v>
      </c>
      <c r="AE41" s="792">
        <v>0</v>
      </c>
      <c r="AF41" s="793" t="s">
        <v>107</v>
      </c>
      <c r="AG41" s="794">
        <v>84412010000116</v>
      </c>
      <c r="AH41" s="793" t="s">
        <v>113</v>
      </c>
    </row>
    <row r="42" spans="1:34" s="779" customFormat="1">
      <c r="A42" s="763">
        <f t="shared" si="4"/>
        <v>26</v>
      </c>
      <c r="B42" s="786" t="s">
        <v>245</v>
      </c>
      <c r="C42" s="785" t="s">
        <v>246</v>
      </c>
      <c r="D42" s="787">
        <v>672497646890</v>
      </c>
      <c r="E42" s="788">
        <v>31178</v>
      </c>
      <c r="F42" s="786" t="s">
        <v>247</v>
      </c>
      <c r="G42" s="763" t="s">
        <v>102</v>
      </c>
      <c r="H42" s="786" t="s">
        <v>248</v>
      </c>
      <c r="I42" s="786" t="s">
        <v>249</v>
      </c>
      <c r="J42" s="788">
        <v>44452</v>
      </c>
      <c r="K42" s="763" t="s">
        <v>105</v>
      </c>
      <c r="L42" s="763" t="s">
        <v>106</v>
      </c>
      <c r="M42" s="789">
        <v>215936</v>
      </c>
      <c r="N42" s="789">
        <v>0</v>
      </c>
      <c r="O42" s="789">
        <v>0</v>
      </c>
      <c r="P42" s="789">
        <v>0</v>
      </c>
      <c r="Q42" s="789">
        <v>134037</v>
      </c>
      <c r="R42" s="789">
        <f t="shared" si="5"/>
        <v>349973</v>
      </c>
      <c r="S42" s="790">
        <v>0</v>
      </c>
      <c r="T42" s="791">
        <f t="shared" si="1"/>
        <v>349973</v>
      </c>
      <c r="U42" s="790">
        <v>0</v>
      </c>
      <c r="V42" s="789">
        <v>0</v>
      </c>
      <c r="W42" s="789">
        <v>0</v>
      </c>
      <c r="X42" s="789">
        <v>0</v>
      </c>
      <c r="Y42" s="789">
        <v>0</v>
      </c>
      <c r="Z42" s="789">
        <v>2400</v>
      </c>
      <c r="AA42" s="789">
        <v>0</v>
      </c>
      <c r="AB42" s="789">
        <v>0</v>
      </c>
      <c r="AC42" s="791">
        <f t="shared" si="2"/>
        <v>2400</v>
      </c>
      <c r="AD42" s="791">
        <f t="shared" si="3"/>
        <v>347573</v>
      </c>
      <c r="AE42" s="792">
        <v>0</v>
      </c>
      <c r="AF42" s="793" t="s">
        <v>107</v>
      </c>
      <c r="AG42" s="794">
        <v>15710100044074</v>
      </c>
      <c r="AH42" s="793" t="s">
        <v>113</v>
      </c>
    </row>
    <row r="43" spans="1:34" s="779" customFormat="1">
      <c r="A43" s="763">
        <f t="shared" si="4"/>
        <v>27</v>
      </c>
      <c r="B43" s="786" t="s">
        <v>250</v>
      </c>
      <c r="C43" s="785"/>
      <c r="D43" s="787">
        <v>247235148802</v>
      </c>
      <c r="E43" s="788">
        <v>33394</v>
      </c>
      <c r="F43" s="786" t="s">
        <v>247</v>
      </c>
      <c r="G43" s="763" t="s">
        <v>102</v>
      </c>
      <c r="H43" s="786" t="s">
        <v>212</v>
      </c>
      <c r="I43" s="786" t="s">
        <v>251</v>
      </c>
      <c r="J43" s="788">
        <v>44896</v>
      </c>
      <c r="K43" s="763" t="s">
        <v>105</v>
      </c>
      <c r="L43" s="763" t="s">
        <v>106</v>
      </c>
      <c r="M43" s="789">
        <v>49727</v>
      </c>
      <c r="N43" s="789">
        <v>0</v>
      </c>
      <c r="O43" s="789">
        <v>0</v>
      </c>
      <c r="P43" s="789">
        <v>0</v>
      </c>
      <c r="Q43" s="789">
        <v>67588</v>
      </c>
      <c r="R43" s="789">
        <f t="shared" si="5"/>
        <v>117315</v>
      </c>
      <c r="S43" s="790">
        <v>0</v>
      </c>
      <c r="T43" s="791">
        <f t="shared" si="1"/>
        <v>117315</v>
      </c>
      <c r="U43" s="790">
        <v>0</v>
      </c>
      <c r="V43" s="789">
        <v>11932</v>
      </c>
      <c r="W43" s="789">
        <v>0</v>
      </c>
      <c r="X43" s="789">
        <v>935</v>
      </c>
      <c r="Y43" s="789">
        <v>0</v>
      </c>
      <c r="Z43" s="789">
        <v>200</v>
      </c>
      <c r="AA43" s="789">
        <v>0</v>
      </c>
      <c r="AB43" s="789">
        <v>0</v>
      </c>
      <c r="AC43" s="791">
        <f t="shared" si="2"/>
        <v>13067</v>
      </c>
      <c r="AD43" s="791">
        <f t="shared" si="3"/>
        <v>104248</v>
      </c>
      <c r="AE43" s="792">
        <v>0</v>
      </c>
      <c r="AF43" s="793" t="s">
        <v>107</v>
      </c>
      <c r="AG43" s="794">
        <v>221512010000528</v>
      </c>
      <c r="AH43" s="793">
        <v>0</v>
      </c>
    </row>
    <row r="44" spans="1:34" s="779" customFormat="1">
      <c r="A44" s="763">
        <f t="shared" si="4"/>
        <v>28</v>
      </c>
      <c r="B44" s="786" t="s">
        <v>252</v>
      </c>
      <c r="C44" s="785"/>
      <c r="D44" s="787">
        <v>969324126264</v>
      </c>
      <c r="E44" s="788">
        <v>31796</v>
      </c>
      <c r="F44" s="786" t="s">
        <v>253</v>
      </c>
      <c r="G44" s="763" t="s">
        <v>102</v>
      </c>
      <c r="H44" s="786" t="s">
        <v>212</v>
      </c>
      <c r="I44" s="786" t="s">
        <v>251</v>
      </c>
      <c r="J44" s="788">
        <v>45057</v>
      </c>
      <c r="K44" s="763" t="s">
        <v>105</v>
      </c>
      <c r="L44" s="763" t="s">
        <v>106</v>
      </c>
      <c r="M44" s="789">
        <v>46841</v>
      </c>
      <c r="N44" s="789">
        <v>0</v>
      </c>
      <c r="O44" s="789">
        <v>0</v>
      </c>
      <c r="P44" s="789">
        <v>0</v>
      </c>
      <c r="Q44" s="789">
        <v>71760</v>
      </c>
      <c r="R44" s="789">
        <f t="shared" si="5"/>
        <v>118601</v>
      </c>
      <c r="S44" s="790">
        <v>0</v>
      </c>
      <c r="T44" s="791">
        <f t="shared" si="1"/>
        <v>118601</v>
      </c>
      <c r="U44" s="790">
        <v>0</v>
      </c>
      <c r="V44" s="789">
        <v>11242</v>
      </c>
      <c r="W44" s="789">
        <v>0</v>
      </c>
      <c r="X44" s="789">
        <v>878</v>
      </c>
      <c r="Y44" s="789">
        <v>0</v>
      </c>
      <c r="Z44" s="789">
        <v>350</v>
      </c>
      <c r="AA44" s="789">
        <v>0</v>
      </c>
      <c r="AB44" s="789">
        <v>0</v>
      </c>
      <c r="AC44" s="791">
        <f t="shared" si="2"/>
        <v>12470</v>
      </c>
      <c r="AD44" s="791">
        <f t="shared" si="3"/>
        <v>106131</v>
      </c>
      <c r="AE44" s="792">
        <v>0</v>
      </c>
      <c r="AF44" s="793" t="s">
        <v>107</v>
      </c>
      <c r="AG44" s="794">
        <v>610002010012505</v>
      </c>
      <c r="AH44" s="793" t="s">
        <v>121</v>
      </c>
    </row>
    <row r="45" spans="1:34" s="779" customFormat="1">
      <c r="A45" s="763">
        <f t="shared" si="4"/>
        <v>29</v>
      </c>
      <c r="B45" s="786" t="s">
        <v>254</v>
      </c>
      <c r="C45" s="785"/>
      <c r="D45" s="787">
        <v>862286495714</v>
      </c>
      <c r="E45" s="788">
        <v>35866</v>
      </c>
      <c r="F45" s="786" t="s">
        <v>255</v>
      </c>
      <c r="G45" s="763" t="s">
        <v>102</v>
      </c>
      <c r="H45" s="786" t="s">
        <v>230</v>
      </c>
      <c r="I45" s="786" t="s">
        <v>181</v>
      </c>
      <c r="J45" s="788">
        <v>45226</v>
      </c>
      <c r="K45" s="763" t="s">
        <v>105</v>
      </c>
      <c r="L45" s="763" t="s">
        <v>106</v>
      </c>
      <c r="M45" s="789">
        <v>103204</v>
      </c>
      <c r="N45" s="789">
        <v>0</v>
      </c>
      <c r="O45" s="789">
        <v>0</v>
      </c>
      <c r="P45" s="789">
        <v>0</v>
      </c>
      <c r="Q45" s="789">
        <v>61919</v>
      </c>
      <c r="R45" s="789">
        <f t="shared" si="5"/>
        <v>165123</v>
      </c>
      <c r="S45" s="790">
        <v>0</v>
      </c>
      <c r="T45" s="791">
        <f t="shared" si="1"/>
        <v>165123</v>
      </c>
      <c r="U45" s="790">
        <v>0</v>
      </c>
      <c r="V45" s="789">
        <v>0</v>
      </c>
      <c r="W45" s="789">
        <v>0</v>
      </c>
      <c r="X45" s="789">
        <v>0</v>
      </c>
      <c r="Y45" s="789">
        <v>0</v>
      </c>
      <c r="Z45" s="789">
        <v>1000</v>
      </c>
      <c r="AA45" s="789">
        <v>0</v>
      </c>
      <c r="AB45" s="789">
        <v>0</v>
      </c>
      <c r="AC45" s="791">
        <f t="shared" si="2"/>
        <v>1000</v>
      </c>
      <c r="AD45" s="791">
        <f t="shared" si="3"/>
        <v>164123</v>
      </c>
      <c r="AE45" s="792">
        <v>0</v>
      </c>
      <c r="AF45" s="793" t="s">
        <v>107</v>
      </c>
      <c r="AG45" s="794">
        <v>346802010017275</v>
      </c>
      <c r="AH45" s="793">
        <v>0</v>
      </c>
    </row>
    <row r="46" spans="1:34" s="779" customFormat="1">
      <c r="A46" s="763">
        <f t="shared" si="4"/>
        <v>30</v>
      </c>
      <c r="B46" s="786" t="s">
        <v>256</v>
      </c>
      <c r="C46" s="785"/>
      <c r="D46" s="787">
        <v>979927055109</v>
      </c>
      <c r="E46" s="788">
        <v>34566</v>
      </c>
      <c r="F46" s="786" t="s">
        <v>241</v>
      </c>
      <c r="G46" s="763" t="s">
        <v>102</v>
      </c>
      <c r="H46" s="786" t="s">
        <v>195</v>
      </c>
      <c r="I46" s="786" t="s">
        <v>181</v>
      </c>
      <c r="J46" s="788">
        <v>45231</v>
      </c>
      <c r="K46" s="763" t="s">
        <v>105</v>
      </c>
      <c r="L46" s="763" t="s">
        <v>106</v>
      </c>
      <c r="M46" s="789">
        <v>24000</v>
      </c>
      <c r="N46" s="789">
        <v>0</v>
      </c>
      <c r="O46" s="789">
        <v>0</v>
      </c>
      <c r="P46" s="789">
        <v>0</v>
      </c>
      <c r="Q46" s="789">
        <v>43500</v>
      </c>
      <c r="R46" s="789">
        <f t="shared" si="5"/>
        <v>67500</v>
      </c>
      <c r="S46" s="790">
        <v>0</v>
      </c>
      <c r="T46" s="791">
        <f t="shared" si="1"/>
        <v>67500</v>
      </c>
      <c r="U46" s="790">
        <v>0</v>
      </c>
      <c r="V46" s="789">
        <v>5760</v>
      </c>
      <c r="W46" s="789">
        <v>0</v>
      </c>
      <c r="X46" s="789">
        <v>448</v>
      </c>
      <c r="Y46" s="789">
        <v>0</v>
      </c>
      <c r="Z46" s="789">
        <v>400</v>
      </c>
      <c r="AA46" s="789">
        <v>0</v>
      </c>
      <c r="AB46" s="789">
        <v>0</v>
      </c>
      <c r="AC46" s="791">
        <f t="shared" si="2"/>
        <v>6608</v>
      </c>
      <c r="AD46" s="791">
        <f t="shared" si="3"/>
        <v>60892</v>
      </c>
      <c r="AE46" s="792">
        <v>0</v>
      </c>
      <c r="AF46" s="793" t="s">
        <v>107</v>
      </c>
      <c r="AG46" s="794">
        <v>112310100040731</v>
      </c>
      <c r="AH46" s="793">
        <v>0</v>
      </c>
    </row>
    <row r="47" spans="1:34" s="779" customFormat="1">
      <c r="A47" s="763">
        <f t="shared" si="4"/>
        <v>31</v>
      </c>
      <c r="B47" s="786" t="s">
        <v>257</v>
      </c>
      <c r="C47" s="786" t="s">
        <v>258</v>
      </c>
      <c r="D47" s="787">
        <v>813545110382</v>
      </c>
      <c r="E47" s="788">
        <v>34517</v>
      </c>
      <c r="F47" s="786" t="s">
        <v>259</v>
      </c>
      <c r="G47" s="763" t="s">
        <v>102</v>
      </c>
      <c r="H47" s="786" t="s">
        <v>111</v>
      </c>
      <c r="I47" s="786" t="s">
        <v>260</v>
      </c>
      <c r="J47" s="788">
        <v>43775</v>
      </c>
      <c r="K47" s="763" t="s">
        <v>105</v>
      </c>
      <c r="L47" s="763" t="s">
        <v>106</v>
      </c>
      <c r="M47" s="789">
        <v>110961</v>
      </c>
      <c r="N47" s="789">
        <v>0</v>
      </c>
      <c r="O47" s="789">
        <v>0</v>
      </c>
      <c r="P47" s="789">
        <v>0</v>
      </c>
      <c r="Q47" s="789">
        <v>114513</v>
      </c>
      <c r="R47" s="789">
        <f t="shared" si="5"/>
        <v>225474</v>
      </c>
      <c r="S47" s="790">
        <v>0</v>
      </c>
      <c r="T47" s="791">
        <f t="shared" si="1"/>
        <v>225474</v>
      </c>
      <c r="U47" s="790">
        <v>0</v>
      </c>
      <c r="V47" s="789">
        <v>15904</v>
      </c>
      <c r="W47" s="789">
        <v>0</v>
      </c>
      <c r="X47" s="789">
        <v>1242</v>
      </c>
      <c r="Y47" s="789">
        <v>0</v>
      </c>
      <c r="Z47" s="789">
        <v>1900</v>
      </c>
      <c r="AA47" s="789">
        <v>0</v>
      </c>
      <c r="AB47" s="789">
        <v>0</v>
      </c>
      <c r="AC47" s="791">
        <f t="shared" si="2"/>
        <v>19046</v>
      </c>
      <c r="AD47" s="791">
        <f t="shared" si="3"/>
        <v>206428</v>
      </c>
      <c r="AE47" s="792">
        <v>0</v>
      </c>
      <c r="AF47" s="793" t="s">
        <v>107</v>
      </c>
      <c r="AG47" s="794">
        <v>610002010014676</v>
      </c>
      <c r="AH47" s="793" t="s">
        <v>121</v>
      </c>
    </row>
    <row r="48" spans="1:34" s="779" customFormat="1">
      <c r="A48" s="763">
        <f t="shared" si="4"/>
        <v>32</v>
      </c>
      <c r="B48" s="786" t="s">
        <v>261</v>
      </c>
      <c r="C48" s="785"/>
      <c r="D48" s="787">
        <v>822971991698</v>
      </c>
      <c r="E48" s="788">
        <v>24633</v>
      </c>
      <c r="F48" s="786" t="s">
        <v>262</v>
      </c>
      <c r="G48" s="763" t="s">
        <v>102</v>
      </c>
      <c r="H48" s="786" t="s">
        <v>263</v>
      </c>
      <c r="I48" s="786" t="s">
        <v>181</v>
      </c>
      <c r="J48" s="788">
        <v>45139</v>
      </c>
      <c r="K48" s="763" t="s">
        <v>105</v>
      </c>
      <c r="L48" s="763" t="s">
        <v>106</v>
      </c>
      <c r="M48" s="789">
        <v>56000</v>
      </c>
      <c r="N48" s="789">
        <v>0</v>
      </c>
      <c r="O48" s="789">
        <v>0</v>
      </c>
      <c r="P48" s="789">
        <v>0</v>
      </c>
      <c r="Q48" s="789">
        <v>84000</v>
      </c>
      <c r="R48" s="789">
        <f t="shared" si="5"/>
        <v>140000</v>
      </c>
      <c r="S48" s="790">
        <v>0</v>
      </c>
      <c r="T48" s="791">
        <f t="shared" si="1"/>
        <v>140000</v>
      </c>
      <c r="U48" s="790">
        <v>0</v>
      </c>
      <c r="V48" s="789">
        <v>13440</v>
      </c>
      <c r="W48" s="789">
        <v>0</v>
      </c>
      <c r="X48" s="789">
        <v>1050</v>
      </c>
      <c r="Y48" s="789">
        <v>0</v>
      </c>
      <c r="Z48" s="789">
        <v>1100</v>
      </c>
      <c r="AA48" s="789">
        <v>0</v>
      </c>
      <c r="AB48" s="789">
        <v>0</v>
      </c>
      <c r="AC48" s="791">
        <f t="shared" si="2"/>
        <v>15590</v>
      </c>
      <c r="AD48" s="791">
        <f t="shared" si="3"/>
        <v>124410</v>
      </c>
      <c r="AE48" s="792">
        <v>0</v>
      </c>
      <c r="AF48" s="793" t="s">
        <v>107</v>
      </c>
      <c r="AG48" s="794">
        <v>328002011000264</v>
      </c>
      <c r="AH48" s="793" t="s">
        <v>113</v>
      </c>
    </row>
    <row r="49" spans="1:34" s="779" customFormat="1">
      <c r="A49" s="763">
        <f t="shared" si="4"/>
        <v>33</v>
      </c>
      <c r="B49" s="786" t="s">
        <v>264</v>
      </c>
      <c r="C49" s="785"/>
      <c r="D49" s="787">
        <v>391575768558</v>
      </c>
      <c r="E49" s="788">
        <v>35991</v>
      </c>
      <c r="F49" s="786" t="s">
        <v>265</v>
      </c>
      <c r="G49" s="763" t="s">
        <v>102</v>
      </c>
      <c r="H49" s="786" t="s">
        <v>230</v>
      </c>
      <c r="I49" s="786" t="s">
        <v>181</v>
      </c>
      <c r="J49" s="788">
        <v>45089</v>
      </c>
      <c r="K49" s="763" t="s">
        <v>105</v>
      </c>
      <c r="L49" s="763" t="s">
        <v>106</v>
      </c>
      <c r="M49" s="789">
        <v>44387</v>
      </c>
      <c r="N49" s="789">
        <v>0</v>
      </c>
      <c r="O49" s="789">
        <v>0</v>
      </c>
      <c r="P49" s="789">
        <v>0</v>
      </c>
      <c r="Q49" s="789">
        <v>87681</v>
      </c>
      <c r="R49" s="789">
        <f t="shared" si="5"/>
        <v>132068</v>
      </c>
      <c r="S49" s="790">
        <v>0</v>
      </c>
      <c r="T49" s="791">
        <f t="shared" si="1"/>
        <v>132068</v>
      </c>
      <c r="U49" s="790">
        <v>0</v>
      </c>
      <c r="V49" s="789">
        <v>10652</v>
      </c>
      <c r="W49" s="789">
        <v>0</v>
      </c>
      <c r="X49" s="789">
        <v>832</v>
      </c>
      <c r="Y49" s="789">
        <v>0</v>
      </c>
      <c r="Z49" s="789">
        <v>1100</v>
      </c>
      <c r="AA49" s="789">
        <v>0</v>
      </c>
      <c r="AB49" s="789">
        <v>0</v>
      </c>
      <c r="AC49" s="791">
        <f t="shared" si="2"/>
        <v>12584</v>
      </c>
      <c r="AD49" s="791">
        <f t="shared" si="3"/>
        <v>119484</v>
      </c>
      <c r="AE49" s="792">
        <v>0</v>
      </c>
      <c r="AF49" s="793" t="s">
        <v>107</v>
      </c>
      <c r="AG49" s="794">
        <v>214812010001492</v>
      </c>
      <c r="AH49" s="793" t="s">
        <v>139</v>
      </c>
    </row>
    <row r="50" spans="1:34">
      <c r="A50" s="1039" t="s">
        <v>87</v>
      </c>
      <c r="B50" s="1039"/>
      <c r="C50" s="1039"/>
      <c r="D50" s="1039"/>
      <c r="E50" s="1039"/>
      <c r="F50" s="1039"/>
      <c r="G50" s="1039"/>
      <c r="H50" s="1039"/>
      <c r="I50" s="1039"/>
      <c r="J50" s="1039"/>
      <c r="K50" s="1039"/>
      <c r="L50" s="1039"/>
      <c r="M50" s="797">
        <f t="shared" ref="M50:AE50" si="6">SUM(M17:M49)</f>
        <v>3623453</v>
      </c>
      <c r="N50" s="797">
        <f t="shared" si="6"/>
        <v>0</v>
      </c>
      <c r="O50" s="797">
        <f t="shared" si="6"/>
        <v>0</v>
      </c>
      <c r="P50" s="797">
        <f t="shared" si="6"/>
        <v>0</v>
      </c>
      <c r="Q50" s="797">
        <f t="shared" si="6"/>
        <v>2483569</v>
      </c>
      <c r="R50" s="797">
        <f t="shared" si="6"/>
        <v>6107022</v>
      </c>
      <c r="S50" s="797">
        <f t="shared" si="6"/>
        <v>0</v>
      </c>
      <c r="T50" s="797">
        <f t="shared" si="6"/>
        <v>6107022</v>
      </c>
      <c r="U50" s="797">
        <f t="shared" si="6"/>
        <v>0</v>
      </c>
      <c r="V50" s="797">
        <f t="shared" si="6"/>
        <v>279850</v>
      </c>
      <c r="W50" s="797">
        <f t="shared" si="6"/>
        <v>0</v>
      </c>
      <c r="X50" s="797">
        <f t="shared" si="6"/>
        <v>21880</v>
      </c>
      <c r="Y50" s="797">
        <f t="shared" si="6"/>
        <v>0</v>
      </c>
      <c r="Z50" s="797">
        <f t="shared" si="6"/>
        <v>33950</v>
      </c>
      <c r="AA50" s="797">
        <f t="shared" si="6"/>
        <v>0</v>
      </c>
      <c r="AB50" s="797">
        <f t="shared" si="6"/>
        <v>0</v>
      </c>
      <c r="AC50" s="797">
        <f t="shared" si="6"/>
        <v>335680</v>
      </c>
      <c r="AD50" s="797">
        <f t="shared" si="6"/>
        <v>5771342</v>
      </c>
      <c r="AE50" s="798">
        <f t="shared" si="6"/>
        <v>0</v>
      </c>
      <c r="AF50" s="797"/>
      <c r="AG50" s="797"/>
      <c r="AH50" s="797"/>
    </row>
    <row r="51" spans="1:34">
      <c r="A51" s="97"/>
      <c r="B51" s="97"/>
      <c r="C51" s="97"/>
      <c r="D51" s="97"/>
      <c r="E51" s="97"/>
      <c r="F51" s="97"/>
      <c r="G51" s="97"/>
      <c r="H51" s="97"/>
      <c r="I51" s="97"/>
      <c r="J51" s="97"/>
      <c r="K51" s="97"/>
      <c r="L51" s="97"/>
      <c r="M51" s="780">
        <f>M50+'[2]SCH-4(MLT)'!O18</f>
        <v>4823453</v>
      </c>
      <c r="N51" s="780"/>
      <c r="O51" s="780"/>
      <c r="P51" s="780"/>
      <c r="Q51" s="780"/>
      <c r="R51" s="780"/>
      <c r="S51" s="780"/>
      <c r="T51" s="780"/>
      <c r="U51" s="780"/>
      <c r="V51" s="780"/>
      <c r="W51" s="780"/>
      <c r="X51" s="780"/>
      <c r="Y51" s="780"/>
      <c r="Z51" s="780"/>
      <c r="AA51" s="780"/>
      <c r="AB51" s="780"/>
      <c r="AC51" s="780"/>
      <c r="AD51" s="780"/>
      <c r="AE51" s="780">
        <f>AE50+'[2]SCH-4(MLT)'!AG18</f>
        <v>0</v>
      </c>
      <c r="AF51" s="100"/>
      <c r="AG51" s="100"/>
      <c r="AH51" s="99"/>
    </row>
    <row r="52" spans="1:34">
      <c r="A52" s="97"/>
      <c r="B52" s="97"/>
      <c r="C52" s="97"/>
      <c r="D52" s="97"/>
      <c r="E52" s="97"/>
      <c r="F52" s="97"/>
      <c r="G52" s="97"/>
      <c r="H52" s="97"/>
      <c r="I52" s="97"/>
      <c r="J52" s="97"/>
      <c r="K52" s="97"/>
      <c r="L52" s="97"/>
      <c r="M52" s="98"/>
      <c r="N52" s="98"/>
      <c r="O52" s="98"/>
      <c r="P52" s="98"/>
      <c r="Q52" s="98"/>
      <c r="R52" s="98"/>
      <c r="S52" s="98"/>
      <c r="T52" s="98"/>
      <c r="U52" s="98"/>
      <c r="V52" s="98"/>
      <c r="W52" s="99"/>
      <c r="X52" s="99"/>
      <c r="Y52" s="99"/>
      <c r="Z52" s="99"/>
      <c r="AA52" s="98"/>
      <c r="AB52" s="98"/>
      <c r="AC52" s="98"/>
      <c r="AD52" s="98"/>
      <c r="AE52" s="98"/>
      <c r="AF52" s="100"/>
      <c r="AG52" s="100"/>
      <c r="AH52" s="99"/>
    </row>
    <row r="53" spans="1:34">
      <c r="A53" s="1040" t="s">
        <v>266</v>
      </c>
      <c r="B53" s="1040"/>
      <c r="C53" s="1040"/>
      <c r="D53" s="1040"/>
      <c r="E53" s="1040"/>
      <c r="F53" s="1040"/>
      <c r="G53" s="1040"/>
      <c r="H53" s="1040"/>
      <c r="I53" s="1040"/>
      <c r="J53" s="1040"/>
      <c r="K53" s="1040"/>
      <c r="L53" s="1040"/>
      <c r="M53" s="1040"/>
      <c r="N53" s="1040"/>
      <c r="O53" s="1040"/>
      <c r="P53" s="1040"/>
      <c r="Q53" s="1040"/>
      <c r="R53" s="1040"/>
      <c r="S53" s="98"/>
      <c r="T53" s="98"/>
      <c r="U53" s="98"/>
      <c r="V53" s="98"/>
      <c r="W53" s="99"/>
      <c r="X53" s="99"/>
      <c r="Y53" s="99"/>
      <c r="Z53" s="99"/>
      <c r="AA53" s="98"/>
      <c r="AB53" s="98"/>
      <c r="AC53" s="98"/>
      <c r="AD53" s="98"/>
      <c r="AE53" s="98"/>
      <c r="AF53" s="100"/>
      <c r="AG53" s="100"/>
      <c r="AH53" s="99"/>
    </row>
    <row r="54" spans="1:34">
      <c r="A54" s="784" t="str">
        <f>A12</f>
        <v>BSC ALLIED HEALTH SCIENCES</v>
      </c>
      <c r="B54" s="784"/>
      <c r="C54" s="784"/>
      <c r="D54" s="784"/>
      <c r="E54" s="784"/>
      <c r="F54" s="784"/>
      <c r="G54" s="784"/>
      <c r="H54" s="784"/>
      <c r="I54" s="784"/>
      <c r="J54" s="784"/>
      <c r="K54" s="784"/>
      <c r="L54" s="784"/>
      <c r="M54" s="784"/>
      <c r="N54" s="784"/>
      <c r="O54" s="784"/>
      <c r="P54" s="784"/>
      <c r="Q54" s="784"/>
      <c r="R54" s="784"/>
      <c r="S54" s="98"/>
      <c r="T54" s="98"/>
      <c r="U54" s="98"/>
      <c r="V54" s="98"/>
      <c r="W54" s="99"/>
      <c r="X54" s="99"/>
      <c r="Y54" s="99"/>
      <c r="Z54" s="99"/>
      <c r="AA54" s="98"/>
      <c r="AB54" s="98"/>
      <c r="AC54" s="98"/>
      <c r="AD54" s="98"/>
      <c r="AE54" s="98"/>
      <c r="AF54" s="100"/>
      <c r="AG54" s="100"/>
      <c r="AH54" s="99"/>
    </row>
    <row r="55" spans="1:34">
      <c r="A55" s="784"/>
      <c r="B55" s="784"/>
      <c r="C55" s="784"/>
      <c r="D55" s="784"/>
      <c r="E55" s="784"/>
      <c r="F55" s="784"/>
      <c r="G55" s="784"/>
      <c r="H55" s="784"/>
      <c r="I55" s="784"/>
      <c r="J55" s="784"/>
      <c r="K55" s="784"/>
      <c r="L55" s="784"/>
      <c r="M55" s="784"/>
      <c r="N55" s="784"/>
      <c r="O55" s="784"/>
      <c r="P55" s="784"/>
      <c r="Q55" s="784"/>
      <c r="R55" s="784"/>
      <c r="S55" s="98"/>
      <c r="T55" s="98"/>
      <c r="U55" s="98"/>
      <c r="V55" s="98"/>
      <c r="W55" s="99"/>
      <c r="X55" s="99"/>
      <c r="Y55" s="99"/>
      <c r="Z55" s="99"/>
      <c r="AA55" s="98"/>
      <c r="AB55" s="98"/>
      <c r="AC55" s="98"/>
      <c r="AD55" s="98"/>
      <c r="AE55" s="98"/>
      <c r="AF55" s="100"/>
      <c r="AG55" s="100"/>
      <c r="AH55" s="99"/>
    </row>
    <row r="56" spans="1:34">
      <c r="A56" s="1034" t="s">
        <v>59</v>
      </c>
      <c r="B56" s="1034" t="s">
        <v>60</v>
      </c>
      <c r="C56" s="1034" t="s">
        <v>61</v>
      </c>
      <c r="D56" s="1034" t="s">
        <v>62</v>
      </c>
      <c r="E56" s="1034" t="s">
        <v>63</v>
      </c>
      <c r="F56" s="1034" t="s">
        <v>64</v>
      </c>
      <c r="G56" s="1034" t="s">
        <v>65</v>
      </c>
      <c r="H56" s="1036" t="s">
        <v>66</v>
      </c>
      <c r="I56" s="1034" t="s">
        <v>67</v>
      </c>
      <c r="J56" s="1034" t="s">
        <v>68</v>
      </c>
      <c r="K56" s="1034" t="s">
        <v>69</v>
      </c>
      <c r="L56" s="1034" t="s">
        <v>70</v>
      </c>
      <c r="M56" s="1036" t="s">
        <v>115</v>
      </c>
      <c r="N56" s="1036"/>
      <c r="O56" s="1036"/>
      <c r="P56" s="1036"/>
      <c r="Q56" s="1036"/>
      <c r="R56" s="1036"/>
      <c r="S56" s="1036"/>
      <c r="T56" s="1036"/>
      <c r="U56" s="1034" t="s">
        <v>72</v>
      </c>
      <c r="V56" s="1037" t="s">
        <v>73</v>
      </c>
      <c r="W56" s="1037"/>
      <c r="X56" s="1037" t="s">
        <v>74</v>
      </c>
      <c r="Y56" s="1037"/>
      <c r="Z56" s="1034" t="s">
        <v>75</v>
      </c>
      <c r="AA56" s="1034" t="s">
        <v>76</v>
      </c>
      <c r="AB56" s="1034" t="s">
        <v>77</v>
      </c>
      <c r="AC56" s="1034" t="s">
        <v>78</v>
      </c>
      <c r="AD56" s="1034" t="s">
        <v>79</v>
      </c>
      <c r="AE56" s="1034" t="s">
        <v>80</v>
      </c>
      <c r="AF56" s="1038" t="s">
        <v>81</v>
      </c>
      <c r="AG56" s="1038"/>
      <c r="AH56" s="1038"/>
    </row>
    <row r="57" spans="1:34" ht="56.25">
      <c r="A57" s="1034"/>
      <c r="B57" s="1034"/>
      <c r="C57" s="1034"/>
      <c r="D57" s="1034"/>
      <c r="E57" s="1034"/>
      <c r="F57" s="1034"/>
      <c r="G57" s="1034"/>
      <c r="H57" s="1036"/>
      <c r="I57" s="1034"/>
      <c r="J57" s="1034"/>
      <c r="K57" s="1034"/>
      <c r="L57" s="1034"/>
      <c r="M57" s="750" t="s">
        <v>82</v>
      </c>
      <c r="N57" s="750" t="s">
        <v>83</v>
      </c>
      <c r="O57" s="750" t="s">
        <v>84</v>
      </c>
      <c r="P57" s="750" t="s">
        <v>85</v>
      </c>
      <c r="Q57" s="87" t="s">
        <v>86</v>
      </c>
      <c r="R57" s="751" t="s">
        <v>87</v>
      </c>
      <c r="S57" s="750" t="s">
        <v>166</v>
      </c>
      <c r="T57" s="750" t="s">
        <v>89</v>
      </c>
      <c r="U57" s="1034"/>
      <c r="V57" s="750" t="s">
        <v>90</v>
      </c>
      <c r="W57" s="87" t="s">
        <v>91</v>
      </c>
      <c r="X57" s="750" t="s">
        <v>90</v>
      </c>
      <c r="Y57" s="87" t="s">
        <v>91</v>
      </c>
      <c r="Z57" s="1036"/>
      <c r="AA57" s="1034"/>
      <c r="AB57" s="1034"/>
      <c r="AC57" s="1034"/>
      <c r="AD57" s="1034"/>
      <c r="AE57" s="1034"/>
      <c r="AF57" s="750" t="s">
        <v>92</v>
      </c>
      <c r="AG57" s="750" t="s">
        <v>93</v>
      </c>
      <c r="AH57" s="751" t="s">
        <v>94</v>
      </c>
    </row>
    <row r="58" spans="1:34" ht="33.75">
      <c r="A58" s="750">
        <v>1</v>
      </c>
      <c r="B58" s="750">
        <v>2</v>
      </c>
      <c r="C58" s="750">
        <v>3</v>
      </c>
      <c r="D58" s="750">
        <v>4</v>
      </c>
      <c r="E58" s="750">
        <v>5</v>
      </c>
      <c r="F58" s="750">
        <v>6</v>
      </c>
      <c r="G58" s="750">
        <v>7</v>
      </c>
      <c r="H58" s="751">
        <v>8</v>
      </c>
      <c r="I58" s="750">
        <v>9</v>
      </c>
      <c r="J58" s="750">
        <v>10</v>
      </c>
      <c r="K58" s="750">
        <v>11</v>
      </c>
      <c r="L58" s="750">
        <v>12</v>
      </c>
      <c r="M58" s="750">
        <v>13</v>
      </c>
      <c r="N58" s="750">
        <v>14</v>
      </c>
      <c r="O58" s="750">
        <v>15</v>
      </c>
      <c r="P58" s="751">
        <v>16</v>
      </c>
      <c r="Q58" s="750">
        <v>17</v>
      </c>
      <c r="R58" s="750" t="s">
        <v>95</v>
      </c>
      <c r="S58" s="750">
        <v>19</v>
      </c>
      <c r="T58" s="750" t="s">
        <v>96</v>
      </c>
      <c r="U58" s="750">
        <v>21</v>
      </c>
      <c r="V58" s="750">
        <v>22</v>
      </c>
      <c r="W58" s="751">
        <v>23</v>
      </c>
      <c r="X58" s="750">
        <v>24</v>
      </c>
      <c r="Y58" s="751">
        <v>25</v>
      </c>
      <c r="Z58" s="751">
        <v>26</v>
      </c>
      <c r="AA58" s="750">
        <v>27</v>
      </c>
      <c r="AB58" s="751">
        <v>28</v>
      </c>
      <c r="AC58" s="750" t="s">
        <v>97</v>
      </c>
      <c r="AD58" s="750" t="s">
        <v>98</v>
      </c>
      <c r="AE58" s="751">
        <v>31</v>
      </c>
      <c r="AF58" s="750">
        <v>32</v>
      </c>
      <c r="AG58" s="751">
        <v>33</v>
      </c>
      <c r="AH58" s="750">
        <v>34</v>
      </c>
    </row>
    <row r="59" spans="1:34">
      <c r="A59" s="93">
        <v>1</v>
      </c>
      <c r="B59" s="786" t="s">
        <v>173</v>
      </c>
      <c r="C59" s="786" t="s">
        <v>174</v>
      </c>
      <c r="D59" s="787">
        <v>819118532534</v>
      </c>
      <c r="E59" s="788">
        <v>25739</v>
      </c>
      <c r="F59" s="786" t="s">
        <v>175</v>
      </c>
      <c r="G59" s="763" t="s">
        <v>102</v>
      </c>
      <c r="H59" s="786" t="s">
        <v>176</v>
      </c>
      <c r="I59" s="786" t="s">
        <v>177</v>
      </c>
      <c r="J59" s="788">
        <v>37530</v>
      </c>
      <c r="K59" s="763" t="s">
        <v>86</v>
      </c>
      <c r="L59" s="763" t="s">
        <v>106</v>
      </c>
      <c r="M59" s="789">
        <v>192000</v>
      </c>
      <c r="N59" s="789">
        <v>0</v>
      </c>
      <c r="O59" s="789">
        <v>0</v>
      </c>
      <c r="P59" s="789">
        <v>0</v>
      </c>
      <c r="Q59" s="789">
        <v>140952</v>
      </c>
      <c r="R59" s="789">
        <f>SUM(M59:Q59)</f>
        <v>332952</v>
      </c>
      <c r="S59" s="763">
        <v>0</v>
      </c>
      <c r="T59" s="791">
        <f>R59+S59</f>
        <v>332952</v>
      </c>
      <c r="U59" s="763">
        <v>0</v>
      </c>
      <c r="V59" s="789">
        <v>0</v>
      </c>
      <c r="W59" s="789">
        <v>0</v>
      </c>
      <c r="X59" s="789">
        <v>0</v>
      </c>
      <c r="Y59" s="789">
        <v>0</v>
      </c>
      <c r="Z59" s="789">
        <v>2400</v>
      </c>
      <c r="AA59" s="789">
        <v>0</v>
      </c>
      <c r="AB59" s="789">
        <v>0</v>
      </c>
      <c r="AC59" s="789">
        <f>V59+X59+Z59+AA59+AB59</f>
        <v>2400</v>
      </c>
      <c r="AD59" s="789">
        <f>T59-AC59</f>
        <v>330552</v>
      </c>
      <c r="AE59" s="763">
        <v>0</v>
      </c>
      <c r="AF59" s="799" t="s">
        <v>107</v>
      </c>
      <c r="AG59" s="800">
        <v>328002011000411</v>
      </c>
      <c r="AH59" s="799" t="s">
        <v>113</v>
      </c>
    </row>
    <row r="60" spans="1:34">
      <c r="A60" s="93">
        <f>A59+1</f>
        <v>2</v>
      </c>
      <c r="B60" s="786" t="s">
        <v>178</v>
      </c>
      <c r="C60" s="786"/>
      <c r="D60" s="787">
        <v>503661107177</v>
      </c>
      <c r="E60" s="788">
        <v>29321</v>
      </c>
      <c r="F60" s="786" t="s">
        <v>179</v>
      </c>
      <c r="G60" s="763" t="s">
        <v>102</v>
      </c>
      <c r="H60" s="786" t="s">
        <v>180</v>
      </c>
      <c r="I60" s="786" t="s">
        <v>181</v>
      </c>
      <c r="J60" s="788">
        <v>37539</v>
      </c>
      <c r="K60" s="763" t="s">
        <v>86</v>
      </c>
      <c r="L60" s="763" t="s">
        <v>106</v>
      </c>
      <c r="M60" s="789">
        <v>58502</v>
      </c>
      <c r="N60" s="789">
        <v>0</v>
      </c>
      <c r="O60" s="789">
        <v>0</v>
      </c>
      <c r="P60" s="789">
        <v>0</v>
      </c>
      <c r="Q60" s="789">
        <v>104342</v>
      </c>
      <c r="R60" s="789">
        <f>SUM(M60:Q60)</f>
        <v>162844</v>
      </c>
      <c r="S60" s="763">
        <v>0</v>
      </c>
      <c r="T60" s="791">
        <f t="shared" ref="T60:T91" si="7">R60+S60</f>
        <v>162844</v>
      </c>
      <c r="U60" s="763">
        <v>0</v>
      </c>
      <c r="V60" s="789">
        <v>14054</v>
      </c>
      <c r="W60" s="789">
        <v>0</v>
      </c>
      <c r="X60" s="789">
        <v>1101</v>
      </c>
      <c r="Y60" s="789">
        <v>0</v>
      </c>
      <c r="Z60" s="789">
        <v>300</v>
      </c>
      <c r="AA60" s="789">
        <v>0</v>
      </c>
      <c r="AB60" s="789">
        <v>0</v>
      </c>
      <c r="AC60" s="789">
        <f t="shared" ref="AC60:AC91" si="8">V60+X60+Z60+AA60+AB60</f>
        <v>15455</v>
      </c>
      <c r="AD60" s="789">
        <f t="shared" ref="AD60:AD91" si="9">T60-AC60</f>
        <v>147389</v>
      </c>
      <c r="AE60" s="763">
        <v>0</v>
      </c>
      <c r="AF60" s="799" t="s">
        <v>107</v>
      </c>
      <c r="AG60" s="800">
        <v>328002011001704</v>
      </c>
      <c r="AH60" s="799" t="s">
        <v>113</v>
      </c>
    </row>
    <row r="61" spans="1:34">
      <c r="A61" s="93">
        <f t="shared" ref="A61:A91" si="10">A60+1</f>
        <v>3</v>
      </c>
      <c r="B61" s="786" t="s">
        <v>182</v>
      </c>
      <c r="C61" s="786"/>
      <c r="D61" s="787">
        <v>499524087294</v>
      </c>
      <c r="E61" s="788">
        <v>28857</v>
      </c>
      <c r="F61" s="786" t="s">
        <v>183</v>
      </c>
      <c r="G61" s="763" t="s">
        <v>102</v>
      </c>
      <c r="H61" s="786" t="s">
        <v>184</v>
      </c>
      <c r="I61" s="786" t="s">
        <v>181</v>
      </c>
      <c r="J61" s="788">
        <v>37550</v>
      </c>
      <c r="K61" s="763" t="s">
        <v>86</v>
      </c>
      <c r="L61" s="763" t="s">
        <v>106</v>
      </c>
      <c r="M61" s="789">
        <v>58788</v>
      </c>
      <c r="N61" s="789">
        <v>0</v>
      </c>
      <c r="O61" s="789">
        <v>0</v>
      </c>
      <c r="P61" s="789">
        <v>0</v>
      </c>
      <c r="Q61" s="789">
        <v>88190</v>
      </c>
      <c r="R61" s="789">
        <f t="shared" ref="R61:R91" si="11">SUM(M61:Q61)</f>
        <v>146978</v>
      </c>
      <c r="S61" s="763">
        <v>0</v>
      </c>
      <c r="T61" s="791">
        <f t="shared" si="7"/>
        <v>146978</v>
      </c>
      <c r="U61" s="763">
        <v>0</v>
      </c>
      <c r="V61" s="789">
        <v>14108</v>
      </c>
      <c r="W61" s="789">
        <v>0</v>
      </c>
      <c r="X61" s="789">
        <v>1104</v>
      </c>
      <c r="Y61" s="789">
        <v>0</v>
      </c>
      <c r="Z61" s="789">
        <v>0</v>
      </c>
      <c r="AA61" s="789">
        <v>0</v>
      </c>
      <c r="AB61" s="789">
        <v>0</v>
      </c>
      <c r="AC61" s="789">
        <f t="shared" si="8"/>
        <v>15212</v>
      </c>
      <c r="AD61" s="789">
        <f t="shared" si="9"/>
        <v>131766</v>
      </c>
      <c r="AE61" s="763">
        <v>0</v>
      </c>
      <c r="AF61" s="799" t="s">
        <v>107</v>
      </c>
      <c r="AG61" s="800">
        <v>328002011000864</v>
      </c>
      <c r="AH61" s="799" t="s">
        <v>113</v>
      </c>
    </row>
    <row r="62" spans="1:34">
      <c r="A62" s="93">
        <f t="shared" si="10"/>
        <v>4</v>
      </c>
      <c r="B62" s="786" t="s">
        <v>185</v>
      </c>
      <c r="C62" s="786"/>
      <c r="D62" s="787">
        <v>847592888245</v>
      </c>
      <c r="E62" s="788">
        <v>27758</v>
      </c>
      <c r="F62" s="786" t="s">
        <v>186</v>
      </c>
      <c r="G62" s="763" t="s">
        <v>102</v>
      </c>
      <c r="H62" s="786" t="s">
        <v>187</v>
      </c>
      <c r="I62" s="786" t="s">
        <v>188</v>
      </c>
      <c r="J62" s="788">
        <v>37762</v>
      </c>
      <c r="K62" s="763" t="s">
        <v>86</v>
      </c>
      <c r="L62" s="763" t="s">
        <v>106</v>
      </c>
      <c r="M62" s="789">
        <v>56449</v>
      </c>
      <c r="N62" s="789">
        <v>0</v>
      </c>
      <c r="O62" s="789">
        <v>0</v>
      </c>
      <c r="P62" s="789">
        <v>0</v>
      </c>
      <c r="Q62" s="789">
        <v>84676</v>
      </c>
      <c r="R62" s="789">
        <f t="shared" si="11"/>
        <v>141125</v>
      </c>
      <c r="S62" s="763">
        <v>0</v>
      </c>
      <c r="T62" s="791">
        <f t="shared" si="7"/>
        <v>141125</v>
      </c>
      <c r="U62" s="763">
        <v>0</v>
      </c>
      <c r="V62" s="789">
        <v>13558</v>
      </c>
      <c r="W62" s="789">
        <v>0</v>
      </c>
      <c r="X62" s="789">
        <v>1062</v>
      </c>
      <c r="Y62" s="789">
        <v>0</v>
      </c>
      <c r="Z62" s="789">
        <v>0</v>
      </c>
      <c r="AA62" s="789">
        <v>0</v>
      </c>
      <c r="AB62" s="789">
        <v>0</v>
      </c>
      <c r="AC62" s="789">
        <f t="shared" si="8"/>
        <v>14620</v>
      </c>
      <c r="AD62" s="789">
        <f t="shared" si="9"/>
        <v>126505</v>
      </c>
      <c r="AE62" s="763">
        <v>0</v>
      </c>
      <c r="AF62" s="799" t="s">
        <v>107</v>
      </c>
      <c r="AG62" s="800">
        <v>328002011001011</v>
      </c>
      <c r="AH62" s="799" t="s">
        <v>113</v>
      </c>
    </row>
    <row r="63" spans="1:34">
      <c r="A63" s="93">
        <f t="shared" si="10"/>
        <v>5</v>
      </c>
      <c r="B63" s="786" t="s">
        <v>189</v>
      </c>
      <c r="C63" s="786" t="s">
        <v>190</v>
      </c>
      <c r="D63" s="787">
        <v>463976415143</v>
      </c>
      <c r="E63" s="788">
        <v>30047</v>
      </c>
      <c r="F63" s="786"/>
      <c r="G63" s="763" t="s">
        <v>102</v>
      </c>
      <c r="H63" s="786" t="s">
        <v>103</v>
      </c>
      <c r="I63" s="786" t="s">
        <v>181</v>
      </c>
      <c r="J63" s="788">
        <v>38616</v>
      </c>
      <c r="K63" s="763" t="s">
        <v>86</v>
      </c>
      <c r="L63" s="763" t="s">
        <v>106</v>
      </c>
      <c r="M63" s="789">
        <v>61385</v>
      </c>
      <c r="N63" s="789">
        <v>0</v>
      </c>
      <c r="O63" s="789">
        <v>0</v>
      </c>
      <c r="P63" s="789">
        <v>0</v>
      </c>
      <c r="Q63" s="789">
        <v>92066</v>
      </c>
      <c r="R63" s="789">
        <f t="shared" si="11"/>
        <v>153451</v>
      </c>
      <c r="S63" s="763">
        <v>0</v>
      </c>
      <c r="T63" s="791">
        <f t="shared" si="7"/>
        <v>153451</v>
      </c>
      <c r="U63" s="763">
        <v>0</v>
      </c>
      <c r="V63" s="789">
        <v>14726</v>
      </c>
      <c r="W63" s="789">
        <v>0</v>
      </c>
      <c r="X63" s="789">
        <v>1146</v>
      </c>
      <c r="Y63" s="789">
        <v>0</v>
      </c>
      <c r="Z63" s="789">
        <v>0</v>
      </c>
      <c r="AA63" s="789">
        <v>0</v>
      </c>
      <c r="AB63" s="789">
        <v>0</v>
      </c>
      <c r="AC63" s="789">
        <f t="shared" si="8"/>
        <v>15872</v>
      </c>
      <c r="AD63" s="789">
        <f t="shared" si="9"/>
        <v>137579</v>
      </c>
      <c r="AE63" s="763">
        <v>0</v>
      </c>
      <c r="AF63" s="799" t="s">
        <v>107</v>
      </c>
      <c r="AG63" s="800">
        <v>328002011001813</v>
      </c>
      <c r="AH63" s="799" t="s">
        <v>113</v>
      </c>
    </row>
    <row r="64" spans="1:34">
      <c r="A64" s="93">
        <f t="shared" si="10"/>
        <v>6</v>
      </c>
      <c r="B64" s="786" t="s">
        <v>191</v>
      </c>
      <c r="C64" s="786"/>
      <c r="D64" s="787">
        <v>869509479602</v>
      </c>
      <c r="E64" s="788">
        <v>28666</v>
      </c>
      <c r="F64" s="786" t="s">
        <v>192</v>
      </c>
      <c r="G64" s="763" t="s">
        <v>102</v>
      </c>
      <c r="H64" s="786" t="s">
        <v>119</v>
      </c>
      <c r="I64" s="786" t="s">
        <v>181</v>
      </c>
      <c r="J64" s="788">
        <v>39032</v>
      </c>
      <c r="K64" s="763" t="s">
        <v>86</v>
      </c>
      <c r="L64" s="763" t="s">
        <v>106</v>
      </c>
      <c r="M64" s="789">
        <v>61396</v>
      </c>
      <c r="N64" s="789">
        <v>0</v>
      </c>
      <c r="O64" s="789">
        <v>0</v>
      </c>
      <c r="P64" s="789">
        <v>0</v>
      </c>
      <c r="Q64" s="789">
        <v>92082</v>
      </c>
      <c r="R64" s="789">
        <f t="shared" si="11"/>
        <v>153478</v>
      </c>
      <c r="S64" s="763">
        <v>0</v>
      </c>
      <c r="T64" s="791">
        <f t="shared" si="7"/>
        <v>153478</v>
      </c>
      <c r="U64" s="763">
        <v>0</v>
      </c>
      <c r="V64" s="789">
        <v>14728</v>
      </c>
      <c r="W64" s="789">
        <v>0</v>
      </c>
      <c r="X64" s="789">
        <v>1146</v>
      </c>
      <c r="Y64" s="789">
        <v>0</v>
      </c>
      <c r="Z64" s="789">
        <v>0</v>
      </c>
      <c r="AA64" s="789">
        <v>0</v>
      </c>
      <c r="AB64" s="789">
        <v>0</v>
      </c>
      <c r="AC64" s="789">
        <f t="shared" si="8"/>
        <v>15874</v>
      </c>
      <c r="AD64" s="789">
        <f t="shared" si="9"/>
        <v>137604</v>
      </c>
      <c r="AE64" s="763">
        <v>0</v>
      </c>
      <c r="AF64" s="799" t="s">
        <v>107</v>
      </c>
      <c r="AG64" s="800">
        <v>328002011013380</v>
      </c>
      <c r="AH64" s="799" t="s">
        <v>113</v>
      </c>
    </row>
    <row r="65" spans="1:34">
      <c r="A65" s="93">
        <f t="shared" si="10"/>
        <v>7</v>
      </c>
      <c r="B65" s="786" t="s">
        <v>193</v>
      </c>
      <c r="C65" s="786"/>
      <c r="D65" s="787">
        <v>861872125061</v>
      </c>
      <c r="E65" s="788">
        <v>34199</v>
      </c>
      <c r="F65" s="786" t="s">
        <v>183</v>
      </c>
      <c r="G65" s="763" t="s">
        <v>102</v>
      </c>
      <c r="H65" s="786" t="s">
        <v>195</v>
      </c>
      <c r="I65" s="786" t="s">
        <v>181</v>
      </c>
      <c r="J65" s="788">
        <v>40336</v>
      </c>
      <c r="K65" s="763" t="s">
        <v>86</v>
      </c>
      <c r="L65" s="763" t="s">
        <v>106</v>
      </c>
      <c r="M65" s="789">
        <v>62352</v>
      </c>
      <c r="N65" s="789">
        <v>0</v>
      </c>
      <c r="O65" s="789">
        <v>0</v>
      </c>
      <c r="P65" s="789">
        <v>0</v>
      </c>
      <c r="Q65" s="789">
        <v>93516</v>
      </c>
      <c r="R65" s="789">
        <f t="shared" si="11"/>
        <v>155868</v>
      </c>
      <c r="S65" s="763">
        <v>0</v>
      </c>
      <c r="T65" s="791">
        <f t="shared" si="7"/>
        <v>155868</v>
      </c>
      <c r="U65" s="763">
        <v>0</v>
      </c>
      <c r="V65" s="789">
        <v>14960</v>
      </c>
      <c r="W65" s="789">
        <v>0</v>
      </c>
      <c r="X65" s="789">
        <v>1173</v>
      </c>
      <c r="Y65" s="789">
        <v>0</v>
      </c>
      <c r="Z65" s="789">
        <v>0</v>
      </c>
      <c r="AA65" s="789">
        <v>0</v>
      </c>
      <c r="AB65" s="789">
        <v>0</v>
      </c>
      <c r="AC65" s="789">
        <f t="shared" si="8"/>
        <v>16133</v>
      </c>
      <c r="AD65" s="789">
        <f t="shared" si="9"/>
        <v>139735</v>
      </c>
      <c r="AE65" s="763">
        <v>0</v>
      </c>
      <c r="AF65" s="799" t="s">
        <v>107</v>
      </c>
      <c r="AG65" s="800">
        <v>610002010008097</v>
      </c>
      <c r="AH65" s="799" t="s">
        <v>121</v>
      </c>
    </row>
    <row r="66" spans="1:34">
      <c r="A66" s="93">
        <f t="shared" si="10"/>
        <v>8</v>
      </c>
      <c r="B66" s="786" t="s">
        <v>196</v>
      </c>
      <c r="C66" s="786" t="s">
        <v>197</v>
      </c>
      <c r="D66" s="787">
        <v>678631587087</v>
      </c>
      <c r="E66" s="788">
        <v>19154</v>
      </c>
      <c r="F66" s="786"/>
      <c r="G66" s="763" t="s">
        <v>102</v>
      </c>
      <c r="H66" s="786" t="s">
        <v>187</v>
      </c>
      <c r="I66" s="786" t="s">
        <v>198</v>
      </c>
      <c r="J66" s="788">
        <v>40658</v>
      </c>
      <c r="K66" s="763" t="s">
        <v>86</v>
      </c>
      <c r="L66" s="763" t="s">
        <v>106</v>
      </c>
      <c r="M66" s="789">
        <v>306592</v>
      </c>
      <c r="N66" s="789">
        <v>0</v>
      </c>
      <c r="O66" s="789">
        <v>0</v>
      </c>
      <c r="P66" s="789">
        <v>0</v>
      </c>
      <c r="Q66" s="789">
        <v>34983</v>
      </c>
      <c r="R66" s="789">
        <f t="shared" si="11"/>
        <v>341575</v>
      </c>
      <c r="S66" s="763">
        <v>0</v>
      </c>
      <c r="T66" s="791">
        <f t="shared" si="7"/>
        <v>341575</v>
      </c>
      <c r="U66" s="763">
        <v>0</v>
      </c>
      <c r="V66" s="789">
        <v>0</v>
      </c>
      <c r="W66" s="789">
        <v>0</v>
      </c>
      <c r="X66" s="789">
        <v>0</v>
      </c>
      <c r="Y66" s="789">
        <v>0</v>
      </c>
      <c r="Z66" s="789">
        <v>2400</v>
      </c>
      <c r="AA66" s="789">
        <v>0</v>
      </c>
      <c r="AB66" s="789">
        <v>0</v>
      </c>
      <c r="AC66" s="789">
        <f t="shared" si="8"/>
        <v>2400</v>
      </c>
      <c r="AD66" s="789">
        <f t="shared" si="9"/>
        <v>339175</v>
      </c>
      <c r="AE66" s="763">
        <v>0</v>
      </c>
      <c r="AF66" s="799" t="s">
        <v>107</v>
      </c>
      <c r="AG66" s="800">
        <v>610002010005918</v>
      </c>
      <c r="AH66" s="799" t="s">
        <v>121</v>
      </c>
    </row>
    <row r="67" spans="1:34">
      <c r="A67" s="93">
        <f t="shared" si="10"/>
        <v>9</v>
      </c>
      <c r="B67" s="786" t="s">
        <v>199</v>
      </c>
      <c r="C67" s="786"/>
      <c r="D67" s="787">
        <v>305998100418</v>
      </c>
      <c r="E67" s="788">
        <v>32303</v>
      </c>
      <c r="F67" s="786"/>
      <c r="G67" s="763" t="s">
        <v>102</v>
      </c>
      <c r="H67" s="786" t="s">
        <v>136</v>
      </c>
      <c r="I67" s="786" t="s">
        <v>181</v>
      </c>
      <c r="J67" s="788">
        <v>41183</v>
      </c>
      <c r="K67" s="763" t="s">
        <v>86</v>
      </c>
      <c r="L67" s="763" t="s">
        <v>106</v>
      </c>
      <c r="M67" s="789">
        <v>60395</v>
      </c>
      <c r="N67" s="789">
        <v>0</v>
      </c>
      <c r="O67" s="789">
        <v>0</v>
      </c>
      <c r="P67" s="789">
        <v>0</v>
      </c>
      <c r="Q67" s="789">
        <v>90581</v>
      </c>
      <c r="R67" s="789">
        <f t="shared" si="11"/>
        <v>150976</v>
      </c>
      <c r="S67" s="763">
        <v>0</v>
      </c>
      <c r="T67" s="791">
        <f t="shared" si="7"/>
        <v>150976</v>
      </c>
      <c r="U67" s="763">
        <v>0</v>
      </c>
      <c r="V67" s="789">
        <v>14486</v>
      </c>
      <c r="W67" s="789">
        <v>0</v>
      </c>
      <c r="X67" s="789">
        <v>1128</v>
      </c>
      <c r="Y67" s="789">
        <v>0</v>
      </c>
      <c r="Z67" s="789">
        <v>0</v>
      </c>
      <c r="AA67" s="789">
        <v>0</v>
      </c>
      <c r="AB67" s="789">
        <v>0</v>
      </c>
      <c r="AC67" s="789">
        <f t="shared" si="8"/>
        <v>15614</v>
      </c>
      <c r="AD67" s="789">
        <f t="shared" si="9"/>
        <v>135362</v>
      </c>
      <c r="AE67" s="763">
        <v>0</v>
      </c>
      <c r="AF67" s="799" t="s">
        <v>107</v>
      </c>
      <c r="AG67" s="800">
        <v>610002010008958</v>
      </c>
      <c r="AH67" s="799" t="s">
        <v>121</v>
      </c>
    </row>
    <row r="68" spans="1:34">
      <c r="A68" s="93">
        <f t="shared" si="10"/>
        <v>10</v>
      </c>
      <c r="B68" s="786" t="s">
        <v>200</v>
      </c>
      <c r="C68" s="786" t="s">
        <v>201</v>
      </c>
      <c r="D68" s="787">
        <v>804041774126</v>
      </c>
      <c r="E68" s="788">
        <v>31990</v>
      </c>
      <c r="F68" s="786" t="s">
        <v>202</v>
      </c>
      <c r="G68" s="763" t="s">
        <v>102</v>
      </c>
      <c r="H68" s="786" t="s">
        <v>203</v>
      </c>
      <c r="I68" s="786" t="s">
        <v>204</v>
      </c>
      <c r="J68" s="788">
        <v>41183</v>
      </c>
      <c r="K68" s="763" t="s">
        <v>86</v>
      </c>
      <c r="L68" s="763" t="s">
        <v>106</v>
      </c>
      <c r="M68" s="789">
        <v>51480</v>
      </c>
      <c r="N68" s="789">
        <v>0</v>
      </c>
      <c r="O68" s="789">
        <v>0</v>
      </c>
      <c r="P68" s="789">
        <v>0</v>
      </c>
      <c r="Q68" s="789">
        <v>77220</v>
      </c>
      <c r="R68" s="789">
        <f t="shared" si="11"/>
        <v>128700</v>
      </c>
      <c r="S68" s="763">
        <v>0</v>
      </c>
      <c r="T68" s="791">
        <f t="shared" si="7"/>
        <v>128700</v>
      </c>
      <c r="U68" s="763">
        <v>0</v>
      </c>
      <c r="V68" s="789">
        <v>12360</v>
      </c>
      <c r="W68" s="789">
        <v>0</v>
      </c>
      <c r="X68" s="789">
        <v>960</v>
      </c>
      <c r="Y68" s="789">
        <v>0</v>
      </c>
      <c r="Z68" s="789">
        <v>0</v>
      </c>
      <c r="AA68" s="789">
        <v>0</v>
      </c>
      <c r="AB68" s="789">
        <v>0</v>
      </c>
      <c r="AC68" s="789">
        <f t="shared" si="8"/>
        <v>13320</v>
      </c>
      <c r="AD68" s="789">
        <f t="shared" si="9"/>
        <v>115380</v>
      </c>
      <c r="AE68" s="763">
        <v>0</v>
      </c>
      <c r="AF68" s="799" t="s">
        <v>107</v>
      </c>
      <c r="AG68" s="800">
        <v>328002011014850</v>
      </c>
      <c r="AH68" s="799" t="s">
        <v>113</v>
      </c>
    </row>
    <row r="69" spans="1:34">
      <c r="A69" s="93">
        <f t="shared" si="10"/>
        <v>11</v>
      </c>
      <c r="B69" s="786" t="s">
        <v>205</v>
      </c>
      <c r="C69" s="786" t="s">
        <v>206</v>
      </c>
      <c r="D69" s="787">
        <v>971290507315</v>
      </c>
      <c r="E69" s="788">
        <v>28686</v>
      </c>
      <c r="F69" s="786"/>
      <c r="G69" s="763" t="s">
        <v>102</v>
      </c>
      <c r="H69" s="786" t="s">
        <v>207</v>
      </c>
      <c r="I69" s="786" t="s">
        <v>208</v>
      </c>
      <c r="J69" s="788">
        <v>40026</v>
      </c>
      <c r="K69" s="763" t="s">
        <v>86</v>
      </c>
      <c r="L69" s="763" t="s">
        <v>106</v>
      </c>
      <c r="M69" s="789">
        <v>191467</v>
      </c>
      <c r="N69" s="789">
        <v>0</v>
      </c>
      <c r="O69" s="789">
        <v>0</v>
      </c>
      <c r="P69" s="789">
        <v>0</v>
      </c>
      <c r="Q69" s="789">
        <v>303091</v>
      </c>
      <c r="R69" s="789">
        <f t="shared" si="11"/>
        <v>494558</v>
      </c>
      <c r="S69" s="763">
        <v>0</v>
      </c>
      <c r="T69" s="791">
        <f t="shared" si="7"/>
        <v>494558</v>
      </c>
      <c r="U69" s="763">
        <v>0</v>
      </c>
      <c r="V69" s="789">
        <v>0</v>
      </c>
      <c r="W69" s="789">
        <v>0</v>
      </c>
      <c r="X69" s="789">
        <v>0</v>
      </c>
      <c r="Y69" s="789">
        <v>0</v>
      </c>
      <c r="Z69" s="789">
        <v>2400</v>
      </c>
      <c r="AA69" s="789">
        <v>0</v>
      </c>
      <c r="AB69" s="789">
        <v>0</v>
      </c>
      <c r="AC69" s="789">
        <f t="shared" si="8"/>
        <v>2400</v>
      </c>
      <c r="AD69" s="789">
        <f t="shared" si="9"/>
        <v>492158</v>
      </c>
      <c r="AE69" s="763">
        <v>0</v>
      </c>
      <c r="AF69" s="799" t="s">
        <v>107</v>
      </c>
      <c r="AG69" s="800">
        <v>328002011001683</v>
      </c>
      <c r="AH69" s="799" t="s">
        <v>113</v>
      </c>
    </row>
    <row r="70" spans="1:34">
      <c r="A70" s="93">
        <f t="shared" si="10"/>
        <v>12</v>
      </c>
      <c r="B70" s="786" t="s">
        <v>209</v>
      </c>
      <c r="C70" s="786"/>
      <c r="D70" s="787">
        <v>298534951931</v>
      </c>
      <c r="E70" s="788">
        <v>30888</v>
      </c>
      <c r="F70" s="786" t="s">
        <v>210</v>
      </c>
      <c r="G70" s="763" t="s">
        <v>102</v>
      </c>
      <c r="H70" s="786" t="s">
        <v>180</v>
      </c>
      <c r="I70" s="786" t="s">
        <v>181</v>
      </c>
      <c r="J70" s="788">
        <v>39025</v>
      </c>
      <c r="K70" s="763" t="s">
        <v>86</v>
      </c>
      <c r="L70" s="763" t="s">
        <v>106</v>
      </c>
      <c r="M70" s="789">
        <v>61728</v>
      </c>
      <c r="N70" s="789">
        <v>0</v>
      </c>
      <c r="O70" s="789">
        <v>0</v>
      </c>
      <c r="P70" s="789">
        <v>0</v>
      </c>
      <c r="Q70" s="789">
        <v>132844</v>
      </c>
      <c r="R70" s="789">
        <f t="shared" si="11"/>
        <v>194572</v>
      </c>
      <c r="S70" s="763">
        <v>0</v>
      </c>
      <c r="T70" s="791">
        <f t="shared" si="7"/>
        <v>194572</v>
      </c>
      <c r="U70" s="763">
        <v>0</v>
      </c>
      <c r="V70" s="789">
        <v>14808</v>
      </c>
      <c r="W70" s="789">
        <v>0</v>
      </c>
      <c r="X70" s="789">
        <v>1152</v>
      </c>
      <c r="Y70" s="789">
        <v>0</v>
      </c>
      <c r="Z70" s="789">
        <v>1550</v>
      </c>
      <c r="AA70" s="789">
        <v>0</v>
      </c>
      <c r="AB70" s="789">
        <v>0</v>
      </c>
      <c r="AC70" s="789">
        <f t="shared" si="8"/>
        <v>17510</v>
      </c>
      <c r="AD70" s="789">
        <f t="shared" si="9"/>
        <v>177062</v>
      </c>
      <c r="AE70" s="763">
        <v>0</v>
      </c>
      <c r="AF70" s="799" t="s">
        <v>107</v>
      </c>
      <c r="AG70" s="800">
        <v>328002011006096</v>
      </c>
      <c r="AH70" s="799" t="s">
        <v>113</v>
      </c>
    </row>
    <row r="71" spans="1:34">
      <c r="A71" s="93">
        <f t="shared" si="10"/>
        <v>13</v>
      </c>
      <c r="B71" s="786" t="s">
        <v>211</v>
      </c>
      <c r="C71" s="786"/>
      <c r="D71" s="787">
        <v>371376931343</v>
      </c>
      <c r="E71" s="788">
        <v>30415</v>
      </c>
      <c r="F71" s="786" t="s">
        <v>210</v>
      </c>
      <c r="G71" s="763" t="s">
        <v>102</v>
      </c>
      <c r="H71" s="786" t="s">
        <v>212</v>
      </c>
      <c r="I71" s="786" t="s">
        <v>213</v>
      </c>
      <c r="J71" s="788">
        <v>42524</v>
      </c>
      <c r="K71" s="763" t="s">
        <v>86</v>
      </c>
      <c r="L71" s="763" t="s">
        <v>106</v>
      </c>
      <c r="M71" s="789">
        <v>70272</v>
      </c>
      <c r="N71" s="789">
        <v>0</v>
      </c>
      <c r="O71" s="789">
        <v>0</v>
      </c>
      <c r="P71" s="789">
        <v>0</v>
      </c>
      <c r="Q71" s="789">
        <v>105420</v>
      </c>
      <c r="R71" s="789">
        <f t="shared" si="11"/>
        <v>175692</v>
      </c>
      <c r="S71" s="763">
        <v>0</v>
      </c>
      <c r="T71" s="791">
        <f t="shared" si="7"/>
        <v>175692</v>
      </c>
      <c r="U71" s="763">
        <v>0</v>
      </c>
      <c r="V71" s="789">
        <v>16872</v>
      </c>
      <c r="W71" s="789">
        <v>0</v>
      </c>
      <c r="X71" s="789">
        <v>1320</v>
      </c>
      <c r="Y71" s="789">
        <v>0</v>
      </c>
      <c r="Z71" s="789">
        <v>0</v>
      </c>
      <c r="AA71" s="789">
        <v>0</v>
      </c>
      <c r="AB71" s="789">
        <v>0</v>
      </c>
      <c r="AC71" s="789">
        <f t="shared" si="8"/>
        <v>18192</v>
      </c>
      <c r="AD71" s="789">
        <f t="shared" si="9"/>
        <v>157500</v>
      </c>
      <c r="AE71" s="763">
        <v>0</v>
      </c>
      <c r="AF71" s="799" t="s">
        <v>107</v>
      </c>
      <c r="AG71" s="800">
        <v>610002010001594</v>
      </c>
      <c r="AH71" s="799" t="s">
        <v>121</v>
      </c>
    </row>
    <row r="72" spans="1:34">
      <c r="A72" s="93">
        <f t="shared" si="10"/>
        <v>14</v>
      </c>
      <c r="B72" s="786" t="s">
        <v>214</v>
      </c>
      <c r="C72" s="786" t="s">
        <v>215</v>
      </c>
      <c r="D72" s="787">
        <v>511351520802</v>
      </c>
      <c r="E72" s="788">
        <v>33069</v>
      </c>
      <c r="F72" s="786" t="s">
        <v>216</v>
      </c>
      <c r="G72" s="763" t="s">
        <v>102</v>
      </c>
      <c r="H72" s="786" t="s">
        <v>203</v>
      </c>
      <c r="I72" s="786" t="s">
        <v>217</v>
      </c>
      <c r="J72" s="788">
        <v>42583</v>
      </c>
      <c r="K72" s="763" t="s">
        <v>86</v>
      </c>
      <c r="L72" s="763" t="s">
        <v>106</v>
      </c>
      <c r="M72" s="789">
        <v>189120</v>
      </c>
      <c r="N72" s="789">
        <v>0</v>
      </c>
      <c r="O72" s="789">
        <v>0</v>
      </c>
      <c r="P72" s="789">
        <v>0</v>
      </c>
      <c r="Q72" s="789">
        <v>50460</v>
      </c>
      <c r="R72" s="789">
        <f t="shared" si="11"/>
        <v>239580</v>
      </c>
      <c r="S72" s="763">
        <v>0</v>
      </c>
      <c r="T72" s="791">
        <f t="shared" si="7"/>
        <v>239580</v>
      </c>
      <c r="U72" s="763">
        <v>0</v>
      </c>
      <c r="V72" s="789">
        <v>0</v>
      </c>
      <c r="W72" s="789">
        <v>0</v>
      </c>
      <c r="X72" s="789">
        <v>0</v>
      </c>
      <c r="Y72" s="789">
        <v>0</v>
      </c>
      <c r="Z72" s="789">
        <v>1800</v>
      </c>
      <c r="AA72" s="789">
        <v>0</v>
      </c>
      <c r="AB72" s="789">
        <v>0</v>
      </c>
      <c r="AC72" s="789">
        <f t="shared" si="8"/>
        <v>1800</v>
      </c>
      <c r="AD72" s="789">
        <f t="shared" si="9"/>
        <v>237780</v>
      </c>
      <c r="AE72" s="763">
        <v>0</v>
      </c>
      <c r="AF72" s="799" t="s">
        <v>107</v>
      </c>
      <c r="AG72" s="800">
        <v>610002010012264</v>
      </c>
      <c r="AH72" s="799" t="s">
        <v>121</v>
      </c>
    </row>
    <row r="73" spans="1:34">
      <c r="A73" s="93">
        <f t="shared" si="10"/>
        <v>15</v>
      </c>
      <c r="B73" s="786" t="s">
        <v>218</v>
      </c>
      <c r="C73" s="786"/>
      <c r="D73" s="787">
        <v>793772641248</v>
      </c>
      <c r="E73" s="788">
        <v>34313</v>
      </c>
      <c r="F73" s="786" t="s">
        <v>210</v>
      </c>
      <c r="G73" s="763" t="s">
        <v>102</v>
      </c>
      <c r="H73" s="786" t="s">
        <v>180</v>
      </c>
      <c r="I73" s="786" t="s">
        <v>181</v>
      </c>
      <c r="J73" s="788">
        <v>43191</v>
      </c>
      <c r="K73" s="763" t="s">
        <v>86</v>
      </c>
      <c r="L73" s="763" t="s">
        <v>106</v>
      </c>
      <c r="M73" s="789">
        <v>13147</v>
      </c>
      <c r="N73" s="789">
        <v>0</v>
      </c>
      <c r="O73" s="789">
        <v>0</v>
      </c>
      <c r="P73" s="789">
        <v>0</v>
      </c>
      <c r="Q73" s="789">
        <v>23246</v>
      </c>
      <c r="R73" s="789">
        <f t="shared" si="11"/>
        <v>36393</v>
      </c>
      <c r="S73" s="763">
        <v>0</v>
      </c>
      <c r="T73" s="791">
        <f t="shared" si="7"/>
        <v>36393</v>
      </c>
      <c r="U73" s="763">
        <v>0</v>
      </c>
      <c r="V73" s="789">
        <v>3154</v>
      </c>
      <c r="W73" s="789">
        <v>0</v>
      </c>
      <c r="X73" s="789">
        <v>246</v>
      </c>
      <c r="Y73" s="789">
        <v>0</v>
      </c>
      <c r="Z73" s="789">
        <v>0</v>
      </c>
      <c r="AA73" s="789">
        <v>0</v>
      </c>
      <c r="AB73" s="789">
        <v>0</v>
      </c>
      <c r="AC73" s="789">
        <f t="shared" si="8"/>
        <v>3400</v>
      </c>
      <c r="AD73" s="789">
        <f t="shared" si="9"/>
        <v>32993</v>
      </c>
      <c r="AE73" s="763">
        <v>0</v>
      </c>
      <c r="AF73" s="799" t="s">
        <v>107</v>
      </c>
      <c r="AG73" s="800">
        <v>679102010003903</v>
      </c>
      <c r="AH73" s="799" t="s">
        <v>139</v>
      </c>
    </row>
    <row r="74" spans="1:34">
      <c r="A74" s="93">
        <f t="shared" si="10"/>
        <v>16</v>
      </c>
      <c r="B74" s="786" t="s">
        <v>219</v>
      </c>
      <c r="C74" s="786"/>
      <c r="D74" s="787">
        <v>407603724571</v>
      </c>
      <c r="E74" s="788">
        <v>33760</v>
      </c>
      <c r="F74" s="786" t="s">
        <v>220</v>
      </c>
      <c r="G74" s="763" t="s">
        <v>102</v>
      </c>
      <c r="H74" s="786" t="s">
        <v>180</v>
      </c>
      <c r="I74" s="786" t="s">
        <v>221</v>
      </c>
      <c r="J74" s="788">
        <v>43435</v>
      </c>
      <c r="K74" s="763" t="s">
        <v>86</v>
      </c>
      <c r="L74" s="763" t="s">
        <v>106</v>
      </c>
      <c r="M74" s="789">
        <v>51612</v>
      </c>
      <c r="N74" s="789">
        <v>0</v>
      </c>
      <c r="O74" s="789">
        <v>0</v>
      </c>
      <c r="P74" s="789">
        <v>0</v>
      </c>
      <c r="Q74" s="789">
        <v>100088</v>
      </c>
      <c r="R74" s="789">
        <f t="shared" si="11"/>
        <v>151700</v>
      </c>
      <c r="S74" s="763">
        <v>0</v>
      </c>
      <c r="T74" s="791">
        <f t="shared" si="7"/>
        <v>151700</v>
      </c>
      <c r="U74" s="763">
        <v>0</v>
      </c>
      <c r="V74" s="789">
        <v>12398</v>
      </c>
      <c r="W74" s="789">
        <v>0</v>
      </c>
      <c r="X74" s="789">
        <v>966</v>
      </c>
      <c r="Y74" s="789">
        <v>0</v>
      </c>
      <c r="Z74" s="789">
        <v>0</v>
      </c>
      <c r="AA74" s="789">
        <v>0</v>
      </c>
      <c r="AB74" s="789">
        <v>0</v>
      </c>
      <c r="AC74" s="789">
        <f t="shared" si="8"/>
        <v>13364</v>
      </c>
      <c r="AD74" s="789">
        <f t="shared" si="9"/>
        <v>138336</v>
      </c>
      <c r="AE74" s="763">
        <v>0</v>
      </c>
      <c r="AF74" s="799" t="s">
        <v>107</v>
      </c>
      <c r="AG74" s="800">
        <v>610002010012485</v>
      </c>
      <c r="AH74" s="799" t="s">
        <v>121</v>
      </c>
    </row>
    <row r="75" spans="1:34">
      <c r="A75" s="93">
        <f t="shared" si="10"/>
        <v>17</v>
      </c>
      <c r="B75" s="786" t="s">
        <v>222</v>
      </c>
      <c r="C75" s="786"/>
      <c r="D75" s="787">
        <v>415053144803</v>
      </c>
      <c r="E75" s="788">
        <v>36658</v>
      </c>
      <c r="F75" s="786" t="s">
        <v>220</v>
      </c>
      <c r="G75" s="763" t="s">
        <v>102</v>
      </c>
      <c r="H75" s="786" t="s">
        <v>180</v>
      </c>
      <c r="I75" s="786" t="s">
        <v>221</v>
      </c>
      <c r="J75" s="788">
        <v>43525</v>
      </c>
      <c r="K75" s="763" t="s">
        <v>86</v>
      </c>
      <c r="L75" s="763" t="s">
        <v>106</v>
      </c>
      <c r="M75" s="789">
        <v>50688</v>
      </c>
      <c r="N75" s="789">
        <v>0</v>
      </c>
      <c r="O75" s="789">
        <v>0</v>
      </c>
      <c r="P75" s="789">
        <v>0</v>
      </c>
      <c r="Q75" s="789">
        <v>98106</v>
      </c>
      <c r="R75" s="789">
        <f t="shared" si="11"/>
        <v>148794</v>
      </c>
      <c r="S75" s="763">
        <v>0</v>
      </c>
      <c r="T75" s="791">
        <f t="shared" si="7"/>
        <v>148794</v>
      </c>
      <c r="U75" s="763">
        <v>0</v>
      </c>
      <c r="V75" s="789">
        <v>12168</v>
      </c>
      <c r="W75" s="789">
        <v>0</v>
      </c>
      <c r="X75" s="789">
        <v>948</v>
      </c>
      <c r="Y75" s="789">
        <v>0</v>
      </c>
      <c r="Z75" s="789">
        <v>0</v>
      </c>
      <c r="AA75" s="789">
        <v>0</v>
      </c>
      <c r="AB75" s="789">
        <v>0</v>
      </c>
      <c r="AC75" s="789">
        <f t="shared" si="8"/>
        <v>13116</v>
      </c>
      <c r="AD75" s="789">
        <f t="shared" si="9"/>
        <v>135678</v>
      </c>
      <c r="AE75" s="763">
        <v>0</v>
      </c>
      <c r="AF75" s="799" t="s">
        <v>107</v>
      </c>
      <c r="AG75" s="800">
        <v>328002120001746</v>
      </c>
      <c r="AH75" s="799" t="s">
        <v>113</v>
      </c>
    </row>
    <row r="76" spans="1:34">
      <c r="A76" s="93">
        <f t="shared" si="10"/>
        <v>18</v>
      </c>
      <c r="B76" s="786" t="s">
        <v>223</v>
      </c>
      <c r="C76" s="786" t="s">
        <v>224</v>
      </c>
      <c r="D76" s="787">
        <v>901657805074</v>
      </c>
      <c r="E76" s="788">
        <v>33848</v>
      </c>
      <c r="F76" s="786"/>
      <c r="G76" s="763" t="s">
        <v>102</v>
      </c>
      <c r="H76" s="786" t="s">
        <v>207</v>
      </c>
      <c r="I76" s="786" t="s">
        <v>208</v>
      </c>
      <c r="J76" s="788">
        <v>43617</v>
      </c>
      <c r="K76" s="763" t="s">
        <v>86</v>
      </c>
      <c r="L76" s="763" t="s">
        <v>106</v>
      </c>
      <c r="M76" s="789">
        <v>192000</v>
      </c>
      <c r="N76" s="789">
        <v>0</v>
      </c>
      <c r="O76" s="789">
        <v>0</v>
      </c>
      <c r="P76" s="789">
        <v>0</v>
      </c>
      <c r="Q76" s="789">
        <v>127440</v>
      </c>
      <c r="R76" s="789">
        <f t="shared" si="11"/>
        <v>319440</v>
      </c>
      <c r="S76" s="763">
        <v>0</v>
      </c>
      <c r="T76" s="791">
        <f t="shared" si="7"/>
        <v>319440</v>
      </c>
      <c r="U76" s="763">
        <v>0</v>
      </c>
      <c r="V76" s="789">
        <v>0</v>
      </c>
      <c r="W76" s="789">
        <v>0</v>
      </c>
      <c r="X76" s="789">
        <v>0</v>
      </c>
      <c r="Y76" s="789">
        <v>0</v>
      </c>
      <c r="Z76" s="789">
        <v>2400</v>
      </c>
      <c r="AA76" s="789">
        <v>0</v>
      </c>
      <c r="AB76" s="789">
        <v>0</v>
      </c>
      <c r="AC76" s="789">
        <f t="shared" si="8"/>
        <v>2400</v>
      </c>
      <c r="AD76" s="789">
        <f t="shared" si="9"/>
        <v>317040</v>
      </c>
      <c r="AE76" s="763">
        <v>0</v>
      </c>
      <c r="AF76" s="799" t="s">
        <v>107</v>
      </c>
      <c r="AG76" s="800">
        <v>328002011021088</v>
      </c>
      <c r="AH76" s="799" t="s">
        <v>113</v>
      </c>
    </row>
    <row r="77" spans="1:34">
      <c r="A77" s="93">
        <f t="shared" si="10"/>
        <v>19</v>
      </c>
      <c r="B77" s="786" t="s">
        <v>225</v>
      </c>
      <c r="C77" s="786" t="s">
        <v>226</v>
      </c>
      <c r="D77" s="787">
        <v>859611046619</v>
      </c>
      <c r="E77" s="788">
        <v>35971</v>
      </c>
      <c r="F77" s="786"/>
      <c r="G77" s="763" t="s">
        <v>102</v>
      </c>
      <c r="H77" s="786" t="s">
        <v>207</v>
      </c>
      <c r="I77" s="786" t="s">
        <v>208</v>
      </c>
      <c r="J77" s="788">
        <v>43895</v>
      </c>
      <c r="K77" s="763" t="s">
        <v>86</v>
      </c>
      <c r="L77" s="763" t="s">
        <v>106</v>
      </c>
      <c r="M77" s="789">
        <v>85473</v>
      </c>
      <c r="N77" s="789">
        <v>0</v>
      </c>
      <c r="O77" s="789">
        <v>0</v>
      </c>
      <c r="P77" s="789">
        <v>0</v>
      </c>
      <c r="Q77" s="789">
        <v>128209</v>
      </c>
      <c r="R77" s="789">
        <f t="shared" si="11"/>
        <v>213682</v>
      </c>
      <c r="S77" s="763">
        <v>0</v>
      </c>
      <c r="T77" s="791">
        <f t="shared" si="7"/>
        <v>213682</v>
      </c>
      <c r="U77" s="763">
        <v>0</v>
      </c>
      <c r="V77" s="789">
        <v>20510</v>
      </c>
      <c r="W77" s="789">
        <v>0</v>
      </c>
      <c r="X77" s="789">
        <v>1600</v>
      </c>
      <c r="Y77" s="789">
        <v>0</v>
      </c>
      <c r="Z77" s="789">
        <v>1800</v>
      </c>
      <c r="AA77" s="789">
        <v>0</v>
      </c>
      <c r="AB77" s="789">
        <v>0</v>
      </c>
      <c r="AC77" s="789">
        <f t="shared" si="8"/>
        <v>23910</v>
      </c>
      <c r="AD77" s="789">
        <f t="shared" si="9"/>
        <v>189772</v>
      </c>
      <c r="AE77" s="763">
        <v>0</v>
      </c>
      <c r="AF77" s="799" t="s">
        <v>107</v>
      </c>
      <c r="AG77" s="800">
        <v>610002010015037</v>
      </c>
      <c r="AH77" s="799" t="s">
        <v>121</v>
      </c>
    </row>
    <row r="78" spans="1:34">
      <c r="A78" s="93">
        <f t="shared" si="10"/>
        <v>20</v>
      </c>
      <c r="B78" s="786" t="s">
        <v>231</v>
      </c>
      <c r="C78" s="786" t="s">
        <v>232</v>
      </c>
      <c r="D78" s="787">
        <v>229339242330</v>
      </c>
      <c r="E78" s="788">
        <v>34980</v>
      </c>
      <c r="F78" s="786" t="s">
        <v>233</v>
      </c>
      <c r="G78" s="763" t="s">
        <v>102</v>
      </c>
      <c r="H78" s="786" t="s">
        <v>230</v>
      </c>
      <c r="I78" s="786" t="s">
        <v>181</v>
      </c>
      <c r="J78" s="788">
        <v>43998</v>
      </c>
      <c r="K78" s="763" t="s">
        <v>86</v>
      </c>
      <c r="L78" s="763" t="s">
        <v>106</v>
      </c>
      <c r="M78" s="789">
        <v>192000</v>
      </c>
      <c r="N78" s="789">
        <v>0</v>
      </c>
      <c r="O78" s="789">
        <v>0</v>
      </c>
      <c r="P78" s="789">
        <v>0</v>
      </c>
      <c r="Q78" s="789">
        <v>72000</v>
      </c>
      <c r="R78" s="789">
        <f t="shared" si="11"/>
        <v>264000</v>
      </c>
      <c r="S78" s="763">
        <v>0</v>
      </c>
      <c r="T78" s="791">
        <f t="shared" si="7"/>
        <v>264000</v>
      </c>
      <c r="U78" s="763">
        <v>0</v>
      </c>
      <c r="V78" s="789">
        <v>0</v>
      </c>
      <c r="W78" s="789">
        <v>0</v>
      </c>
      <c r="X78" s="789">
        <v>0</v>
      </c>
      <c r="Y78" s="789">
        <v>0</v>
      </c>
      <c r="Z78" s="789">
        <v>2400</v>
      </c>
      <c r="AA78" s="789">
        <v>0</v>
      </c>
      <c r="AB78" s="789">
        <v>0</v>
      </c>
      <c r="AC78" s="789">
        <f t="shared" si="8"/>
        <v>2400</v>
      </c>
      <c r="AD78" s="789">
        <f t="shared" si="9"/>
        <v>261600</v>
      </c>
      <c r="AE78" s="763">
        <v>0</v>
      </c>
      <c r="AF78" s="799" t="s">
        <v>107</v>
      </c>
      <c r="AG78" s="800">
        <v>610002010015007</v>
      </c>
      <c r="AH78" s="799" t="s">
        <v>121</v>
      </c>
    </row>
    <row r="79" spans="1:34">
      <c r="A79" s="93">
        <f t="shared" si="10"/>
        <v>21</v>
      </c>
      <c r="B79" s="786" t="s">
        <v>234</v>
      </c>
      <c r="C79" s="786" t="s">
        <v>235</v>
      </c>
      <c r="D79" s="787">
        <v>329370301838</v>
      </c>
      <c r="E79" s="788">
        <v>29587</v>
      </c>
      <c r="F79" s="786"/>
      <c r="G79" s="763" t="s">
        <v>102</v>
      </c>
      <c r="H79" s="786" t="s">
        <v>207</v>
      </c>
      <c r="I79" s="786" t="s">
        <v>208</v>
      </c>
      <c r="J79" s="788">
        <v>44056</v>
      </c>
      <c r="K79" s="763" t="s">
        <v>86</v>
      </c>
      <c r="L79" s="763" t="s">
        <v>106</v>
      </c>
      <c r="M79" s="789">
        <v>190968</v>
      </c>
      <c r="N79" s="789">
        <v>0</v>
      </c>
      <c r="O79" s="789">
        <v>0</v>
      </c>
      <c r="P79" s="789">
        <v>0</v>
      </c>
      <c r="Q79" s="789">
        <v>126755</v>
      </c>
      <c r="R79" s="789">
        <f t="shared" si="11"/>
        <v>317723</v>
      </c>
      <c r="S79" s="763">
        <v>0</v>
      </c>
      <c r="T79" s="791">
        <f t="shared" si="7"/>
        <v>317723</v>
      </c>
      <c r="U79" s="763">
        <v>0</v>
      </c>
      <c r="V79" s="789">
        <v>0</v>
      </c>
      <c r="W79" s="789">
        <v>0</v>
      </c>
      <c r="X79" s="789">
        <v>0</v>
      </c>
      <c r="Y79" s="789">
        <v>0</v>
      </c>
      <c r="Z79" s="789">
        <v>2400</v>
      </c>
      <c r="AA79" s="789">
        <v>0</v>
      </c>
      <c r="AB79" s="789">
        <v>0</v>
      </c>
      <c r="AC79" s="789">
        <f t="shared" si="8"/>
        <v>2400</v>
      </c>
      <c r="AD79" s="789">
        <f t="shared" si="9"/>
        <v>315323</v>
      </c>
      <c r="AE79" s="763">
        <v>0</v>
      </c>
      <c r="AF79" s="799" t="s">
        <v>107</v>
      </c>
      <c r="AG79" s="800">
        <v>111310100251179</v>
      </c>
      <c r="AH79" s="799" t="s">
        <v>236</v>
      </c>
    </row>
    <row r="80" spans="1:34">
      <c r="A80" s="93">
        <f t="shared" si="10"/>
        <v>22</v>
      </c>
      <c r="B80" s="786" t="s">
        <v>237</v>
      </c>
      <c r="C80" s="786" t="s">
        <v>238</v>
      </c>
      <c r="D80" s="787">
        <v>572983907307</v>
      </c>
      <c r="E80" s="788">
        <v>31157</v>
      </c>
      <c r="F80" s="786"/>
      <c r="G80" s="763" t="s">
        <v>102</v>
      </c>
      <c r="H80" s="786" t="s">
        <v>207</v>
      </c>
      <c r="I80" s="786" t="s">
        <v>208</v>
      </c>
      <c r="J80" s="788">
        <v>44063</v>
      </c>
      <c r="K80" s="763" t="s">
        <v>86</v>
      </c>
      <c r="L80" s="763" t="s">
        <v>106</v>
      </c>
      <c r="M80" s="789">
        <v>190968</v>
      </c>
      <c r="N80" s="789">
        <v>0</v>
      </c>
      <c r="O80" s="789">
        <v>0</v>
      </c>
      <c r="P80" s="789">
        <v>0</v>
      </c>
      <c r="Q80" s="789">
        <v>184522</v>
      </c>
      <c r="R80" s="789">
        <f t="shared" si="11"/>
        <v>375490</v>
      </c>
      <c r="S80" s="763">
        <v>0</v>
      </c>
      <c r="T80" s="791">
        <f t="shared" si="7"/>
        <v>375490</v>
      </c>
      <c r="U80" s="763">
        <v>0</v>
      </c>
      <c r="V80" s="789">
        <v>0</v>
      </c>
      <c r="W80" s="789">
        <v>0</v>
      </c>
      <c r="X80" s="789">
        <v>0</v>
      </c>
      <c r="Y80" s="789">
        <v>0</v>
      </c>
      <c r="Z80" s="789">
        <v>2400</v>
      </c>
      <c r="AA80" s="789">
        <v>0</v>
      </c>
      <c r="AB80" s="789">
        <v>0</v>
      </c>
      <c r="AC80" s="789">
        <f t="shared" si="8"/>
        <v>2400</v>
      </c>
      <c r="AD80" s="789">
        <f t="shared" si="9"/>
        <v>373090</v>
      </c>
      <c r="AE80" s="763">
        <v>0</v>
      </c>
      <c r="AF80" s="799" t="s">
        <v>107</v>
      </c>
      <c r="AG80" s="800">
        <v>45710100121762</v>
      </c>
      <c r="AH80" s="799" t="s">
        <v>236</v>
      </c>
    </row>
    <row r="81" spans="1:34">
      <c r="A81" s="93">
        <f t="shared" si="10"/>
        <v>23</v>
      </c>
      <c r="B81" s="786" t="s">
        <v>239</v>
      </c>
      <c r="C81" s="786" t="s">
        <v>240</v>
      </c>
      <c r="D81" s="787">
        <v>743123531529</v>
      </c>
      <c r="E81" s="788">
        <v>33039</v>
      </c>
      <c r="F81" s="786" t="s">
        <v>241</v>
      </c>
      <c r="G81" s="763" t="s">
        <v>102</v>
      </c>
      <c r="H81" s="786" t="s">
        <v>195</v>
      </c>
      <c r="I81" s="786" t="s">
        <v>181</v>
      </c>
      <c r="J81" s="788">
        <v>44105</v>
      </c>
      <c r="K81" s="763" t="s">
        <v>86</v>
      </c>
      <c r="L81" s="763" t="s">
        <v>106</v>
      </c>
      <c r="M81" s="789">
        <v>190951</v>
      </c>
      <c r="N81" s="789">
        <v>0</v>
      </c>
      <c r="O81" s="789">
        <v>0</v>
      </c>
      <c r="P81" s="789">
        <v>0</v>
      </c>
      <c r="Q81" s="789">
        <v>170065</v>
      </c>
      <c r="R81" s="789">
        <f t="shared" si="11"/>
        <v>361016</v>
      </c>
      <c r="S81" s="763">
        <v>0</v>
      </c>
      <c r="T81" s="791">
        <f t="shared" si="7"/>
        <v>361016</v>
      </c>
      <c r="U81" s="763">
        <v>0</v>
      </c>
      <c r="V81" s="789">
        <v>0</v>
      </c>
      <c r="W81" s="789">
        <v>0</v>
      </c>
      <c r="X81" s="789">
        <v>0</v>
      </c>
      <c r="Y81" s="789">
        <v>0</v>
      </c>
      <c r="Z81" s="789">
        <v>2400</v>
      </c>
      <c r="AA81" s="789">
        <v>0</v>
      </c>
      <c r="AB81" s="789">
        <v>0</v>
      </c>
      <c r="AC81" s="789">
        <f t="shared" si="8"/>
        <v>2400</v>
      </c>
      <c r="AD81" s="789">
        <f t="shared" si="9"/>
        <v>358616</v>
      </c>
      <c r="AE81" s="763">
        <v>0</v>
      </c>
      <c r="AF81" s="799" t="s">
        <v>107</v>
      </c>
      <c r="AG81" s="800">
        <v>610002010015226</v>
      </c>
      <c r="AH81" s="799" t="s">
        <v>121</v>
      </c>
    </row>
    <row r="82" spans="1:34">
      <c r="A82" s="93">
        <f t="shared" si="10"/>
        <v>24</v>
      </c>
      <c r="B82" s="786" t="s">
        <v>242</v>
      </c>
      <c r="C82" s="786" t="s">
        <v>243</v>
      </c>
      <c r="D82" s="787">
        <v>503143125363</v>
      </c>
      <c r="E82" s="788">
        <v>36286</v>
      </c>
      <c r="F82" s="786" t="s">
        <v>244</v>
      </c>
      <c r="G82" s="763" t="s">
        <v>102</v>
      </c>
      <c r="H82" s="786" t="s">
        <v>230</v>
      </c>
      <c r="I82" s="786" t="s">
        <v>181</v>
      </c>
      <c r="J82" s="788">
        <v>44277</v>
      </c>
      <c r="K82" s="763" t="s">
        <v>86</v>
      </c>
      <c r="L82" s="763" t="s">
        <v>106</v>
      </c>
      <c r="M82" s="789">
        <v>192000</v>
      </c>
      <c r="N82" s="789">
        <v>0</v>
      </c>
      <c r="O82" s="789">
        <v>0</v>
      </c>
      <c r="P82" s="789">
        <v>0</v>
      </c>
      <c r="Q82" s="789">
        <v>228000</v>
      </c>
      <c r="R82" s="789">
        <f t="shared" si="11"/>
        <v>420000</v>
      </c>
      <c r="S82" s="763">
        <v>0</v>
      </c>
      <c r="T82" s="791">
        <f t="shared" si="7"/>
        <v>420000</v>
      </c>
      <c r="U82" s="763">
        <v>0</v>
      </c>
      <c r="V82" s="789">
        <v>0</v>
      </c>
      <c r="W82" s="789">
        <v>0</v>
      </c>
      <c r="X82" s="789">
        <v>0</v>
      </c>
      <c r="Y82" s="789">
        <v>0</v>
      </c>
      <c r="Z82" s="789">
        <v>2400</v>
      </c>
      <c r="AA82" s="789">
        <v>0</v>
      </c>
      <c r="AB82" s="789">
        <v>0</v>
      </c>
      <c r="AC82" s="789">
        <f t="shared" si="8"/>
        <v>2400</v>
      </c>
      <c r="AD82" s="789">
        <f t="shared" si="9"/>
        <v>417600</v>
      </c>
      <c r="AE82" s="763">
        <v>0</v>
      </c>
      <c r="AF82" s="799" t="s">
        <v>107</v>
      </c>
      <c r="AG82" s="800">
        <v>84412010000116</v>
      </c>
      <c r="AH82" s="799" t="s">
        <v>113</v>
      </c>
    </row>
    <row r="83" spans="1:34">
      <c r="A83" s="93">
        <f t="shared" si="10"/>
        <v>25</v>
      </c>
      <c r="B83" s="786" t="s">
        <v>245</v>
      </c>
      <c r="C83" s="786" t="s">
        <v>246</v>
      </c>
      <c r="D83" s="787">
        <v>672497646890</v>
      </c>
      <c r="E83" s="788">
        <v>31178</v>
      </c>
      <c r="F83" s="786" t="s">
        <v>247</v>
      </c>
      <c r="G83" s="763" t="s">
        <v>102</v>
      </c>
      <c r="H83" s="786" t="s">
        <v>248</v>
      </c>
      <c r="I83" s="786" t="s">
        <v>249</v>
      </c>
      <c r="J83" s="788">
        <v>44452</v>
      </c>
      <c r="K83" s="763" t="s">
        <v>86</v>
      </c>
      <c r="L83" s="763" t="s">
        <v>106</v>
      </c>
      <c r="M83" s="789">
        <v>180939</v>
      </c>
      <c r="N83" s="789">
        <v>0</v>
      </c>
      <c r="O83" s="789">
        <v>0</v>
      </c>
      <c r="P83" s="789">
        <v>0</v>
      </c>
      <c r="Q83" s="789">
        <v>192243</v>
      </c>
      <c r="R83" s="789">
        <f t="shared" si="11"/>
        <v>373182</v>
      </c>
      <c r="S83" s="763">
        <v>0</v>
      </c>
      <c r="T83" s="791">
        <f t="shared" si="7"/>
        <v>373182</v>
      </c>
      <c r="U83" s="763">
        <v>0</v>
      </c>
      <c r="V83" s="789">
        <v>0</v>
      </c>
      <c r="W83" s="789">
        <v>0</v>
      </c>
      <c r="X83" s="789">
        <v>0</v>
      </c>
      <c r="Y83" s="789">
        <v>0</v>
      </c>
      <c r="Z83" s="789">
        <v>2400</v>
      </c>
      <c r="AA83" s="789">
        <v>0</v>
      </c>
      <c r="AB83" s="789">
        <v>0</v>
      </c>
      <c r="AC83" s="789">
        <f t="shared" si="8"/>
        <v>2400</v>
      </c>
      <c r="AD83" s="789">
        <f t="shared" si="9"/>
        <v>370782</v>
      </c>
      <c r="AE83" s="763">
        <v>0</v>
      </c>
      <c r="AF83" s="799" t="s">
        <v>107</v>
      </c>
      <c r="AG83" s="800">
        <v>15710100044074</v>
      </c>
      <c r="AH83" s="799" t="s">
        <v>113</v>
      </c>
    </row>
    <row r="84" spans="1:34">
      <c r="A84" s="93">
        <f t="shared" si="10"/>
        <v>26</v>
      </c>
      <c r="B84" s="786" t="s">
        <v>250</v>
      </c>
      <c r="C84" s="786"/>
      <c r="D84" s="787">
        <v>247235148802</v>
      </c>
      <c r="E84" s="788">
        <v>33394</v>
      </c>
      <c r="F84" s="786" t="s">
        <v>247</v>
      </c>
      <c r="G84" s="763" t="s">
        <v>102</v>
      </c>
      <c r="H84" s="786" t="s">
        <v>212</v>
      </c>
      <c r="I84" s="786" t="s">
        <v>251</v>
      </c>
      <c r="J84" s="788">
        <v>44896</v>
      </c>
      <c r="K84" s="763" t="s">
        <v>86</v>
      </c>
      <c r="L84" s="763" t="s">
        <v>106</v>
      </c>
      <c r="M84" s="789">
        <v>55291</v>
      </c>
      <c r="N84" s="789">
        <v>0</v>
      </c>
      <c r="O84" s="789">
        <v>0</v>
      </c>
      <c r="P84" s="789">
        <v>0</v>
      </c>
      <c r="Q84" s="789">
        <v>82936</v>
      </c>
      <c r="R84" s="789">
        <f t="shared" si="11"/>
        <v>138227</v>
      </c>
      <c r="S84" s="763">
        <v>0</v>
      </c>
      <c r="T84" s="791">
        <f t="shared" si="7"/>
        <v>138227</v>
      </c>
      <c r="U84" s="763">
        <v>0</v>
      </c>
      <c r="V84" s="789">
        <v>13260</v>
      </c>
      <c r="W84" s="789">
        <v>0</v>
      </c>
      <c r="X84" s="789">
        <v>1041</v>
      </c>
      <c r="Y84" s="789">
        <v>0</v>
      </c>
      <c r="Z84" s="789">
        <v>0</v>
      </c>
      <c r="AA84" s="789">
        <v>0</v>
      </c>
      <c r="AB84" s="789">
        <v>0</v>
      </c>
      <c r="AC84" s="789">
        <f t="shared" si="8"/>
        <v>14301</v>
      </c>
      <c r="AD84" s="789">
        <f t="shared" si="9"/>
        <v>123926</v>
      </c>
      <c r="AE84" s="763">
        <v>0</v>
      </c>
      <c r="AF84" s="799" t="s">
        <v>107</v>
      </c>
      <c r="AG84" s="800">
        <v>221512010000528</v>
      </c>
      <c r="AH84" s="799">
        <v>0</v>
      </c>
    </row>
    <row r="85" spans="1:34">
      <c r="A85" s="93">
        <f t="shared" si="10"/>
        <v>27</v>
      </c>
      <c r="B85" s="786" t="s">
        <v>252</v>
      </c>
      <c r="C85" s="786"/>
      <c r="D85" s="787">
        <v>969324126264</v>
      </c>
      <c r="E85" s="788">
        <v>31796</v>
      </c>
      <c r="F85" s="786" t="s">
        <v>253</v>
      </c>
      <c r="G85" s="763" t="s">
        <v>102</v>
      </c>
      <c r="H85" s="786" t="s">
        <v>212</v>
      </c>
      <c r="I85" s="786" t="s">
        <v>251</v>
      </c>
      <c r="J85" s="788">
        <v>45057</v>
      </c>
      <c r="K85" s="763" t="s">
        <v>86</v>
      </c>
      <c r="L85" s="763" t="s">
        <v>106</v>
      </c>
      <c r="M85" s="789">
        <v>56792</v>
      </c>
      <c r="N85" s="789">
        <v>0</v>
      </c>
      <c r="O85" s="789">
        <v>0</v>
      </c>
      <c r="P85" s="789">
        <v>0</v>
      </c>
      <c r="Q85" s="789">
        <v>85190</v>
      </c>
      <c r="R85" s="789">
        <f t="shared" si="11"/>
        <v>141982</v>
      </c>
      <c r="S85" s="763">
        <v>0</v>
      </c>
      <c r="T85" s="791">
        <f t="shared" si="7"/>
        <v>141982</v>
      </c>
      <c r="U85" s="763">
        <v>0</v>
      </c>
      <c r="V85" s="789">
        <v>13630</v>
      </c>
      <c r="W85" s="789">
        <v>0</v>
      </c>
      <c r="X85" s="789">
        <v>1065</v>
      </c>
      <c r="Y85" s="789">
        <v>0</v>
      </c>
      <c r="Z85" s="789">
        <v>0</v>
      </c>
      <c r="AA85" s="789">
        <v>0</v>
      </c>
      <c r="AB85" s="789">
        <v>0</v>
      </c>
      <c r="AC85" s="789">
        <f t="shared" si="8"/>
        <v>14695</v>
      </c>
      <c r="AD85" s="789">
        <f t="shared" si="9"/>
        <v>127287</v>
      </c>
      <c r="AE85" s="763">
        <v>0</v>
      </c>
      <c r="AF85" s="799" t="s">
        <v>107</v>
      </c>
      <c r="AG85" s="800">
        <v>610002010012505</v>
      </c>
      <c r="AH85" s="799" t="s">
        <v>121</v>
      </c>
    </row>
    <row r="86" spans="1:34">
      <c r="A86" s="93">
        <f t="shared" si="10"/>
        <v>28</v>
      </c>
      <c r="B86" s="786" t="s">
        <v>254</v>
      </c>
      <c r="C86" s="786"/>
      <c r="D86" s="787">
        <v>862286495714</v>
      </c>
      <c r="E86" s="788">
        <v>35866</v>
      </c>
      <c r="F86" s="786" t="s">
        <v>255</v>
      </c>
      <c r="G86" s="763" t="s">
        <v>102</v>
      </c>
      <c r="H86" s="786" t="s">
        <v>230</v>
      </c>
      <c r="I86" s="786" t="s">
        <v>181</v>
      </c>
      <c r="J86" s="788">
        <v>45226</v>
      </c>
      <c r="K86" s="763" t="s">
        <v>86</v>
      </c>
      <c r="L86" s="763" t="s">
        <v>106</v>
      </c>
      <c r="M86" s="789">
        <v>56667</v>
      </c>
      <c r="N86" s="789">
        <v>0</v>
      </c>
      <c r="O86" s="789">
        <v>0</v>
      </c>
      <c r="P86" s="789">
        <v>0</v>
      </c>
      <c r="Q86" s="789">
        <v>42500</v>
      </c>
      <c r="R86" s="789">
        <f t="shared" si="11"/>
        <v>99167</v>
      </c>
      <c r="S86" s="763">
        <v>0</v>
      </c>
      <c r="T86" s="791">
        <f t="shared" si="7"/>
        <v>99167</v>
      </c>
      <c r="U86" s="763">
        <v>0</v>
      </c>
      <c r="V86" s="789">
        <v>0</v>
      </c>
      <c r="W86" s="789">
        <v>0</v>
      </c>
      <c r="X86" s="789">
        <v>0</v>
      </c>
      <c r="Y86" s="789">
        <v>0</v>
      </c>
      <c r="Z86" s="789">
        <v>600</v>
      </c>
      <c r="AA86" s="789">
        <v>0</v>
      </c>
      <c r="AB86" s="789">
        <v>0</v>
      </c>
      <c r="AC86" s="789">
        <f t="shared" si="8"/>
        <v>600</v>
      </c>
      <c r="AD86" s="789">
        <f t="shared" si="9"/>
        <v>98567</v>
      </c>
      <c r="AE86" s="763">
        <v>0</v>
      </c>
      <c r="AF86" s="799" t="s">
        <v>107</v>
      </c>
      <c r="AG86" s="800">
        <v>346802010017275</v>
      </c>
      <c r="AH86" s="799">
        <v>0</v>
      </c>
    </row>
    <row r="87" spans="1:34">
      <c r="A87" s="93">
        <f t="shared" si="10"/>
        <v>29</v>
      </c>
      <c r="B87" s="786" t="s">
        <v>256</v>
      </c>
      <c r="C87" s="786"/>
      <c r="D87" s="787">
        <v>979927055109</v>
      </c>
      <c r="E87" s="788">
        <v>34566</v>
      </c>
      <c r="F87" s="786" t="s">
        <v>241</v>
      </c>
      <c r="G87" s="763" t="s">
        <v>102</v>
      </c>
      <c r="H87" s="786" t="s">
        <v>195</v>
      </c>
      <c r="I87" s="786" t="s">
        <v>181</v>
      </c>
      <c r="J87" s="788">
        <v>45231</v>
      </c>
      <c r="K87" s="763" t="s">
        <v>86</v>
      </c>
      <c r="L87" s="763" t="s">
        <v>106</v>
      </c>
      <c r="M87" s="789">
        <v>72000</v>
      </c>
      <c r="N87" s="789">
        <v>0</v>
      </c>
      <c r="O87" s="789">
        <v>0</v>
      </c>
      <c r="P87" s="789">
        <v>0</v>
      </c>
      <c r="Q87" s="789">
        <v>108000</v>
      </c>
      <c r="R87" s="789">
        <f t="shared" si="11"/>
        <v>180000</v>
      </c>
      <c r="S87" s="763">
        <v>0</v>
      </c>
      <c r="T87" s="791">
        <f t="shared" si="7"/>
        <v>180000</v>
      </c>
      <c r="U87" s="763">
        <v>0</v>
      </c>
      <c r="V87" s="789">
        <v>17280</v>
      </c>
      <c r="W87" s="789">
        <v>0</v>
      </c>
      <c r="X87" s="789">
        <v>1344</v>
      </c>
      <c r="Y87" s="789">
        <v>0</v>
      </c>
      <c r="Z87" s="789">
        <v>0</v>
      </c>
      <c r="AA87" s="789">
        <v>0</v>
      </c>
      <c r="AB87" s="789">
        <v>0</v>
      </c>
      <c r="AC87" s="789">
        <f t="shared" si="8"/>
        <v>18624</v>
      </c>
      <c r="AD87" s="789">
        <f t="shared" si="9"/>
        <v>161376</v>
      </c>
      <c r="AE87" s="763">
        <v>0</v>
      </c>
      <c r="AF87" s="799" t="s">
        <v>107</v>
      </c>
      <c r="AG87" s="800">
        <v>112310100040731</v>
      </c>
      <c r="AH87" s="799">
        <v>0</v>
      </c>
    </row>
    <row r="88" spans="1:34">
      <c r="A88" s="93">
        <f t="shared" si="10"/>
        <v>30</v>
      </c>
      <c r="B88" s="786" t="s">
        <v>267</v>
      </c>
      <c r="C88" s="786"/>
      <c r="D88" s="787">
        <v>718777937090</v>
      </c>
      <c r="E88" s="788">
        <v>32180</v>
      </c>
      <c r="F88" s="786" t="s">
        <v>268</v>
      </c>
      <c r="G88" s="763" t="s">
        <v>102</v>
      </c>
      <c r="H88" s="786" t="s">
        <v>269</v>
      </c>
      <c r="I88" s="786" t="s">
        <v>270</v>
      </c>
      <c r="J88" s="788">
        <v>45536</v>
      </c>
      <c r="K88" s="763" t="s">
        <v>86</v>
      </c>
      <c r="L88" s="763" t="s">
        <v>106</v>
      </c>
      <c r="M88" s="789">
        <v>36400</v>
      </c>
      <c r="N88" s="789">
        <v>0</v>
      </c>
      <c r="O88" s="789">
        <v>0</v>
      </c>
      <c r="P88" s="789">
        <v>0</v>
      </c>
      <c r="Q88" s="789">
        <v>59600</v>
      </c>
      <c r="R88" s="789">
        <f t="shared" si="11"/>
        <v>96000</v>
      </c>
      <c r="S88" s="763">
        <v>0</v>
      </c>
      <c r="T88" s="791">
        <f t="shared" si="7"/>
        <v>96000</v>
      </c>
      <c r="U88" s="763">
        <v>0</v>
      </c>
      <c r="V88" s="789">
        <v>8736</v>
      </c>
      <c r="W88" s="789">
        <v>0</v>
      </c>
      <c r="X88" s="789">
        <v>686</v>
      </c>
      <c r="Y88" s="789">
        <v>0</v>
      </c>
      <c r="Z88" s="789">
        <v>0</v>
      </c>
      <c r="AA88" s="789">
        <v>0</v>
      </c>
      <c r="AB88" s="789">
        <v>0</v>
      </c>
      <c r="AC88" s="789">
        <f t="shared" si="8"/>
        <v>9422</v>
      </c>
      <c r="AD88" s="789">
        <f t="shared" si="9"/>
        <v>86578</v>
      </c>
      <c r="AE88" s="763">
        <v>0</v>
      </c>
      <c r="AF88" s="799" t="s">
        <v>107</v>
      </c>
      <c r="AG88" s="800">
        <v>27010100140396</v>
      </c>
      <c r="AH88" s="799">
        <v>0</v>
      </c>
    </row>
    <row r="89" spans="1:34">
      <c r="A89" s="93">
        <f t="shared" si="10"/>
        <v>31</v>
      </c>
      <c r="B89" s="786" t="s">
        <v>257</v>
      </c>
      <c r="C89" s="786" t="s">
        <v>258</v>
      </c>
      <c r="D89" s="787">
        <v>813545110382</v>
      </c>
      <c r="E89" s="788">
        <v>34517</v>
      </c>
      <c r="F89" s="786" t="s">
        <v>259</v>
      </c>
      <c r="G89" s="763" t="s">
        <v>102</v>
      </c>
      <c r="H89" s="786" t="s">
        <v>111</v>
      </c>
      <c r="I89" s="786" t="s">
        <v>260</v>
      </c>
      <c r="J89" s="788">
        <v>43775</v>
      </c>
      <c r="K89" s="763" t="s">
        <v>86</v>
      </c>
      <c r="L89" s="763" t="s">
        <v>106</v>
      </c>
      <c r="M89" s="789">
        <v>176638</v>
      </c>
      <c r="N89" s="789">
        <v>0</v>
      </c>
      <c r="O89" s="789">
        <v>0</v>
      </c>
      <c r="P89" s="789">
        <v>0</v>
      </c>
      <c r="Q89" s="789">
        <v>159561</v>
      </c>
      <c r="R89" s="789">
        <f t="shared" si="11"/>
        <v>336199</v>
      </c>
      <c r="S89" s="763">
        <v>0</v>
      </c>
      <c r="T89" s="791">
        <f t="shared" si="7"/>
        <v>336199</v>
      </c>
      <c r="U89" s="763">
        <v>0</v>
      </c>
      <c r="V89" s="789">
        <v>0</v>
      </c>
      <c r="W89" s="789">
        <v>0</v>
      </c>
      <c r="X89" s="789">
        <v>0</v>
      </c>
      <c r="Y89" s="789">
        <v>0</v>
      </c>
      <c r="Z89" s="789">
        <v>2400</v>
      </c>
      <c r="AA89" s="789">
        <v>0</v>
      </c>
      <c r="AB89" s="789">
        <v>0</v>
      </c>
      <c r="AC89" s="789">
        <f t="shared" si="8"/>
        <v>2400</v>
      </c>
      <c r="AD89" s="789">
        <f t="shared" si="9"/>
        <v>333799</v>
      </c>
      <c r="AE89" s="763">
        <v>0</v>
      </c>
      <c r="AF89" s="799" t="s">
        <v>107</v>
      </c>
      <c r="AG89" s="800">
        <v>610002010014676</v>
      </c>
      <c r="AH89" s="799" t="s">
        <v>121</v>
      </c>
    </row>
    <row r="90" spans="1:34">
      <c r="A90" s="93">
        <f t="shared" si="10"/>
        <v>32</v>
      </c>
      <c r="B90" s="786" t="s">
        <v>261</v>
      </c>
      <c r="C90" s="786"/>
      <c r="D90" s="787">
        <v>822971991698</v>
      </c>
      <c r="E90" s="788">
        <v>24633</v>
      </c>
      <c r="F90" s="786" t="s">
        <v>262</v>
      </c>
      <c r="G90" s="763" t="s">
        <v>102</v>
      </c>
      <c r="H90" s="786" t="s">
        <v>263</v>
      </c>
      <c r="I90" s="786" t="s">
        <v>181</v>
      </c>
      <c r="J90" s="788">
        <v>45139</v>
      </c>
      <c r="K90" s="763" t="s">
        <v>86</v>
      </c>
      <c r="L90" s="763" t="s">
        <v>106</v>
      </c>
      <c r="M90" s="789">
        <v>96000</v>
      </c>
      <c r="N90" s="789">
        <v>0</v>
      </c>
      <c r="O90" s="789">
        <v>0</v>
      </c>
      <c r="P90" s="789">
        <v>0</v>
      </c>
      <c r="Q90" s="789">
        <v>150654</v>
      </c>
      <c r="R90" s="789">
        <f t="shared" si="11"/>
        <v>246654</v>
      </c>
      <c r="S90" s="763">
        <v>0</v>
      </c>
      <c r="T90" s="791">
        <f t="shared" si="7"/>
        <v>246654</v>
      </c>
      <c r="U90" s="763">
        <v>0</v>
      </c>
      <c r="V90" s="789">
        <v>23040</v>
      </c>
      <c r="W90" s="789">
        <v>0</v>
      </c>
      <c r="X90" s="789">
        <v>1800</v>
      </c>
      <c r="Y90" s="789">
        <v>0</v>
      </c>
      <c r="Z90" s="789">
        <v>1950</v>
      </c>
      <c r="AA90" s="789">
        <v>0</v>
      </c>
      <c r="AB90" s="789">
        <v>0</v>
      </c>
      <c r="AC90" s="789">
        <f t="shared" si="8"/>
        <v>26790</v>
      </c>
      <c r="AD90" s="789">
        <f t="shared" si="9"/>
        <v>219864</v>
      </c>
      <c r="AE90" s="763">
        <v>0</v>
      </c>
      <c r="AF90" s="799" t="s">
        <v>107</v>
      </c>
      <c r="AG90" s="800">
        <v>328002011000264</v>
      </c>
      <c r="AH90" s="799" t="s">
        <v>113</v>
      </c>
    </row>
    <row r="91" spans="1:34">
      <c r="A91" s="93">
        <f t="shared" si="10"/>
        <v>33</v>
      </c>
      <c r="B91" s="786" t="s">
        <v>264</v>
      </c>
      <c r="C91" s="786"/>
      <c r="D91" s="787">
        <v>391575768558</v>
      </c>
      <c r="E91" s="788">
        <v>35991</v>
      </c>
      <c r="F91" s="786" t="s">
        <v>265</v>
      </c>
      <c r="G91" s="763" t="s">
        <v>102</v>
      </c>
      <c r="H91" s="786" t="s">
        <v>230</v>
      </c>
      <c r="I91" s="786" t="s">
        <v>181</v>
      </c>
      <c r="J91" s="788">
        <v>45089</v>
      </c>
      <c r="K91" s="763" t="s">
        <v>86</v>
      </c>
      <c r="L91" s="763" t="s">
        <v>106</v>
      </c>
      <c r="M91" s="789">
        <v>116977</v>
      </c>
      <c r="N91" s="789">
        <v>0</v>
      </c>
      <c r="O91" s="789">
        <v>0</v>
      </c>
      <c r="P91" s="789">
        <v>0</v>
      </c>
      <c r="Q91" s="789">
        <v>121866</v>
      </c>
      <c r="R91" s="789">
        <f t="shared" si="11"/>
        <v>238843</v>
      </c>
      <c r="S91" s="763">
        <v>0</v>
      </c>
      <c r="T91" s="791">
        <f t="shared" si="7"/>
        <v>238843</v>
      </c>
      <c r="U91" s="763">
        <v>0</v>
      </c>
      <c r="V91" s="789">
        <v>10550</v>
      </c>
      <c r="W91" s="789">
        <v>0</v>
      </c>
      <c r="X91" s="789">
        <v>824</v>
      </c>
      <c r="Y91" s="789">
        <v>0</v>
      </c>
      <c r="Z91" s="789">
        <v>1900</v>
      </c>
      <c r="AA91" s="789">
        <v>0</v>
      </c>
      <c r="AB91" s="789">
        <v>0</v>
      </c>
      <c r="AC91" s="789">
        <f t="shared" si="8"/>
        <v>13274</v>
      </c>
      <c r="AD91" s="789">
        <f t="shared" si="9"/>
        <v>225569</v>
      </c>
      <c r="AE91" s="763">
        <v>0</v>
      </c>
      <c r="AF91" s="799" t="s">
        <v>107</v>
      </c>
      <c r="AG91" s="800">
        <v>214812010001492</v>
      </c>
      <c r="AH91" s="799" t="s">
        <v>139</v>
      </c>
    </row>
    <row r="92" spans="1:34" s="52" customFormat="1">
      <c r="A92" s="1039" t="s">
        <v>87</v>
      </c>
      <c r="B92" s="1039"/>
      <c r="C92" s="1039"/>
      <c r="D92" s="1039"/>
      <c r="E92" s="1039"/>
      <c r="F92" s="1039"/>
      <c r="G92" s="1039"/>
      <c r="H92" s="1039"/>
      <c r="I92" s="1039"/>
      <c r="J92" s="1039"/>
      <c r="K92" s="1039"/>
      <c r="L92" s="1039"/>
      <c r="M92" s="781">
        <f t="shared" ref="M92:AE92" si="12">SUM(M59:M91)</f>
        <v>3679437</v>
      </c>
      <c r="N92" s="781">
        <f t="shared" si="12"/>
        <v>0</v>
      </c>
      <c r="O92" s="781">
        <f t="shared" si="12"/>
        <v>0</v>
      </c>
      <c r="P92" s="781">
        <f t="shared" si="12"/>
        <v>0</v>
      </c>
      <c r="Q92" s="781">
        <f t="shared" si="12"/>
        <v>3751404</v>
      </c>
      <c r="R92" s="781">
        <f t="shared" si="12"/>
        <v>7430841</v>
      </c>
      <c r="S92" s="781">
        <f t="shared" si="12"/>
        <v>0</v>
      </c>
      <c r="T92" s="781">
        <f t="shared" si="12"/>
        <v>7430841</v>
      </c>
      <c r="U92" s="781">
        <f t="shared" si="12"/>
        <v>0</v>
      </c>
      <c r="V92" s="781">
        <f t="shared" si="12"/>
        <v>279386</v>
      </c>
      <c r="W92" s="781">
        <f t="shared" si="12"/>
        <v>0</v>
      </c>
      <c r="X92" s="781">
        <f t="shared" si="12"/>
        <v>21812</v>
      </c>
      <c r="Y92" s="781">
        <f t="shared" si="12"/>
        <v>0</v>
      </c>
      <c r="Z92" s="781">
        <f t="shared" si="12"/>
        <v>36300</v>
      </c>
      <c r="AA92" s="781">
        <f t="shared" si="12"/>
        <v>0</v>
      </c>
      <c r="AB92" s="781">
        <f t="shared" si="12"/>
        <v>0</v>
      </c>
      <c r="AC92" s="781">
        <f t="shared" si="12"/>
        <v>337498</v>
      </c>
      <c r="AD92" s="781">
        <f t="shared" si="12"/>
        <v>7093343</v>
      </c>
      <c r="AE92" s="781">
        <f t="shared" si="12"/>
        <v>0</v>
      </c>
      <c r="AF92" s="91"/>
      <c r="AG92" s="91"/>
      <c r="AH92" s="92"/>
    </row>
    <row r="93" spans="1:34">
      <c r="A93" s="97"/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780"/>
      <c r="N93" s="780"/>
      <c r="O93" s="780"/>
      <c r="P93" s="780"/>
      <c r="Q93" s="780"/>
      <c r="R93" s="780"/>
      <c r="S93" s="780"/>
      <c r="T93" s="780"/>
      <c r="U93" s="780"/>
      <c r="V93" s="780"/>
      <c r="W93" s="780"/>
      <c r="X93" s="780"/>
      <c r="Y93" s="780"/>
      <c r="Z93" s="780"/>
      <c r="AA93" s="780"/>
      <c r="AB93" s="780"/>
      <c r="AC93" s="780"/>
      <c r="AD93" s="780"/>
      <c r="AE93" s="780"/>
      <c r="AF93" s="100"/>
      <c r="AG93" s="100"/>
      <c r="AH93" s="99"/>
    </row>
    <row r="94" spans="1:34">
      <c r="A94" s="97"/>
      <c r="B94" s="97"/>
      <c r="C94" s="97"/>
      <c r="D94" s="97"/>
      <c r="E94" s="97"/>
      <c r="F94" s="97"/>
      <c r="G94" s="97"/>
      <c r="H94" s="97"/>
      <c r="I94" s="97"/>
      <c r="J94" s="97"/>
      <c r="K94" s="97"/>
      <c r="L94" s="97"/>
      <c r="M94" s="98"/>
      <c r="N94" s="98"/>
      <c r="O94" s="98"/>
      <c r="P94" s="98"/>
      <c r="Q94" s="98"/>
      <c r="R94" s="98"/>
      <c r="S94" s="98"/>
      <c r="T94" s="98"/>
      <c r="U94" s="98"/>
      <c r="V94" s="98"/>
      <c r="W94" s="99"/>
      <c r="X94" s="99"/>
      <c r="Y94" s="99"/>
      <c r="Z94" s="99"/>
      <c r="AA94" s="98"/>
      <c r="AB94" s="98"/>
      <c r="AC94" s="98"/>
      <c r="AD94" s="98"/>
      <c r="AE94" s="98"/>
      <c r="AF94" s="100"/>
      <c r="AG94" s="100"/>
      <c r="AH94" s="99"/>
    </row>
    <row r="95" spans="1:34">
      <c r="A95" s="1045" t="s">
        <v>153</v>
      </c>
      <c r="B95" s="1045"/>
      <c r="C95" s="77"/>
      <c r="D95" s="77"/>
      <c r="E95" s="77"/>
      <c r="F95" s="77"/>
      <c r="G95" s="77"/>
      <c r="H95" s="77"/>
      <c r="I95" s="77"/>
      <c r="J95" s="77"/>
      <c r="K95" s="77"/>
      <c r="L95" s="77"/>
      <c r="M95" s="78"/>
      <c r="N95" s="78"/>
      <c r="O95" s="78"/>
      <c r="P95" s="78"/>
      <c r="Q95" s="78"/>
      <c r="R95" s="78"/>
      <c r="S95" s="78"/>
      <c r="T95" s="78"/>
      <c r="U95" s="78"/>
      <c r="V95" s="79"/>
      <c r="W95" s="79"/>
      <c r="X95" s="79"/>
      <c r="Y95" s="78"/>
      <c r="Z95" s="78"/>
      <c r="AA95" s="78"/>
      <c r="AB95" s="78"/>
      <c r="AC95" s="80"/>
      <c r="AD95" s="80"/>
      <c r="AE95" s="79"/>
      <c r="AF95" s="79"/>
      <c r="AG95" s="79"/>
      <c r="AH95" s="79"/>
    </row>
    <row r="96" spans="1:34">
      <c r="A96" s="82"/>
      <c r="B96" s="1045" t="s">
        <v>167</v>
      </c>
      <c r="C96" s="1045"/>
      <c r="D96" s="1045"/>
      <c r="E96" s="1045"/>
      <c r="F96" s="1045"/>
      <c r="G96" s="1045"/>
      <c r="H96" s="1045"/>
      <c r="I96" s="1045"/>
      <c r="J96" s="1045"/>
      <c r="K96" s="1045"/>
      <c r="L96" s="1045"/>
      <c r="M96" s="1045"/>
      <c r="N96" s="1045"/>
      <c r="O96" s="1045"/>
      <c r="P96" s="1045"/>
      <c r="Q96" s="83"/>
      <c r="R96" s="83"/>
      <c r="S96" s="83"/>
      <c r="T96" s="83"/>
      <c r="U96" s="83"/>
      <c r="V96" s="84"/>
      <c r="W96" s="84"/>
      <c r="X96" s="84"/>
      <c r="Y96" s="83"/>
      <c r="Z96" s="83"/>
      <c r="AA96" s="83"/>
      <c r="AB96" s="83"/>
      <c r="AC96" s="85"/>
      <c r="AD96" s="85"/>
      <c r="AE96" s="84"/>
      <c r="AF96" s="84"/>
      <c r="AG96" s="84"/>
      <c r="AH96" s="84"/>
    </row>
    <row r="97" spans="1:34">
      <c r="A97" s="82"/>
      <c r="B97" s="82"/>
      <c r="C97" s="82"/>
      <c r="D97" s="82"/>
      <c r="E97" s="82"/>
      <c r="F97" s="82"/>
      <c r="G97" s="82"/>
      <c r="H97" s="82"/>
      <c r="I97" s="82"/>
      <c r="J97" s="82"/>
      <c r="K97" s="82"/>
      <c r="L97" s="82"/>
      <c r="M97" s="82"/>
      <c r="N97" s="82"/>
      <c r="O97" s="82"/>
      <c r="P97" s="82"/>
      <c r="Q97" s="83"/>
      <c r="R97" s="83"/>
      <c r="S97" s="83"/>
      <c r="T97" s="83"/>
      <c r="U97" s="83"/>
      <c r="V97" s="84"/>
      <c r="W97" s="84"/>
      <c r="X97" s="84"/>
      <c r="Y97" s="83"/>
      <c r="Z97" s="83"/>
      <c r="AA97" s="83"/>
      <c r="AB97" s="83"/>
      <c r="AC97" s="85"/>
      <c r="AD97" s="85"/>
      <c r="AE97" s="84"/>
      <c r="AF97" s="81"/>
      <c r="AG97" s="81"/>
      <c r="AH97" s="81"/>
    </row>
    <row r="101" spans="1:34" ht="36.75" customHeight="1">
      <c r="E101" s="1046" t="s">
        <v>271</v>
      </c>
      <c r="F101" s="1047"/>
      <c r="G101" s="1047"/>
      <c r="H101" s="1048"/>
      <c r="I101" s="801"/>
      <c r="J101" s="801"/>
    </row>
    <row r="102" spans="1:34">
      <c r="E102" s="1034" t="s">
        <v>272</v>
      </c>
      <c r="F102" s="1034"/>
      <c r="G102" s="1034"/>
      <c r="H102" s="1034"/>
      <c r="I102" s="802"/>
      <c r="J102" s="802"/>
    </row>
    <row r="103" spans="1:34">
      <c r="E103" s="751" t="s">
        <v>273</v>
      </c>
      <c r="F103" s="751" t="s">
        <v>274</v>
      </c>
      <c r="G103" s="803" t="s">
        <v>275</v>
      </c>
      <c r="H103" s="803" t="s">
        <v>276</v>
      </c>
      <c r="I103" s="804"/>
      <c r="J103" s="804"/>
    </row>
    <row r="104" spans="1:34">
      <c r="E104" s="94">
        <v>1</v>
      </c>
      <c r="F104" s="94" t="s">
        <v>277</v>
      </c>
      <c r="G104" s="805">
        <f>'[2]SCH-4(MLT)'!V18</f>
        <v>4432700</v>
      </c>
      <c r="H104" s="805">
        <f>'[2]SCH-4(MLT)'!V40</f>
        <v>13787149</v>
      </c>
      <c r="I104" s="806"/>
      <c r="J104" s="806"/>
    </row>
    <row r="105" spans="1:34">
      <c r="E105" s="94">
        <v>1</v>
      </c>
      <c r="F105" s="94" t="s">
        <v>278</v>
      </c>
      <c r="G105" s="805">
        <f>'[2]SCH-5(MLT)'!U19</f>
        <v>0</v>
      </c>
      <c r="H105" s="805">
        <f>'[2]SCH-5(MLT)'!U30</f>
        <v>0</v>
      </c>
      <c r="I105" s="806"/>
      <c r="J105" s="806"/>
    </row>
    <row r="106" spans="1:34">
      <c r="E106" s="94">
        <v>2</v>
      </c>
      <c r="F106" s="95" t="s">
        <v>279</v>
      </c>
      <c r="G106" s="805">
        <f>T50</f>
        <v>6107022</v>
      </c>
      <c r="H106" s="805">
        <f>T92</f>
        <v>7430841</v>
      </c>
      <c r="I106" s="806"/>
      <c r="J106" s="806"/>
    </row>
    <row r="107" spans="1:34">
      <c r="E107" s="1037" t="s">
        <v>280</v>
      </c>
      <c r="F107" s="1037"/>
      <c r="G107" s="807">
        <f>SUM(G104:G106)</f>
        <v>10539722</v>
      </c>
      <c r="H107" s="807">
        <f>SUM(H104:H106)</f>
        <v>21217990</v>
      </c>
      <c r="I107" s="808"/>
      <c r="J107" s="808"/>
    </row>
    <row r="108" spans="1:34">
      <c r="G108" s="105"/>
      <c r="H108" s="105"/>
      <c r="I108" s="105"/>
      <c r="J108" s="105"/>
    </row>
    <row r="109" spans="1:34">
      <c r="E109" s="1037" t="s">
        <v>281</v>
      </c>
      <c r="F109" s="1037"/>
      <c r="G109" s="1037"/>
      <c r="H109" s="1037"/>
      <c r="I109" s="1037"/>
      <c r="J109" s="1037"/>
    </row>
    <row r="110" spans="1:34">
      <c r="E110" s="1042" t="s">
        <v>282</v>
      </c>
      <c r="F110" s="1043"/>
      <c r="G110" s="1043"/>
      <c r="H110" s="1043"/>
      <c r="I110" s="1043"/>
      <c r="J110" s="1044"/>
    </row>
    <row r="111" spans="1:34" ht="33.75">
      <c r="E111" s="751" t="s">
        <v>273</v>
      </c>
      <c r="F111" s="751" t="s">
        <v>274</v>
      </c>
      <c r="G111" s="803" t="s">
        <v>283</v>
      </c>
      <c r="H111" s="803" t="s">
        <v>284</v>
      </c>
      <c r="I111" s="803" t="s">
        <v>285</v>
      </c>
      <c r="J111" s="809" t="s">
        <v>286</v>
      </c>
    </row>
    <row r="112" spans="1:34">
      <c r="E112" s="94">
        <v>1</v>
      </c>
      <c r="F112" s="94" t="s">
        <v>275</v>
      </c>
      <c r="G112" s="805">
        <f>G107</f>
        <v>10539722</v>
      </c>
      <c r="H112" s="805">
        <f>SUM('[1]Statement1 BSC(MLT)'!$F$29:$F$33)</f>
        <v>5417269.6993006989</v>
      </c>
      <c r="I112" s="805">
        <f>SUM('[1]Statement1 BSC(MLT)'!$H$29:$H$33)</f>
        <v>5122452.3006993011</v>
      </c>
      <c r="J112" s="805">
        <f>SUM('[1]Statement1 BSC(MLT)'!$J$29:$J$33)</f>
        <v>0</v>
      </c>
      <c r="K112" s="782">
        <f>G112-SUM(H112:J112)</f>
        <v>0</v>
      </c>
    </row>
    <row r="113" spans="5:11">
      <c r="E113" s="94">
        <v>2</v>
      </c>
      <c r="F113" s="95" t="s">
        <v>276</v>
      </c>
      <c r="G113" s="805">
        <f>H107</f>
        <v>21217990</v>
      </c>
      <c r="H113" s="805">
        <f>SUM('[1]Statement1 BSC(MLT)'!$G$29:$G$33)</f>
        <v>6782424.4492440615</v>
      </c>
      <c r="I113" s="805">
        <f>SUM('[1]Statement1 BSC(MLT)'!$I$29:$I$33)</f>
        <v>14068948.012958962</v>
      </c>
      <c r="J113" s="805">
        <f>SUM('[1]Statement1 BSC(MLT)'!$K$29:$K$33)</f>
        <v>366617.53779697628</v>
      </c>
      <c r="K113" s="782">
        <f>G113-SUM(H113:J113)</f>
        <v>0</v>
      </c>
    </row>
    <row r="114" spans="5:11">
      <c r="E114" s="1037" t="s">
        <v>280</v>
      </c>
      <c r="F114" s="1037"/>
      <c r="G114" s="807">
        <f>SUM(G112:G113)</f>
        <v>31757712</v>
      </c>
      <c r="H114" s="807">
        <f>SUM(H112:H113)</f>
        <v>12199694.14854476</v>
      </c>
      <c r="I114" s="807">
        <f>SUM(I112:I113)</f>
        <v>19191400.313658264</v>
      </c>
      <c r="J114" s="807">
        <f>SUM(J112:J113)</f>
        <v>366617.53779697628</v>
      </c>
    </row>
    <row r="115" spans="5:11">
      <c r="E115" s="810"/>
      <c r="F115" s="810"/>
      <c r="G115" s="808"/>
      <c r="H115" s="808"/>
      <c r="I115" s="808"/>
      <c r="J115" s="808"/>
    </row>
    <row r="116" spans="5:11">
      <c r="E116" s="811" t="s">
        <v>287</v>
      </c>
      <c r="F116" s="812"/>
      <c r="G116" s="813"/>
      <c r="H116" s="813"/>
      <c r="I116" s="813"/>
      <c r="J116" s="813"/>
    </row>
    <row r="117" spans="5:11">
      <c r="E117" s="812">
        <v>1</v>
      </c>
      <c r="F117" s="812" t="s">
        <v>288</v>
      </c>
      <c r="G117" s="813"/>
      <c r="H117" s="813"/>
      <c r="I117" s="813"/>
      <c r="J117" s="813"/>
    </row>
  </sheetData>
  <mergeCells count="60">
    <mergeCell ref="E110:J110"/>
    <mergeCell ref="E114:F114"/>
    <mergeCell ref="A95:B95"/>
    <mergeCell ref="B96:P96"/>
    <mergeCell ref="E101:H101"/>
    <mergeCell ref="E102:H102"/>
    <mergeCell ref="E107:F107"/>
    <mergeCell ref="E109:J109"/>
    <mergeCell ref="AB56:AB57"/>
    <mergeCell ref="AC56:AC57"/>
    <mergeCell ref="AD56:AD57"/>
    <mergeCell ref="AE56:AE57"/>
    <mergeCell ref="AF56:AH56"/>
    <mergeCell ref="A92:L92"/>
    <mergeCell ref="M56:T56"/>
    <mergeCell ref="U56:U57"/>
    <mergeCell ref="V56:W56"/>
    <mergeCell ref="X56:Y56"/>
    <mergeCell ref="A56:A57"/>
    <mergeCell ref="B56:B57"/>
    <mergeCell ref="C56:C57"/>
    <mergeCell ref="D56:D57"/>
    <mergeCell ref="E56:E57"/>
    <mergeCell ref="F56:F57"/>
    <mergeCell ref="Z56:Z57"/>
    <mergeCell ref="AA56:AA57"/>
    <mergeCell ref="G56:G57"/>
    <mergeCell ref="H56:H57"/>
    <mergeCell ref="I56:I57"/>
    <mergeCell ref="J56:J57"/>
    <mergeCell ref="K56:K57"/>
    <mergeCell ref="L56:L57"/>
    <mergeCell ref="A53:R53"/>
    <mergeCell ref="U14:U15"/>
    <mergeCell ref="V14:W14"/>
    <mergeCell ref="X14:Y14"/>
    <mergeCell ref="Z14:Z15"/>
    <mergeCell ref="H14:H15"/>
    <mergeCell ref="I14:I15"/>
    <mergeCell ref="J14:J15"/>
    <mergeCell ref="K14:K15"/>
    <mergeCell ref="L14:L15"/>
    <mergeCell ref="M14:T14"/>
    <mergeCell ref="A50:L50"/>
    <mergeCell ref="A5:R5"/>
    <mergeCell ref="AD5:AF5"/>
    <mergeCell ref="A10:R10"/>
    <mergeCell ref="A14:A15"/>
    <mergeCell ref="B14:B15"/>
    <mergeCell ref="C14:C15"/>
    <mergeCell ref="D14:D15"/>
    <mergeCell ref="E14:E15"/>
    <mergeCell ref="F14:F15"/>
    <mergeCell ref="G14:G15"/>
    <mergeCell ref="AC14:AC15"/>
    <mergeCell ref="AD14:AD15"/>
    <mergeCell ref="AE14:AE15"/>
    <mergeCell ref="AF14:AH14"/>
    <mergeCell ref="AA14:AA15"/>
    <mergeCell ref="AB14:AB15"/>
  </mergeCells>
  <pageMargins left="0.23622047244094491" right="0.23622047244094491" top="0.2" bottom="0.2" header="0.2" footer="0.2"/>
  <pageSetup paperSize="5" scale="45" fitToHeight="0" orientation="landscape" r:id="rId1"/>
  <headerFooter alignWithMargins="0"/>
  <rowBreaks count="1" manualBreakCount="1">
    <brk id="93" max="16383" man="1"/>
  </rowBreaks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>
  <dimension ref="F6:K15"/>
  <sheetViews>
    <sheetView view="pageBreakPreview" zoomScale="60" workbookViewId="0">
      <selection activeCell="H10" sqref="H10:K11"/>
    </sheetView>
  </sheetViews>
  <sheetFormatPr defaultRowHeight="15"/>
  <cols>
    <col min="8" max="10" width="15.42578125" bestFit="1" customWidth="1"/>
    <col min="11" max="11" width="13.85546875" customWidth="1"/>
  </cols>
  <sheetData>
    <row r="6" spans="6:11">
      <c r="J6" s="108" t="s">
        <v>852</v>
      </c>
    </row>
    <row r="7" spans="6:11">
      <c r="F7" s="1037" t="s">
        <v>851</v>
      </c>
      <c r="G7" s="1037"/>
      <c r="H7" s="1037"/>
      <c r="I7" s="1037"/>
      <c r="J7" s="1037"/>
      <c r="K7" s="1037"/>
    </row>
    <row r="8" spans="6:11" ht="39" customHeight="1">
      <c r="F8" s="1042" t="s">
        <v>282</v>
      </c>
      <c r="G8" s="1043"/>
      <c r="H8" s="1043"/>
      <c r="I8" s="1043"/>
      <c r="J8" s="1043"/>
      <c r="K8" s="1044"/>
    </row>
    <row r="9" spans="6:11" ht="46.5" customHeight="1">
      <c r="F9" s="751" t="s">
        <v>273</v>
      </c>
      <c r="G9" s="751" t="s">
        <v>274</v>
      </c>
      <c r="H9" s="803" t="s">
        <v>283</v>
      </c>
      <c r="I9" s="803" t="s">
        <v>284</v>
      </c>
      <c r="J9" s="803" t="s">
        <v>285</v>
      </c>
      <c r="K9" s="809" t="s">
        <v>286</v>
      </c>
    </row>
    <row r="10" spans="6:11">
      <c r="F10" s="94">
        <v>1</v>
      </c>
      <c r="G10" s="94" t="s">
        <v>275</v>
      </c>
      <c r="H10" s="805">
        <v>10539722</v>
      </c>
      <c r="I10" s="805">
        <v>5417269.6993006989</v>
      </c>
      <c r="J10" s="805">
        <v>5122452.3006993011</v>
      </c>
      <c r="K10" s="805">
        <v>0</v>
      </c>
    </row>
    <row r="11" spans="6:11">
      <c r="F11" s="94">
        <v>2</v>
      </c>
      <c r="G11" s="95" t="s">
        <v>276</v>
      </c>
      <c r="H11" s="805">
        <v>21217990</v>
      </c>
      <c r="I11" s="805">
        <v>6782424.4492440615</v>
      </c>
      <c r="J11" s="805">
        <v>14068948.012958962</v>
      </c>
      <c r="K11" s="805">
        <v>366617.53779697628</v>
      </c>
    </row>
    <row r="12" spans="6:11">
      <c r="F12" s="1037" t="s">
        <v>280</v>
      </c>
      <c r="G12" s="1037"/>
      <c r="H12" s="807">
        <f>SUM(H10:H11)</f>
        <v>31757712</v>
      </c>
      <c r="I12" s="807">
        <f>SUM(I10:I11)</f>
        <v>12199694.14854476</v>
      </c>
      <c r="J12" s="807">
        <f>SUM(J10:J11)</f>
        <v>19191400.313658264</v>
      </c>
      <c r="K12" s="807">
        <f>SUM(K10:K11)</f>
        <v>366617.53779697628</v>
      </c>
    </row>
    <row r="13" spans="6:11">
      <c r="F13" s="810"/>
      <c r="G13" s="810"/>
      <c r="H13" s="808"/>
      <c r="I13" s="808"/>
      <c r="J13" s="808"/>
      <c r="K13" s="808"/>
    </row>
    <row r="14" spans="6:11">
      <c r="F14" s="811" t="s">
        <v>287</v>
      </c>
      <c r="G14" s="812"/>
      <c r="H14" s="813"/>
      <c r="I14" s="813"/>
      <c r="J14" s="813"/>
      <c r="K14" s="813"/>
    </row>
    <row r="15" spans="6:11" ht="27" customHeight="1">
      <c r="F15" s="814">
        <v>1</v>
      </c>
      <c r="G15" s="1049" t="s">
        <v>288</v>
      </c>
      <c r="H15" s="1049"/>
      <c r="I15" s="1049"/>
      <c r="J15" s="1049"/>
      <c r="K15" s="1049"/>
    </row>
  </sheetData>
  <mergeCells count="4">
    <mergeCell ref="F7:K7"/>
    <mergeCell ref="F8:K8"/>
    <mergeCell ref="F12:G12"/>
    <mergeCell ref="G15:K15"/>
  </mergeCells>
  <pageMargins left="0.7" right="0.7" top="0.75" bottom="0.75" header="0.3" footer="0.3"/>
  <pageSetup paperSize="5" orientation="portrait" copies="2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C00000"/>
  </sheetPr>
  <dimension ref="B1:P58"/>
  <sheetViews>
    <sheetView view="pageBreakPreview" topLeftCell="A10" zoomScale="60" workbookViewId="0">
      <selection activeCell="F53" sqref="F53"/>
    </sheetView>
  </sheetViews>
  <sheetFormatPr defaultRowHeight="12.75"/>
  <cols>
    <col min="1" max="2" width="3" style="111" customWidth="1"/>
    <col min="3" max="4" width="2.42578125" style="111" customWidth="1"/>
    <col min="5" max="5" width="20.5703125" style="111" customWidth="1"/>
    <col min="6" max="6" width="11.42578125" style="111" customWidth="1"/>
    <col min="7" max="7" width="11.85546875" style="111" customWidth="1"/>
    <col min="8" max="8" width="11.5703125" style="111" customWidth="1"/>
    <col min="9" max="9" width="9.5703125" style="111" customWidth="1"/>
    <col min="10" max="10" width="12.85546875" style="111" customWidth="1"/>
    <col min="11" max="11" width="13.28515625" style="111" customWidth="1"/>
    <col min="12" max="12" width="2.28515625" style="111" customWidth="1"/>
    <col min="13" max="250" width="9.140625" style="111"/>
    <col min="251" max="252" width="3" style="111" customWidth="1"/>
    <col min="253" max="254" width="2.42578125" style="111" customWidth="1"/>
    <col min="255" max="255" width="32.140625" style="111" customWidth="1"/>
    <col min="256" max="256" width="16.7109375" style="111" customWidth="1"/>
    <col min="257" max="257" width="16" style="111" customWidth="1"/>
    <col min="258" max="258" width="17.85546875" style="111" customWidth="1"/>
    <col min="259" max="259" width="17" style="111" customWidth="1"/>
    <col min="260" max="260" width="16.7109375" style="111" customWidth="1"/>
    <col min="261" max="261" width="16" style="111" customWidth="1"/>
    <col min="262" max="262" width="17.85546875" style="111" customWidth="1"/>
    <col min="263" max="263" width="17" style="111" customWidth="1"/>
    <col min="264" max="264" width="16.28515625" style="111" customWidth="1"/>
    <col min="265" max="266" width="17.7109375" style="111" customWidth="1"/>
    <col min="267" max="267" width="14" style="111" customWidth="1"/>
    <col min="268" max="268" width="2.28515625" style="111" customWidth="1"/>
    <col min="269" max="506" width="9.140625" style="111"/>
    <col min="507" max="508" width="3" style="111" customWidth="1"/>
    <col min="509" max="510" width="2.42578125" style="111" customWidth="1"/>
    <col min="511" max="511" width="32.140625" style="111" customWidth="1"/>
    <col min="512" max="512" width="16.7109375" style="111" customWidth="1"/>
    <col min="513" max="513" width="16" style="111" customWidth="1"/>
    <col min="514" max="514" width="17.85546875" style="111" customWidth="1"/>
    <col min="515" max="515" width="17" style="111" customWidth="1"/>
    <col min="516" max="516" width="16.7109375" style="111" customWidth="1"/>
    <col min="517" max="517" width="16" style="111" customWidth="1"/>
    <col min="518" max="518" width="17.85546875" style="111" customWidth="1"/>
    <col min="519" max="519" width="17" style="111" customWidth="1"/>
    <col min="520" max="520" width="16.28515625" style="111" customWidth="1"/>
    <col min="521" max="522" width="17.7109375" style="111" customWidth="1"/>
    <col min="523" max="523" width="14" style="111" customWidth="1"/>
    <col min="524" max="524" width="2.28515625" style="111" customWidth="1"/>
    <col min="525" max="762" width="9.140625" style="111"/>
    <col min="763" max="764" width="3" style="111" customWidth="1"/>
    <col min="765" max="766" width="2.42578125" style="111" customWidth="1"/>
    <col min="767" max="767" width="32.140625" style="111" customWidth="1"/>
    <col min="768" max="768" width="16.7109375" style="111" customWidth="1"/>
    <col min="769" max="769" width="16" style="111" customWidth="1"/>
    <col min="770" max="770" width="17.85546875" style="111" customWidth="1"/>
    <col min="771" max="771" width="17" style="111" customWidth="1"/>
    <col min="772" max="772" width="16.7109375" style="111" customWidth="1"/>
    <col min="773" max="773" width="16" style="111" customWidth="1"/>
    <col min="774" max="774" width="17.85546875" style="111" customWidth="1"/>
    <col min="775" max="775" width="17" style="111" customWidth="1"/>
    <col min="776" max="776" width="16.28515625" style="111" customWidth="1"/>
    <col min="777" max="778" width="17.7109375" style="111" customWidth="1"/>
    <col min="779" max="779" width="14" style="111" customWidth="1"/>
    <col min="780" max="780" width="2.28515625" style="111" customWidth="1"/>
    <col min="781" max="1018" width="9.140625" style="111"/>
    <col min="1019" max="1020" width="3" style="111" customWidth="1"/>
    <col min="1021" max="1022" width="2.42578125" style="111" customWidth="1"/>
    <col min="1023" max="1023" width="32.140625" style="111" customWidth="1"/>
    <col min="1024" max="1024" width="16.7109375" style="111" customWidth="1"/>
    <col min="1025" max="1025" width="16" style="111" customWidth="1"/>
    <col min="1026" max="1026" width="17.85546875" style="111" customWidth="1"/>
    <col min="1027" max="1027" width="17" style="111" customWidth="1"/>
    <col min="1028" max="1028" width="16.7109375" style="111" customWidth="1"/>
    <col min="1029" max="1029" width="16" style="111" customWidth="1"/>
    <col min="1030" max="1030" width="17.85546875" style="111" customWidth="1"/>
    <col min="1031" max="1031" width="17" style="111" customWidth="1"/>
    <col min="1032" max="1032" width="16.28515625" style="111" customWidth="1"/>
    <col min="1033" max="1034" width="17.7109375" style="111" customWidth="1"/>
    <col min="1035" max="1035" width="14" style="111" customWidth="1"/>
    <col min="1036" max="1036" width="2.28515625" style="111" customWidth="1"/>
    <col min="1037" max="1274" width="9.140625" style="111"/>
    <col min="1275" max="1276" width="3" style="111" customWidth="1"/>
    <col min="1277" max="1278" width="2.42578125" style="111" customWidth="1"/>
    <col min="1279" max="1279" width="32.140625" style="111" customWidth="1"/>
    <col min="1280" max="1280" width="16.7109375" style="111" customWidth="1"/>
    <col min="1281" max="1281" width="16" style="111" customWidth="1"/>
    <col min="1282" max="1282" width="17.85546875" style="111" customWidth="1"/>
    <col min="1283" max="1283" width="17" style="111" customWidth="1"/>
    <col min="1284" max="1284" width="16.7109375" style="111" customWidth="1"/>
    <col min="1285" max="1285" width="16" style="111" customWidth="1"/>
    <col min="1286" max="1286" width="17.85546875" style="111" customWidth="1"/>
    <col min="1287" max="1287" width="17" style="111" customWidth="1"/>
    <col min="1288" max="1288" width="16.28515625" style="111" customWidth="1"/>
    <col min="1289" max="1290" width="17.7109375" style="111" customWidth="1"/>
    <col min="1291" max="1291" width="14" style="111" customWidth="1"/>
    <col min="1292" max="1292" width="2.28515625" style="111" customWidth="1"/>
    <col min="1293" max="1530" width="9.140625" style="111"/>
    <col min="1531" max="1532" width="3" style="111" customWidth="1"/>
    <col min="1533" max="1534" width="2.42578125" style="111" customWidth="1"/>
    <col min="1535" max="1535" width="32.140625" style="111" customWidth="1"/>
    <col min="1536" max="1536" width="16.7109375" style="111" customWidth="1"/>
    <col min="1537" max="1537" width="16" style="111" customWidth="1"/>
    <col min="1538" max="1538" width="17.85546875" style="111" customWidth="1"/>
    <col min="1539" max="1539" width="17" style="111" customWidth="1"/>
    <col min="1540" max="1540" width="16.7109375" style="111" customWidth="1"/>
    <col min="1541" max="1541" width="16" style="111" customWidth="1"/>
    <col min="1542" max="1542" width="17.85546875" style="111" customWidth="1"/>
    <col min="1543" max="1543" width="17" style="111" customWidth="1"/>
    <col min="1544" max="1544" width="16.28515625" style="111" customWidth="1"/>
    <col min="1545" max="1546" width="17.7109375" style="111" customWidth="1"/>
    <col min="1547" max="1547" width="14" style="111" customWidth="1"/>
    <col min="1548" max="1548" width="2.28515625" style="111" customWidth="1"/>
    <col min="1549" max="1786" width="9.140625" style="111"/>
    <col min="1787" max="1788" width="3" style="111" customWidth="1"/>
    <col min="1789" max="1790" width="2.42578125" style="111" customWidth="1"/>
    <col min="1791" max="1791" width="32.140625" style="111" customWidth="1"/>
    <col min="1792" max="1792" width="16.7109375" style="111" customWidth="1"/>
    <col min="1793" max="1793" width="16" style="111" customWidth="1"/>
    <col min="1794" max="1794" width="17.85546875" style="111" customWidth="1"/>
    <col min="1795" max="1795" width="17" style="111" customWidth="1"/>
    <col min="1796" max="1796" width="16.7109375" style="111" customWidth="1"/>
    <col min="1797" max="1797" width="16" style="111" customWidth="1"/>
    <col min="1798" max="1798" width="17.85546875" style="111" customWidth="1"/>
    <col min="1799" max="1799" width="17" style="111" customWidth="1"/>
    <col min="1800" max="1800" width="16.28515625" style="111" customWidth="1"/>
    <col min="1801" max="1802" width="17.7109375" style="111" customWidth="1"/>
    <col min="1803" max="1803" width="14" style="111" customWidth="1"/>
    <col min="1804" max="1804" width="2.28515625" style="111" customWidth="1"/>
    <col min="1805" max="2042" width="9.140625" style="111"/>
    <col min="2043" max="2044" width="3" style="111" customWidth="1"/>
    <col min="2045" max="2046" width="2.42578125" style="111" customWidth="1"/>
    <col min="2047" max="2047" width="32.140625" style="111" customWidth="1"/>
    <col min="2048" max="2048" width="16.7109375" style="111" customWidth="1"/>
    <col min="2049" max="2049" width="16" style="111" customWidth="1"/>
    <col min="2050" max="2050" width="17.85546875" style="111" customWidth="1"/>
    <col min="2051" max="2051" width="17" style="111" customWidth="1"/>
    <col min="2052" max="2052" width="16.7109375" style="111" customWidth="1"/>
    <col min="2053" max="2053" width="16" style="111" customWidth="1"/>
    <col min="2054" max="2054" width="17.85546875" style="111" customWidth="1"/>
    <col min="2055" max="2055" width="17" style="111" customWidth="1"/>
    <col min="2056" max="2056" width="16.28515625" style="111" customWidth="1"/>
    <col min="2057" max="2058" width="17.7109375" style="111" customWidth="1"/>
    <col min="2059" max="2059" width="14" style="111" customWidth="1"/>
    <col min="2060" max="2060" width="2.28515625" style="111" customWidth="1"/>
    <col min="2061" max="2298" width="9.140625" style="111"/>
    <col min="2299" max="2300" width="3" style="111" customWidth="1"/>
    <col min="2301" max="2302" width="2.42578125" style="111" customWidth="1"/>
    <col min="2303" max="2303" width="32.140625" style="111" customWidth="1"/>
    <col min="2304" max="2304" width="16.7109375" style="111" customWidth="1"/>
    <col min="2305" max="2305" width="16" style="111" customWidth="1"/>
    <col min="2306" max="2306" width="17.85546875" style="111" customWidth="1"/>
    <col min="2307" max="2307" width="17" style="111" customWidth="1"/>
    <col min="2308" max="2308" width="16.7109375" style="111" customWidth="1"/>
    <col min="2309" max="2309" width="16" style="111" customWidth="1"/>
    <col min="2310" max="2310" width="17.85546875" style="111" customWidth="1"/>
    <col min="2311" max="2311" width="17" style="111" customWidth="1"/>
    <col min="2312" max="2312" width="16.28515625" style="111" customWidth="1"/>
    <col min="2313" max="2314" width="17.7109375" style="111" customWidth="1"/>
    <col min="2315" max="2315" width="14" style="111" customWidth="1"/>
    <col min="2316" max="2316" width="2.28515625" style="111" customWidth="1"/>
    <col min="2317" max="2554" width="9.140625" style="111"/>
    <col min="2555" max="2556" width="3" style="111" customWidth="1"/>
    <col min="2557" max="2558" width="2.42578125" style="111" customWidth="1"/>
    <col min="2559" max="2559" width="32.140625" style="111" customWidth="1"/>
    <col min="2560" max="2560" width="16.7109375" style="111" customWidth="1"/>
    <col min="2561" max="2561" width="16" style="111" customWidth="1"/>
    <col min="2562" max="2562" width="17.85546875" style="111" customWidth="1"/>
    <col min="2563" max="2563" width="17" style="111" customWidth="1"/>
    <col min="2564" max="2564" width="16.7109375" style="111" customWidth="1"/>
    <col min="2565" max="2565" width="16" style="111" customWidth="1"/>
    <col min="2566" max="2566" width="17.85546875" style="111" customWidth="1"/>
    <col min="2567" max="2567" width="17" style="111" customWidth="1"/>
    <col min="2568" max="2568" width="16.28515625" style="111" customWidth="1"/>
    <col min="2569" max="2570" width="17.7109375" style="111" customWidth="1"/>
    <col min="2571" max="2571" width="14" style="111" customWidth="1"/>
    <col min="2572" max="2572" width="2.28515625" style="111" customWidth="1"/>
    <col min="2573" max="2810" width="9.140625" style="111"/>
    <col min="2811" max="2812" width="3" style="111" customWidth="1"/>
    <col min="2813" max="2814" width="2.42578125" style="111" customWidth="1"/>
    <col min="2815" max="2815" width="32.140625" style="111" customWidth="1"/>
    <col min="2816" max="2816" width="16.7109375" style="111" customWidth="1"/>
    <col min="2817" max="2817" width="16" style="111" customWidth="1"/>
    <col min="2818" max="2818" width="17.85546875" style="111" customWidth="1"/>
    <col min="2819" max="2819" width="17" style="111" customWidth="1"/>
    <col min="2820" max="2820" width="16.7109375" style="111" customWidth="1"/>
    <col min="2821" max="2821" width="16" style="111" customWidth="1"/>
    <col min="2822" max="2822" width="17.85546875" style="111" customWidth="1"/>
    <col min="2823" max="2823" width="17" style="111" customWidth="1"/>
    <col min="2824" max="2824" width="16.28515625" style="111" customWidth="1"/>
    <col min="2825" max="2826" width="17.7109375" style="111" customWidth="1"/>
    <col min="2827" max="2827" width="14" style="111" customWidth="1"/>
    <col min="2828" max="2828" width="2.28515625" style="111" customWidth="1"/>
    <col min="2829" max="3066" width="9.140625" style="111"/>
    <col min="3067" max="3068" width="3" style="111" customWidth="1"/>
    <col min="3069" max="3070" width="2.42578125" style="111" customWidth="1"/>
    <col min="3071" max="3071" width="32.140625" style="111" customWidth="1"/>
    <col min="3072" max="3072" width="16.7109375" style="111" customWidth="1"/>
    <col min="3073" max="3073" width="16" style="111" customWidth="1"/>
    <col min="3074" max="3074" width="17.85546875" style="111" customWidth="1"/>
    <col min="3075" max="3075" width="17" style="111" customWidth="1"/>
    <col min="3076" max="3076" width="16.7109375" style="111" customWidth="1"/>
    <col min="3077" max="3077" width="16" style="111" customWidth="1"/>
    <col min="3078" max="3078" width="17.85546875" style="111" customWidth="1"/>
    <col min="3079" max="3079" width="17" style="111" customWidth="1"/>
    <col min="3080" max="3080" width="16.28515625" style="111" customWidth="1"/>
    <col min="3081" max="3082" width="17.7109375" style="111" customWidth="1"/>
    <col min="3083" max="3083" width="14" style="111" customWidth="1"/>
    <col min="3084" max="3084" width="2.28515625" style="111" customWidth="1"/>
    <col min="3085" max="3322" width="9.140625" style="111"/>
    <col min="3323" max="3324" width="3" style="111" customWidth="1"/>
    <col min="3325" max="3326" width="2.42578125" style="111" customWidth="1"/>
    <col min="3327" max="3327" width="32.140625" style="111" customWidth="1"/>
    <col min="3328" max="3328" width="16.7109375" style="111" customWidth="1"/>
    <col min="3329" max="3329" width="16" style="111" customWidth="1"/>
    <col min="3330" max="3330" width="17.85546875" style="111" customWidth="1"/>
    <col min="3331" max="3331" width="17" style="111" customWidth="1"/>
    <col min="3332" max="3332" width="16.7109375" style="111" customWidth="1"/>
    <col min="3333" max="3333" width="16" style="111" customWidth="1"/>
    <col min="3334" max="3334" width="17.85546875" style="111" customWidth="1"/>
    <col min="3335" max="3335" width="17" style="111" customWidth="1"/>
    <col min="3336" max="3336" width="16.28515625" style="111" customWidth="1"/>
    <col min="3337" max="3338" width="17.7109375" style="111" customWidth="1"/>
    <col min="3339" max="3339" width="14" style="111" customWidth="1"/>
    <col min="3340" max="3340" width="2.28515625" style="111" customWidth="1"/>
    <col min="3341" max="3578" width="9.140625" style="111"/>
    <col min="3579" max="3580" width="3" style="111" customWidth="1"/>
    <col min="3581" max="3582" width="2.42578125" style="111" customWidth="1"/>
    <col min="3583" max="3583" width="32.140625" style="111" customWidth="1"/>
    <col min="3584" max="3584" width="16.7109375" style="111" customWidth="1"/>
    <col min="3585" max="3585" width="16" style="111" customWidth="1"/>
    <col min="3586" max="3586" width="17.85546875" style="111" customWidth="1"/>
    <col min="3587" max="3587" width="17" style="111" customWidth="1"/>
    <col min="3588" max="3588" width="16.7109375" style="111" customWidth="1"/>
    <col min="3589" max="3589" width="16" style="111" customWidth="1"/>
    <col min="3590" max="3590" width="17.85546875" style="111" customWidth="1"/>
    <col min="3591" max="3591" width="17" style="111" customWidth="1"/>
    <col min="3592" max="3592" width="16.28515625" style="111" customWidth="1"/>
    <col min="3593" max="3594" width="17.7109375" style="111" customWidth="1"/>
    <col min="3595" max="3595" width="14" style="111" customWidth="1"/>
    <col min="3596" max="3596" width="2.28515625" style="111" customWidth="1"/>
    <col min="3597" max="3834" width="9.140625" style="111"/>
    <col min="3835" max="3836" width="3" style="111" customWidth="1"/>
    <col min="3837" max="3838" width="2.42578125" style="111" customWidth="1"/>
    <col min="3839" max="3839" width="32.140625" style="111" customWidth="1"/>
    <col min="3840" max="3840" width="16.7109375" style="111" customWidth="1"/>
    <col min="3841" max="3841" width="16" style="111" customWidth="1"/>
    <col min="3842" max="3842" width="17.85546875" style="111" customWidth="1"/>
    <col min="3843" max="3843" width="17" style="111" customWidth="1"/>
    <col min="3844" max="3844" width="16.7109375" style="111" customWidth="1"/>
    <col min="3845" max="3845" width="16" style="111" customWidth="1"/>
    <col min="3846" max="3846" width="17.85546875" style="111" customWidth="1"/>
    <col min="3847" max="3847" width="17" style="111" customWidth="1"/>
    <col min="3848" max="3848" width="16.28515625" style="111" customWidth="1"/>
    <col min="3849" max="3850" width="17.7109375" style="111" customWidth="1"/>
    <col min="3851" max="3851" width="14" style="111" customWidth="1"/>
    <col min="3852" max="3852" width="2.28515625" style="111" customWidth="1"/>
    <col min="3853" max="4090" width="9.140625" style="111"/>
    <col min="4091" max="4092" width="3" style="111" customWidth="1"/>
    <col min="4093" max="4094" width="2.42578125" style="111" customWidth="1"/>
    <col min="4095" max="4095" width="32.140625" style="111" customWidth="1"/>
    <col min="4096" max="4096" width="16.7109375" style="111" customWidth="1"/>
    <col min="4097" max="4097" width="16" style="111" customWidth="1"/>
    <col min="4098" max="4098" width="17.85546875" style="111" customWidth="1"/>
    <col min="4099" max="4099" width="17" style="111" customWidth="1"/>
    <col min="4100" max="4100" width="16.7109375" style="111" customWidth="1"/>
    <col min="4101" max="4101" width="16" style="111" customWidth="1"/>
    <col min="4102" max="4102" width="17.85546875" style="111" customWidth="1"/>
    <col min="4103" max="4103" width="17" style="111" customWidth="1"/>
    <col min="4104" max="4104" width="16.28515625" style="111" customWidth="1"/>
    <col min="4105" max="4106" width="17.7109375" style="111" customWidth="1"/>
    <col min="4107" max="4107" width="14" style="111" customWidth="1"/>
    <col min="4108" max="4108" width="2.28515625" style="111" customWidth="1"/>
    <col min="4109" max="4346" width="9.140625" style="111"/>
    <col min="4347" max="4348" width="3" style="111" customWidth="1"/>
    <col min="4349" max="4350" width="2.42578125" style="111" customWidth="1"/>
    <col min="4351" max="4351" width="32.140625" style="111" customWidth="1"/>
    <col min="4352" max="4352" width="16.7109375" style="111" customWidth="1"/>
    <col min="4353" max="4353" width="16" style="111" customWidth="1"/>
    <col min="4354" max="4354" width="17.85546875" style="111" customWidth="1"/>
    <col min="4355" max="4355" width="17" style="111" customWidth="1"/>
    <col min="4356" max="4356" width="16.7109375" style="111" customWidth="1"/>
    <col min="4357" max="4357" width="16" style="111" customWidth="1"/>
    <col min="4358" max="4358" width="17.85546875" style="111" customWidth="1"/>
    <col min="4359" max="4359" width="17" style="111" customWidth="1"/>
    <col min="4360" max="4360" width="16.28515625" style="111" customWidth="1"/>
    <col min="4361" max="4362" width="17.7109375" style="111" customWidth="1"/>
    <col min="4363" max="4363" width="14" style="111" customWidth="1"/>
    <col min="4364" max="4364" width="2.28515625" style="111" customWidth="1"/>
    <col min="4365" max="4602" width="9.140625" style="111"/>
    <col min="4603" max="4604" width="3" style="111" customWidth="1"/>
    <col min="4605" max="4606" width="2.42578125" style="111" customWidth="1"/>
    <col min="4607" max="4607" width="32.140625" style="111" customWidth="1"/>
    <col min="4608" max="4608" width="16.7109375" style="111" customWidth="1"/>
    <col min="4609" max="4609" width="16" style="111" customWidth="1"/>
    <col min="4610" max="4610" width="17.85546875" style="111" customWidth="1"/>
    <col min="4611" max="4611" width="17" style="111" customWidth="1"/>
    <col min="4612" max="4612" width="16.7109375" style="111" customWidth="1"/>
    <col min="4613" max="4613" width="16" style="111" customWidth="1"/>
    <col min="4614" max="4614" width="17.85546875" style="111" customWidth="1"/>
    <col min="4615" max="4615" width="17" style="111" customWidth="1"/>
    <col min="4616" max="4616" width="16.28515625" style="111" customWidth="1"/>
    <col min="4617" max="4618" width="17.7109375" style="111" customWidth="1"/>
    <col min="4619" max="4619" width="14" style="111" customWidth="1"/>
    <col min="4620" max="4620" width="2.28515625" style="111" customWidth="1"/>
    <col min="4621" max="4858" width="9.140625" style="111"/>
    <col min="4859" max="4860" width="3" style="111" customWidth="1"/>
    <col min="4861" max="4862" width="2.42578125" style="111" customWidth="1"/>
    <col min="4863" max="4863" width="32.140625" style="111" customWidth="1"/>
    <col min="4864" max="4864" width="16.7109375" style="111" customWidth="1"/>
    <col min="4865" max="4865" width="16" style="111" customWidth="1"/>
    <col min="4866" max="4866" width="17.85546875" style="111" customWidth="1"/>
    <col min="4867" max="4867" width="17" style="111" customWidth="1"/>
    <col min="4868" max="4868" width="16.7109375" style="111" customWidth="1"/>
    <col min="4869" max="4869" width="16" style="111" customWidth="1"/>
    <col min="4870" max="4870" width="17.85546875" style="111" customWidth="1"/>
    <col min="4871" max="4871" width="17" style="111" customWidth="1"/>
    <col min="4872" max="4872" width="16.28515625" style="111" customWidth="1"/>
    <col min="4873" max="4874" width="17.7109375" style="111" customWidth="1"/>
    <col min="4875" max="4875" width="14" style="111" customWidth="1"/>
    <col min="4876" max="4876" width="2.28515625" style="111" customWidth="1"/>
    <col min="4877" max="5114" width="9.140625" style="111"/>
    <col min="5115" max="5116" width="3" style="111" customWidth="1"/>
    <col min="5117" max="5118" width="2.42578125" style="111" customWidth="1"/>
    <col min="5119" max="5119" width="32.140625" style="111" customWidth="1"/>
    <col min="5120" max="5120" width="16.7109375" style="111" customWidth="1"/>
    <col min="5121" max="5121" width="16" style="111" customWidth="1"/>
    <col min="5122" max="5122" width="17.85546875" style="111" customWidth="1"/>
    <col min="5123" max="5123" width="17" style="111" customWidth="1"/>
    <col min="5124" max="5124" width="16.7109375" style="111" customWidth="1"/>
    <col min="5125" max="5125" width="16" style="111" customWidth="1"/>
    <col min="5126" max="5126" width="17.85546875" style="111" customWidth="1"/>
    <col min="5127" max="5127" width="17" style="111" customWidth="1"/>
    <col min="5128" max="5128" width="16.28515625" style="111" customWidth="1"/>
    <col min="5129" max="5130" width="17.7109375" style="111" customWidth="1"/>
    <col min="5131" max="5131" width="14" style="111" customWidth="1"/>
    <col min="5132" max="5132" width="2.28515625" style="111" customWidth="1"/>
    <col min="5133" max="5370" width="9.140625" style="111"/>
    <col min="5371" max="5372" width="3" style="111" customWidth="1"/>
    <col min="5373" max="5374" width="2.42578125" style="111" customWidth="1"/>
    <col min="5375" max="5375" width="32.140625" style="111" customWidth="1"/>
    <col min="5376" max="5376" width="16.7109375" style="111" customWidth="1"/>
    <col min="5377" max="5377" width="16" style="111" customWidth="1"/>
    <col min="5378" max="5378" width="17.85546875" style="111" customWidth="1"/>
    <col min="5379" max="5379" width="17" style="111" customWidth="1"/>
    <col min="5380" max="5380" width="16.7109375" style="111" customWidth="1"/>
    <col min="5381" max="5381" width="16" style="111" customWidth="1"/>
    <col min="5382" max="5382" width="17.85546875" style="111" customWidth="1"/>
    <col min="5383" max="5383" width="17" style="111" customWidth="1"/>
    <col min="5384" max="5384" width="16.28515625" style="111" customWidth="1"/>
    <col min="5385" max="5386" width="17.7109375" style="111" customWidth="1"/>
    <col min="5387" max="5387" width="14" style="111" customWidth="1"/>
    <col min="5388" max="5388" width="2.28515625" style="111" customWidth="1"/>
    <col min="5389" max="5626" width="9.140625" style="111"/>
    <col min="5627" max="5628" width="3" style="111" customWidth="1"/>
    <col min="5629" max="5630" width="2.42578125" style="111" customWidth="1"/>
    <col min="5631" max="5631" width="32.140625" style="111" customWidth="1"/>
    <col min="5632" max="5632" width="16.7109375" style="111" customWidth="1"/>
    <col min="5633" max="5633" width="16" style="111" customWidth="1"/>
    <col min="5634" max="5634" width="17.85546875" style="111" customWidth="1"/>
    <col min="5635" max="5635" width="17" style="111" customWidth="1"/>
    <col min="5636" max="5636" width="16.7109375" style="111" customWidth="1"/>
    <col min="5637" max="5637" width="16" style="111" customWidth="1"/>
    <col min="5638" max="5638" width="17.85546875" style="111" customWidth="1"/>
    <col min="5639" max="5639" width="17" style="111" customWidth="1"/>
    <col min="5640" max="5640" width="16.28515625" style="111" customWidth="1"/>
    <col min="5641" max="5642" width="17.7109375" style="111" customWidth="1"/>
    <col min="5643" max="5643" width="14" style="111" customWidth="1"/>
    <col min="5644" max="5644" width="2.28515625" style="111" customWidth="1"/>
    <col min="5645" max="5882" width="9.140625" style="111"/>
    <col min="5883" max="5884" width="3" style="111" customWidth="1"/>
    <col min="5885" max="5886" width="2.42578125" style="111" customWidth="1"/>
    <col min="5887" max="5887" width="32.140625" style="111" customWidth="1"/>
    <col min="5888" max="5888" width="16.7109375" style="111" customWidth="1"/>
    <col min="5889" max="5889" width="16" style="111" customWidth="1"/>
    <col min="5890" max="5890" width="17.85546875" style="111" customWidth="1"/>
    <col min="5891" max="5891" width="17" style="111" customWidth="1"/>
    <col min="5892" max="5892" width="16.7109375" style="111" customWidth="1"/>
    <col min="5893" max="5893" width="16" style="111" customWidth="1"/>
    <col min="5894" max="5894" width="17.85546875" style="111" customWidth="1"/>
    <col min="5895" max="5895" width="17" style="111" customWidth="1"/>
    <col min="5896" max="5896" width="16.28515625" style="111" customWidth="1"/>
    <col min="5897" max="5898" width="17.7109375" style="111" customWidth="1"/>
    <col min="5899" max="5899" width="14" style="111" customWidth="1"/>
    <col min="5900" max="5900" width="2.28515625" style="111" customWidth="1"/>
    <col min="5901" max="6138" width="9.140625" style="111"/>
    <col min="6139" max="6140" width="3" style="111" customWidth="1"/>
    <col min="6141" max="6142" width="2.42578125" style="111" customWidth="1"/>
    <col min="6143" max="6143" width="32.140625" style="111" customWidth="1"/>
    <col min="6144" max="6144" width="16.7109375" style="111" customWidth="1"/>
    <col min="6145" max="6145" width="16" style="111" customWidth="1"/>
    <col min="6146" max="6146" width="17.85546875" style="111" customWidth="1"/>
    <col min="6147" max="6147" width="17" style="111" customWidth="1"/>
    <col min="6148" max="6148" width="16.7109375" style="111" customWidth="1"/>
    <col min="6149" max="6149" width="16" style="111" customWidth="1"/>
    <col min="6150" max="6150" width="17.85546875" style="111" customWidth="1"/>
    <col min="6151" max="6151" width="17" style="111" customWidth="1"/>
    <col min="6152" max="6152" width="16.28515625" style="111" customWidth="1"/>
    <col min="6153" max="6154" width="17.7109375" style="111" customWidth="1"/>
    <col min="6155" max="6155" width="14" style="111" customWidth="1"/>
    <col min="6156" max="6156" width="2.28515625" style="111" customWidth="1"/>
    <col min="6157" max="6394" width="9.140625" style="111"/>
    <col min="6395" max="6396" width="3" style="111" customWidth="1"/>
    <col min="6397" max="6398" width="2.42578125" style="111" customWidth="1"/>
    <col min="6399" max="6399" width="32.140625" style="111" customWidth="1"/>
    <col min="6400" max="6400" width="16.7109375" style="111" customWidth="1"/>
    <col min="6401" max="6401" width="16" style="111" customWidth="1"/>
    <col min="6402" max="6402" width="17.85546875" style="111" customWidth="1"/>
    <col min="6403" max="6403" width="17" style="111" customWidth="1"/>
    <col min="6404" max="6404" width="16.7109375" style="111" customWidth="1"/>
    <col min="6405" max="6405" width="16" style="111" customWidth="1"/>
    <col min="6406" max="6406" width="17.85546875" style="111" customWidth="1"/>
    <col min="6407" max="6407" width="17" style="111" customWidth="1"/>
    <col min="6408" max="6408" width="16.28515625" style="111" customWidth="1"/>
    <col min="6409" max="6410" width="17.7109375" style="111" customWidth="1"/>
    <col min="6411" max="6411" width="14" style="111" customWidth="1"/>
    <col min="6412" max="6412" width="2.28515625" style="111" customWidth="1"/>
    <col min="6413" max="6650" width="9.140625" style="111"/>
    <col min="6651" max="6652" width="3" style="111" customWidth="1"/>
    <col min="6653" max="6654" width="2.42578125" style="111" customWidth="1"/>
    <col min="6655" max="6655" width="32.140625" style="111" customWidth="1"/>
    <col min="6656" max="6656" width="16.7109375" style="111" customWidth="1"/>
    <col min="6657" max="6657" width="16" style="111" customWidth="1"/>
    <col min="6658" max="6658" width="17.85546875" style="111" customWidth="1"/>
    <col min="6659" max="6659" width="17" style="111" customWidth="1"/>
    <col min="6660" max="6660" width="16.7109375" style="111" customWidth="1"/>
    <col min="6661" max="6661" width="16" style="111" customWidth="1"/>
    <col min="6662" max="6662" width="17.85546875" style="111" customWidth="1"/>
    <col min="6663" max="6663" width="17" style="111" customWidth="1"/>
    <col min="6664" max="6664" width="16.28515625" style="111" customWidth="1"/>
    <col min="6665" max="6666" width="17.7109375" style="111" customWidth="1"/>
    <col min="6667" max="6667" width="14" style="111" customWidth="1"/>
    <col min="6668" max="6668" width="2.28515625" style="111" customWidth="1"/>
    <col min="6669" max="6906" width="9.140625" style="111"/>
    <col min="6907" max="6908" width="3" style="111" customWidth="1"/>
    <col min="6909" max="6910" width="2.42578125" style="111" customWidth="1"/>
    <col min="6911" max="6911" width="32.140625" style="111" customWidth="1"/>
    <col min="6912" max="6912" width="16.7109375" style="111" customWidth="1"/>
    <col min="6913" max="6913" width="16" style="111" customWidth="1"/>
    <col min="6914" max="6914" width="17.85546875" style="111" customWidth="1"/>
    <col min="6915" max="6915" width="17" style="111" customWidth="1"/>
    <col min="6916" max="6916" width="16.7109375" style="111" customWidth="1"/>
    <col min="6917" max="6917" width="16" style="111" customWidth="1"/>
    <col min="6918" max="6918" width="17.85546875" style="111" customWidth="1"/>
    <col min="6919" max="6919" width="17" style="111" customWidth="1"/>
    <col min="6920" max="6920" width="16.28515625" style="111" customWidth="1"/>
    <col min="6921" max="6922" width="17.7109375" style="111" customWidth="1"/>
    <col min="6923" max="6923" width="14" style="111" customWidth="1"/>
    <col min="6924" max="6924" width="2.28515625" style="111" customWidth="1"/>
    <col min="6925" max="7162" width="9.140625" style="111"/>
    <col min="7163" max="7164" width="3" style="111" customWidth="1"/>
    <col min="7165" max="7166" width="2.42578125" style="111" customWidth="1"/>
    <col min="7167" max="7167" width="32.140625" style="111" customWidth="1"/>
    <col min="7168" max="7168" width="16.7109375" style="111" customWidth="1"/>
    <col min="7169" max="7169" width="16" style="111" customWidth="1"/>
    <col min="7170" max="7170" width="17.85546875" style="111" customWidth="1"/>
    <col min="7171" max="7171" width="17" style="111" customWidth="1"/>
    <col min="7172" max="7172" width="16.7109375" style="111" customWidth="1"/>
    <col min="7173" max="7173" width="16" style="111" customWidth="1"/>
    <col min="7174" max="7174" width="17.85546875" style="111" customWidth="1"/>
    <col min="7175" max="7175" width="17" style="111" customWidth="1"/>
    <col min="7176" max="7176" width="16.28515625" style="111" customWidth="1"/>
    <col min="7177" max="7178" width="17.7109375" style="111" customWidth="1"/>
    <col min="7179" max="7179" width="14" style="111" customWidth="1"/>
    <col min="7180" max="7180" width="2.28515625" style="111" customWidth="1"/>
    <col min="7181" max="7418" width="9.140625" style="111"/>
    <col min="7419" max="7420" width="3" style="111" customWidth="1"/>
    <col min="7421" max="7422" width="2.42578125" style="111" customWidth="1"/>
    <col min="7423" max="7423" width="32.140625" style="111" customWidth="1"/>
    <col min="7424" max="7424" width="16.7109375" style="111" customWidth="1"/>
    <col min="7425" max="7425" width="16" style="111" customWidth="1"/>
    <col min="7426" max="7426" width="17.85546875" style="111" customWidth="1"/>
    <col min="7427" max="7427" width="17" style="111" customWidth="1"/>
    <col min="7428" max="7428" width="16.7109375" style="111" customWidth="1"/>
    <col min="7429" max="7429" width="16" style="111" customWidth="1"/>
    <col min="7430" max="7430" width="17.85546875" style="111" customWidth="1"/>
    <col min="7431" max="7431" width="17" style="111" customWidth="1"/>
    <col min="7432" max="7432" width="16.28515625" style="111" customWidth="1"/>
    <col min="7433" max="7434" width="17.7109375" style="111" customWidth="1"/>
    <col min="7435" max="7435" width="14" style="111" customWidth="1"/>
    <col min="7436" max="7436" width="2.28515625" style="111" customWidth="1"/>
    <col min="7437" max="7674" width="9.140625" style="111"/>
    <col min="7675" max="7676" width="3" style="111" customWidth="1"/>
    <col min="7677" max="7678" width="2.42578125" style="111" customWidth="1"/>
    <col min="7679" max="7679" width="32.140625" style="111" customWidth="1"/>
    <col min="7680" max="7680" width="16.7109375" style="111" customWidth="1"/>
    <col min="7681" max="7681" width="16" style="111" customWidth="1"/>
    <col min="7682" max="7682" width="17.85546875" style="111" customWidth="1"/>
    <col min="7683" max="7683" width="17" style="111" customWidth="1"/>
    <col min="7684" max="7684" width="16.7109375" style="111" customWidth="1"/>
    <col min="7685" max="7685" width="16" style="111" customWidth="1"/>
    <col min="7686" max="7686" width="17.85546875" style="111" customWidth="1"/>
    <col min="7687" max="7687" width="17" style="111" customWidth="1"/>
    <col min="7688" max="7688" width="16.28515625" style="111" customWidth="1"/>
    <col min="7689" max="7690" width="17.7109375" style="111" customWidth="1"/>
    <col min="7691" max="7691" width="14" style="111" customWidth="1"/>
    <col min="7692" max="7692" width="2.28515625" style="111" customWidth="1"/>
    <col min="7693" max="7930" width="9.140625" style="111"/>
    <col min="7931" max="7932" width="3" style="111" customWidth="1"/>
    <col min="7933" max="7934" width="2.42578125" style="111" customWidth="1"/>
    <col min="7935" max="7935" width="32.140625" style="111" customWidth="1"/>
    <col min="7936" max="7936" width="16.7109375" style="111" customWidth="1"/>
    <col min="7937" max="7937" width="16" style="111" customWidth="1"/>
    <col min="7938" max="7938" width="17.85546875" style="111" customWidth="1"/>
    <col min="7939" max="7939" width="17" style="111" customWidth="1"/>
    <col min="7940" max="7940" width="16.7109375" style="111" customWidth="1"/>
    <col min="7941" max="7941" width="16" style="111" customWidth="1"/>
    <col min="7942" max="7942" width="17.85546875" style="111" customWidth="1"/>
    <col min="7943" max="7943" width="17" style="111" customWidth="1"/>
    <col min="7944" max="7944" width="16.28515625" style="111" customWidth="1"/>
    <col min="7945" max="7946" width="17.7109375" style="111" customWidth="1"/>
    <col min="7947" max="7947" width="14" style="111" customWidth="1"/>
    <col min="7948" max="7948" width="2.28515625" style="111" customWidth="1"/>
    <col min="7949" max="8186" width="9.140625" style="111"/>
    <col min="8187" max="8188" width="3" style="111" customWidth="1"/>
    <col min="8189" max="8190" width="2.42578125" style="111" customWidth="1"/>
    <col min="8191" max="8191" width="32.140625" style="111" customWidth="1"/>
    <col min="8192" max="8192" width="16.7109375" style="111" customWidth="1"/>
    <col min="8193" max="8193" width="16" style="111" customWidth="1"/>
    <col min="8194" max="8194" width="17.85546875" style="111" customWidth="1"/>
    <col min="8195" max="8195" width="17" style="111" customWidth="1"/>
    <col min="8196" max="8196" width="16.7109375" style="111" customWidth="1"/>
    <col min="8197" max="8197" width="16" style="111" customWidth="1"/>
    <col min="8198" max="8198" width="17.85546875" style="111" customWidth="1"/>
    <col min="8199" max="8199" width="17" style="111" customWidth="1"/>
    <col min="8200" max="8200" width="16.28515625" style="111" customWidth="1"/>
    <col min="8201" max="8202" width="17.7109375" style="111" customWidth="1"/>
    <col min="8203" max="8203" width="14" style="111" customWidth="1"/>
    <col min="8204" max="8204" width="2.28515625" style="111" customWidth="1"/>
    <col min="8205" max="8442" width="9.140625" style="111"/>
    <col min="8443" max="8444" width="3" style="111" customWidth="1"/>
    <col min="8445" max="8446" width="2.42578125" style="111" customWidth="1"/>
    <col min="8447" max="8447" width="32.140625" style="111" customWidth="1"/>
    <col min="8448" max="8448" width="16.7109375" style="111" customWidth="1"/>
    <col min="8449" max="8449" width="16" style="111" customWidth="1"/>
    <col min="8450" max="8450" width="17.85546875" style="111" customWidth="1"/>
    <col min="8451" max="8451" width="17" style="111" customWidth="1"/>
    <col min="8452" max="8452" width="16.7109375" style="111" customWidth="1"/>
    <col min="8453" max="8453" width="16" style="111" customWidth="1"/>
    <col min="8454" max="8454" width="17.85546875" style="111" customWidth="1"/>
    <col min="8455" max="8455" width="17" style="111" customWidth="1"/>
    <col min="8456" max="8456" width="16.28515625" style="111" customWidth="1"/>
    <col min="8457" max="8458" width="17.7109375" style="111" customWidth="1"/>
    <col min="8459" max="8459" width="14" style="111" customWidth="1"/>
    <col min="8460" max="8460" width="2.28515625" style="111" customWidth="1"/>
    <col min="8461" max="8698" width="9.140625" style="111"/>
    <col min="8699" max="8700" width="3" style="111" customWidth="1"/>
    <col min="8701" max="8702" width="2.42578125" style="111" customWidth="1"/>
    <col min="8703" max="8703" width="32.140625" style="111" customWidth="1"/>
    <col min="8704" max="8704" width="16.7109375" style="111" customWidth="1"/>
    <col min="8705" max="8705" width="16" style="111" customWidth="1"/>
    <col min="8706" max="8706" width="17.85546875" style="111" customWidth="1"/>
    <col min="8707" max="8707" width="17" style="111" customWidth="1"/>
    <col min="8708" max="8708" width="16.7109375" style="111" customWidth="1"/>
    <col min="8709" max="8709" width="16" style="111" customWidth="1"/>
    <col min="8710" max="8710" width="17.85546875" style="111" customWidth="1"/>
    <col min="8711" max="8711" width="17" style="111" customWidth="1"/>
    <col min="8712" max="8712" width="16.28515625" style="111" customWidth="1"/>
    <col min="8713" max="8714" width="17.7109375" style="111" customWidth="1"/>
    <col min="8715" max="8715" width="14" style="111" customWidth="1"/>
    <col min="8716" max="8716" width="2.28515625" style="111" customWidth="1"/>
    <col min="8717" max="8954" width="9.140625" style="111"/>
    <col min="8955" max="8956" width="3" style="111" customWidth="1"/>
    <col min="8957" max="8958" width="2.42578125" style="111" customWidth="1"/>
    <col min="8959" max="8959" width="32.140625" style="111" customWidth="1"/>
    <col min="8960" max="8960" width="16.7109375" style="111" customWidth="1"/>
    <col min="8961" max="8961" width="16" style="111" customWidth="1"/>
    <col min="8962" max="8962" width="17.85546875" style="111" customWidth="1"/>
    <col min="8963" max="8963" width="17" style="111" customWidth="1"/>
    <col min="8964" max="8964" width="16.7109375" style="111" customWidth="1"/>
    <col min="8965" max="8965" width="16" style="111" customWidth="1"/>
    <col min="8966" max="8966" width="17.85546875" style="111" customWidth="1"/>
    <col min="8967" max="8967" width="17" style="111" customWidth="1"/>
    <col min="8968" max="8968" width="16.28515625" style="111" customWidth="1"/>
    <col min="8969" max="8970" width="17.7109375" style="111" customWidth="1"/>
    <col min="8971" max="8971" width="14" style="111" customWidth="1"/>
    <col min="8972" max="8972" width="2.28515625" style="111" customWidth="1"/>
    <col min="8973" max="9210" width="9.140625" style="111"/>
    <col min="9211" max="9212" width="3" style="111" customWidth="1"/>
    <col min="9213" max="9214" width="2.42578125" style="111" customWidth="1"/>
    <col min="9215" max="9215" width="32.140625" style="111" customWidth="1"/>
    <col min="9216" max="9216" width="16.7109375" style="111" customWidth="1"/>
    <col min="9217" max="9217" width="16" style="111" customWidth="1"/>
    <col min="9218" max="9218" width="17.85546875" style="111" customWidth="1"/>
    <col min="9219" max="9219" width="17" style="111" customWidth="1"/>
    <col min="9220" max="9220" width="16.7109375" style="111" customWidth="1"/>
    <col min="9221" max="9221" width="16" style="111" customWidth="1"/>
    <col min="9222" max="9222" width="17.85546875" style="111" customWidth="1"/>
    <col min="9223" max="9223" width="17" style="111" customWidth="1"/>
    <col min="9224" max="9224" width="16.28515625" style="111" customWidth="1"/>
    <col min="9225" max="9226" width="17.7109375" style="111" customWidth="1"/>
    <col min="9227" max="9227" width="14" style="111" customWidth="1"/>
    <col min="9228" max="9228" width="2.28515625" style="111" customWidth="1"/>
    <col min="9229" max="9466" width="9.140625" style="111"/>
    <col min="9467" max="9468" width="3" style="111" customWidth="1"/>
    <col min="9469" max="9470" width="2.42578125" style="111" customWidth="1"/>
    <col min="9471" max="9471" width="32.140625" style="111" customWidth="1"/>
    <col min="9472" max="9472" width="16.7109375" style="111" customWidth="1"/>
    <col min="9473" max="9473" width="16" style="111" customWidth="1"/>
    <col min="9474" max="9474" width="17.85546875" style="111" customWidth="1"/>
    <col min="9475" max="9475" width="17" style="111" customWidth="1"/>
    <col min="9476" max="9476" width="16.7109375" style="111" customWidth="1"/>
    <col min="9477" max="9477" width="16" style="111" customWidth="1"/>
    <col min="9478" max="9478" width="17.85546875" style="111" customWidth="1"/>
    <col min="9479" max="9479" width="17" style="111" customWidth="1"/>
    <col min="9480" max="9480" width="16.28515625" style="111" customWidth="1"/>
    <col min="9481" max="9482" width="17.7109375" style="111" customWidth="1"/>
    <col min="9483" max="9483" width="14" style="111" customWidth="1"/>
    <col min="9484" max="9484" width="2.28515625" style="111" customWidth="1"/>
    <col min="9485" max="9722" width="9.140625" style="111"/>
    <col min="9723" max="9724" width="3" style="111" customWidth="1"/>
    <col min="9725" max="9726" width="2.42578125" style="111" customWidth="1"/>
    <col min="9727" max="9727" width="32.140625" style="111" customWidth="1"/>
    <col min="9728" max="9728" width="16.7109375" style="111" customWidth="1"/>
    <col min="9729" max="9729" width="16" style="111" customWidth="1"/>
    <col min="9730" max="9730" width="17.85546875" style="111" customWidth="1"/>
    <col min="9731" max="9731" width="17" style="111" customWidth="1"/>
    <col min="9732" max="9732" width="16.7109375" style="111" customWidth="1"/>
    <col min="9733" max="9733" width="16" style="111" customWidth="1"/>
    <col min="9734" max="9734" width="17.85546875" style="111" customWidth="1"/>
    <col min="9735" max="9735" width="17" style="111" customWidth="1"/>
    <col min="9736" max="9736" width="16.28515625" style="111" customWidth="1"/>
    <col min="9737" max="9738" width="17.7109375" style="111" customWidth="1"/>
    <col min="9739" max="9739" width="14" style="111" customWidth="1"/>
    <col min="9740" max="9740" width="2.28515625" style="111" customWidth="1"/>
    <col min="9741" max="9978" width="9.140625" style="111"/>
    <col min="9979" max="9980" width="3" style="111" customWidth="1"/>
    <col min="9981" max="9982" width="2.42578125" style="111" customWidth="1"/>
    <col min="9983" max="9983" width="32.140625" style="111" customWidth="1"/>
    <col min="9984" max="9984" width="16.7109375" style="111" customWidth="1"/>
    <col min="9985" max="9985" width="16" style="111" customWidth="1"/>
    <col min="9986" max="9986" width="17.85546875" style="111" customWidth="1"/>
    <col min="9987" max="9987" width="17" style="111" customWidth="1"/>
    <col min="9988" max="9988" width="16.7109375" style="111" customWidth="1"/>
    <col min="9989" max="9989" width="16" style="111" customWidth="1"/>
    <col min="9990" max="9990" width="17.85546875" style="111" customWidth="1"/>
    <col min="9991" max="9991" width="17" style="111" customWidth="1"/>
    <col min="9992" max="9992" width="16.28515625" style="111" customWidth="1"/>
    <col min="9993" max="9994" width="17.7109375" style="111" customWidth="1"/>
    <col min="9995" max="9995" width="14" style="111" customWidth="1"/>
    <col min="9996" max="9996" width="2.28515625" style="111" customWidth="1"/>
    <col min="9997" max="10234" width="9.140625" style="111"/>
    <col min="10235" max="10236" width="3" style="111" customWidth="1"/>
    <col min="10237" max="10238" width="2.42578125" style="111" customWidth="1"/>
    <col min="10239" max="10239" width="32.140625" style="111" customWidth="1"/>
    <col min="10240" max="10240" width="16.7109375" style="111" customWidth="1"/>
    <col min="10241" max="10241" width="16" style="111" customWidth="1"/>
    <col min="10242" max="10242" width="17.85546875" style="111" customWidth="1"/>
    <col min="10243" max="10243" width="17" style="111" customWidth="1"/>
    <col min="10244" max="10244" width="16.7109375" style="111" customWidth="1"/>
    <col min="10245" max="10245" width="16" style="111" customWidth="1"/>
    <col min="10246" max="10246" width="17.85546875" style="111" customWidth="1"/>
    <col min="10247" max="10247" width="17" style="111" customWidth="1"/>
    <col min="10248" max="10248" width="16.28515625" style="111" customWidth="1"/>
    <col min="10249" max="10250" width="17.7109375" style="111" customWidth="1"/>
    <col min="10251" max="10251" width="14" style="111" customWidth="1"/>
    <col min="10252" max="10252" width="2.28515625" style="111" customWidth="1"/>
    <col min="10253" max="10490" width="9.140625" style="111"/>
    <col min="10491" max="10492" width="3" style="111" customWidth="1"/>
    <col min="10493" max="10494" width="2.42578125" style="111" customWidth="1"/>
    <col min="10495" max="10495" width="32.140625" style="111" customWidth="1"/>
    <col min="10496" max="10496" width="16.7109375" style="111" customWidth="1"/>
    <col min="10497" max="10497" width="16" style="111" customWidth="1"/>
    <col min="10498" max="10498" width="17.85546875" style="111" customWidth="1"/>
    <col min="10499" max="10499" width="17" style="111" customWidth="1"/>
    <col min="10500" max="10500" width="16.7109375" style="111" customWidth="1"/>
    <col min="10501" max="10501" width="16" style="111" customWidth="1"/>
    <col min="10502" max="10502" width="17.85546875" style="111" customWidth="1"/>
    <col min="10503" max="10503" width="17" style="111" customWidth="1"/>
    <col min="10504" max="10504" width="16.28515625" style="111" customWidth="1"/>
    <col min="10505" max="10506" width="17.7109375" style="111" customWidth="1"/>
    <col min="10507" max="10507" width="14" style="111" customWidth="1"/>
    <col min="10508" max="10508" width="2.28515625" style="111" customWidth="1"/>
    <col min="10509" max="10746" width="9.140625" style="111"/>
    <col min="10747" max="10748" width="3" style="111" customWidth="1"/>
    <col min="10749" max="10750" width="2.42578125" style="111" customWidth="1"/>
    <col min="10751" max="10751" width="32.140625" style="111" customWidth="1"/>
    <col min="10752" max="10752" width="16.7109375" style="111" customWidth="1"/>
    <col min="10753" max="10753" width="16" style="111" customWidth="1"/>
    <col min="10754" max="10754" width="17.85546875" style="111" customWidth="1"/>
    <col min="10755" max="10755" width="17" style="111" customWidth="1"/>
    <col min="10756" max="10756" width="16.7109375" style="111" customWidth="1"/>
    <col min="10757" max="10757" width="16" style="111" customWidth="1"/>
    <col min="10758" max="10758" width="17.85546875" style="111" customWidth="1"/>
    <col min="10759" max="10759" width="17" style="111" customWidth="1"/>
    <col min="10760" max="10760" width="16.28515625" style="111" customWidth="1"/>
    <col min="10761" max="10762" width="17.7109375" style="111" customWidth="1"/>
    <col min="10763" max="10763" width="14" style="111" customWidth="1"/>
    <col min="10764" max="10764" width="2.28515625" style="111" customWidth="1"/>
    <col min="10765" max="11002" width="9.140625" style="111"/>
    <col min="11003" max="11004" width="3" style="111" customWidth="1"/>
    <col min="11005" max="11006" width="2.42578125" style="111" customWidth="1"/>
    <col min="11007" max="11007" width="32.140625" style="111" customWidth="1"/>
    <col min="11008" max="11008" width="16.7109375" style="111" customWidth="1"/>
    <col min="11009" max="11009" width="16" style="111" customWidth="1"/>
    <col min="11010" max="11010" width="17.85546875" style="111" customWidth="1"/>
    <col min="11011" max="11011" width="17" style="111" customWidth="1"/>
    <col min="11012" max="11012" width="16.7109375" style="111" customWidth="1"/>
    <col min="11013" max="11013" width="16" style="111" customWidth="1"/>
    <col min="11014" max="11014" width="17.85546875" style="111" customWidth="1"/>
    <col min="11015" max="11015" width="17" style="111" customWidth="1"/>
    <col min="11016" max="11016" width="16.28515625" style="111" customWidth="1"/>
    <col min="11017" max="11018" width="17.7109375" style="111" customWidth="1"/>
    <col min="11019" max="11019" width="14" style="111" customWidth="1"/>
    <col min="11020" max="11020" width="2.28515625" style="111" customWidth="1"/>
    <col min="11021" max="11258" width="9.140625" style="111"/>
    <col min="11259" max="11260" width="3" style="111" customWidth="1"/>
    <col min="11261" max="11262" width="2.42578125" style="111" customWidth="1"/>
    <col min="11263" max="11263" width="32.140625" style="111" customWidth="1"/>
    <col min="11264" max="11264" width="16.7109375" style="111" customWidth="1"/>
    <col min="11265" max="11265" width="16" style="111" customWidth="1"/>
    <col min="11266" max="11266" width="17.85546875" style="111" customWidth="1"/>
    <col min="11267" max="11267" width="17" style="111" customWidth="1"/>
    <col min="11268" max="11268" width="16.7109375" style="111" customWidth="1"/>
    <col min="11269" max="11269" width="16" style="111" customWidth="1"/>
    <col min="11270" max="11270" width="17.85546875" style="111" customWidth="1"/>
    <col min="11271" max="11271" width="17" style="111" customWidth="1"/>
    <col min="11272" max="11272" width="16.28515625" style="111" customWidth="1"/>
    <col min="11273" max="11274" width="17.7109375" style="111" customWidth="1"/>
    <col min="11275" max="11275" width="14" style="111" customWidth="1"/>
    <col min="11276" max="11276" width="2.28515625" style="111" customWidth="1"/>
    <col min="11277" max="11514" width="9.140625" style="111"/>
    <col min="11515" max="11516" width="3" style="111" customWidth="1"/>
    <col min="11517" max="11518" width="2.42578125" style="111" customWidth="1"/>
    <col min="11519" max="11519" width="32.140625" style="111" customWidth="1"/>
    <col min="11520" max="11520" width="16.7109375" style="111" customWidth="1"/>
    <col min="11521" max="11521" width="16" style="111" customWidth="1"/>
    <col min="11522" max="11522" width="17.85546875" style="111" customWidth="1"/>
    <col min="11523" max="11523" width="17" style="111" customWidth="1"/>
    <col min="11524" max="11524" width="16.7109375" style="111" customWidth="1"/>
    <col min="11525" max="11525" width="16" style="111" customWidth="1"/>
    <col min="11526" max="11526" width="17.85546875" style="111" customWidth="1"/>
    <col min="11527" max="11527" width="17" style="111" customWidth="1"/>
    <col min="11528" max="11528" width="16.28515625" style="111" customWidth="1"/>
    <col min="11529" max="11530" width="17.7109375" style="111" customWidth="1"/>
    <col min="11531" max="11531" width="14" style="111" customWidth="1"/>
    <col min="11532" max="11532" width="2.28515625" style="111" customWidth="1"/>
    <col min="11533" max="11770" width="9.140625" style="111"/>
    <col min="11771" max="11772" width="3" style="111" customWidth="1"/>
    <col min="11773" max="11774" width="2.42578125" style="111" customWidth="1"/>
    <col min="11775" max="11775" width="32.140625" style="111" customWidth="1"/>
    <col min="11776" max="11776" width="16.7109375" style="111" customWidth="1"/>
    <col min="11777" max="11777" width="16" style="111" customWidth="1"/>
    <col min="11778" max="11778" width="17.85546875" style="111" customWidth="1"/>
    <col min="11779" max="11779" width="17" style="111" customWidth="1"/>
    <col min="11780" max="11780" width="16.7109375" style="111" customWidth="1"/>
    <col min="11781" max="11781" width="16" style="111" customWidth="1"/>
    <col min="11782" max="11782" width="17.85546875" style="111" customWidth="1"/>
    <col min="11783" max="11783" width="17" style="111" customWidth="1"/>
    <col min="11784" max="11784" width="16.28515625" style="111" customWidth="1"/>
    <col min="11785" max="11786" width="17.7109375" style="111" customWidth="1"/>
    <col min="11787" max="11787" width="14" style="111" customWidth="1"/>
    <col min="11788" max="11788" width="2.28515625" style="111" customWidth="1"/>
    <col min="11789" max="12026" width="9.140625" style="111"/>
    <col min="12027" max="12028" width="3" style="111" customWidth="1"/>
    <col min="12029" max="12030" width="2.42578125" style="111" customWidth="1"/>
    <col min="12031" max="12031" width="32.140625" style="111" customWidth="1"/>
    <col min="12032" max="12032" width="16.7109375" style="111" customWidth="1"/>
    <col min="12033" max="12033" width="16" style="111" customWidth="1"/>
    <col min="12034" max="12034" width="17.85546875" style="111" customWidth="1"/>
    <col min="12035" max="12035" width="17" style="111" customWidth="1"/>
    <col min="12036" max="12036" width="16.7109375" style="111" customWidth="1"/>
    <col min="12037" max="12037" width="16" style="111" customWidth="1"/>
    <col min="12038" max="12038" width="17.85546875" style="111" customWidth="1"/>
    <col min="12039" max="12039" width="17" style="111" customWidth="1"/>
    <col min="12040" max="12040" width="16.28515625" style="111" customWidth="1"/>
    <col min="12041" max="12042" width="17.7109375" style="111" customWidth="1"/>
    <col min="12043" max="12043" width="14" style="111" customWidth="1"/>
    <col min="12044" max="12044" width="2.28515625" style="111" customWidth="1"/>
    <col min="12045" max="12282" width="9.140625" style="111"/>
    <col min="12283" max="12284" width="3" style="111" customWidth="1"/>
    <col min="12285" max="12286" width="2.42578125" style="111" customWidth="1"/>
    <col min="12287" max="12287" width="32.140625" style="111" customWidth="1"/>
    <col min="12288" max="12288" width="16.7109375" style="111" customWidth="1"/>
    <col min="12289" max="12289" width="16" style="111" customWidth="1"/>
    <col min="12290" max="12290" width="17.85546875" style="111" customWidth="1"/>
    <col min="12291" max="12291" width="17" style="111" customWidth="1"/>
    <col min="12292" max="12292" width="16.7109375" style="111" customWidth="1"/>
    <col min="12293" max="12293" width="16" style="111" customWidth="1"/>
    <col min="12294" max="12294" width="17.85546875" style="111" customWidth="1"/>
    <col min="12295" max="12295" width="17" style="111" customWidth="1"/>
    <col min="12296" max="12296" width="16.28515625" style="111" customWidth="1"/>
    <col min="12297" max="12298" width="17.7109375" style="111" customWidth="1"/>
    <col min="12299" max="12299" width="14" style="111" customWidth="1"/>
    <col min="12300" max="12300" width="2.28515625" style="111" customWidth="1"/>
    <col min="12301" max="12538" width="9.140625" style="111"/>
    <col min="12539" max="12540" width="3" style="111" customWidth="1"/>
    <col min="12541" max="12542" width="2.42578125" style="111" customWidth="1"/>
    <col min="12543" max="12543" width="32.140625" style="111" customWidth="1"/>
    <col min="12544" max="12544" width="16.7109375" style="111" customWidth="1"/>
    <col min="12545" max="12545" width="16" style="111" customWidth="1"/>
    <col min="12546" max="12546" width="17.85546875" style="111" customWidth="1"/>
    <col min="12547" max="12547" width="17" style="111" customWidth="1"/>
    <col min="12548" max="12548" width="16.7109375" style="111" customWidth="1"/>
    <col min="12549" max="12549" width="16" style="111" customWidth="1"/>
    <col min="12550" max="12550" width="17.85546875" style="111" customWidth="1"/>
    <col min="12551" max="12551" width="17" style="111" customWidth="1"/>
    <col min="12552" max="12552" width="16.28515625" style="111" customWidth="1"/>
    <col min="12553" max="12554" width="17.7109375" style="111" customWidth="1"/>
    <col min="12555" max="12555" width="14" style="111" customWidth="1"/>
    <col min="12556" max="12556" width="2.28515625" style="111" customWidth="1"/>
    <col min="12557" max="12794" width="9.140625" style="111"/>
    <col min="12795" max="12796" width="3" style="111" customWidth="1"/>
    <col min="12797" max="12798" width="2.42578125" style="111" customWidth="1"/>
    <col min="12799" max="12799" width="32.140625" style="111" customWidth="1"/>
    <col min="12800" max="12800" width="16.7109375" style="111" customWidth="1"/>
    <col min="12801" max="12801" width="16" style="111" customWidth="1"/>
    <col min="12802" max="12802" width="17.85546875" style="111" customWidth="1"/>
    <col min="12803" max="12803" width="17" style="111" customWidth="1"/>
    <col min="12804" max="12804" width="16.7109375" style="111" customWidth="1"/>
    <col min="12805" max="12805" width="16" style="111" customWidth="1"/>
    <col min="12806" max="12806" width="17.85546875" style="111" customWidth="1"/>
    <col min="12807" max="12807" width="17" style="111" customWidth="1"/>
    <col min="12808" max="12808" width="16.28515625" style="111" customWidth="1"/>
    <col min="12809" max="12810" width="17.7109375" style="111" customWidth="1"/>
    <col min="12811" max="12811" width="14" style="111" customWidth="1"/>
    <col min="12812" max="12812" width="2.28515625" style="111" customWidth="1"/>
    <col min="12813" max="13050" width="9.140625" style="111"/>
    <col min="13051" max="13052" width="3" style="111" customWidth="1"/>
    <col min="13053" max="13054" width="2.42578125" style="111" customWidth="1"/>
    <col min="13055" max="13055" width="32.140625" style="111" customWidth="1"/>
    <col min="13056" max="13056" width="16.7109375" style="111" customWidth="1"/>
    <col min="13057" max="13057" width="16" style="111" customWidth="1"/>
    <col min="13058" max="13058" width="17.85546875" style="111" customWidth="1"/>
    <col min="13059" max="13059" width="17" style="111" customWidth="1"/>
    <col min="13060" max="13060" width="16.7109375" style="111" customWidth="1"/>
    <col min="13061" max="13061" width="16" style="111" customWidth="1"/>
    <col min="13062" max="13062" width="17.85546875" style="111" customWidth="1"/>
    <col min="13063" max="13063" width="17" style="111" customWidth="1"/>
    <col min="13064" max="13064" width="16.28515625" style="111" customWidth="1"/>
    <col min="13065" max="13066" width="17.7109375" style="111" customWidth="1"/>
    <col min="13067" max="13067" width="14" style="111" customWidth="1"/>
    <col min="13068" max="13068" width="2.28515625" style="111" customWidth="1"/>
    <col min="13069" max="13306" width="9.140625" style="111"/>
    <col min="13307" max="13308" width="3" style="111" customWidth="1"/>
    <col min="13309" max="13310" width="2.42578125" style="111" customWidth="1"/>
    <col min="13311" max="13311" width="32.140625" style="111" customWidth="1"/>
    <col min="13312" max="13312" width="16.7109375" style="111" customWidth="1"/>
    <col min="13313" max="13313" width="16" style="111" customWidth="1"/>
    <col min="13314" max="13314" width="17.85546875" style="111" customWidth="1"/>
    <col min="13315" max="13315" width="17" style="111" customWidth="1"/>
    <col min="13316" max="13316" width="16.7109375" style="111" customWidth="1"/>
    <col min="13317" max="13317" width="16" style="111" customWidth="1"/>
    <col min="13318" max="13318" width="17.85546875" style="111" customWidth="1"/>
    <col min="13319" max="13319" width="17" style="111" customWidth="1"/>
    <col min="13320" max="13320" width="16.28515625" style="111" customWidth="1"/>
    <col min="13321" max="13322" width="17.7109375" style="111" customWidth="1"/>
    <col min="13323" max="13323" width="14" style="111" customWidth="1"/>
    <col min="13324" max="13324" width="2.28515625" style="111" customWidth="1"/>
    <col min="13325" max="13562" width="9.140625" style="111"/>
    <col min="13563" max="13564" width="3" style="111" customWidth="1"/>
    <col min="13565" max="13566" width="2.42578125" style="111" customWidth="1"/>
    <col min="13567" max="13567" width="32.140625" style="111" customWidth="1"/>
    <col min="13568" max="13568" width="16.7109375" style="111" customWidth="1"/>
    <col min="13569" max="13569" width="16" style="111" customWidth="1"/>
    <col min="13570" max="13570" width="17.85546875" style="111" customWidth="1"/>
    <col min="13571" max="13571" width="17" style="111" customWidth="1"/>
    <col min="13572" max="13572" width="16.7109375" style="111" customWidth="1"/>
    <col min="13573" max="13573" width="16" style="111" customWidth="1"/>
    <col min="13574" max="13574" width="17.85546875" style="111" customWidth="1"/>
    <col min="13575" max="13575" width="17" style="111" customWidth="1"/>
    <col min="13576" max="13576" width="16.28515625" style="111" customWidth="1"/>
    <col min="13577" max="13578" width="17.7109375" style="111" customWidth="1"/>
    <col min="13579" max="13579" width="14" style="111" customWidth="1"/>
    <col min="13580" max="13580" width="2.28515625" style="111" customWidth="1"/>
    <col min="13581" max="13818" width="9.140625" style="111"/>
    <col min="13819" max="13820" width="3" style="111" customWidth="1"/>
    <col min="13821" max="13822" width="2.42578125" style="111" customWidth="1"/>
    <col min="13823" max="13823" width="32.140625" style="111" customWidth="1"/>
    <col min="13824" max="13824" width="16.7109375" style="111" customWidth="1"/>
    <col min="13825" max="13825" width="16" style="111" customWidth="1"/>
    <col min="13826" max="13826" width="17.85546875" style="111" customWidth="1"/>
    <col min="13827" max="13827" width="17" style="111" customWidth="1"/>
    <col min="13828" max="13828" width="16.7109375" style="111" customWidth="1"/>
    <col min="13829" max="13829" width="16" style="111" customWidth="1"/>
    <col min="13830" max="13830" width="17.85546875" style="111" customWidth="1"/>
    <col min="13831" max="13831" width="17" style="111" customWidth="1"/>
    <col min="13832" max="13832" width="16.28515625" style="111" customWidth="1"/>
    <col min="13833" max="13834" width="17.7109375" style="111" customWidth="1"/>
    <col min="13835" max="13835" width="14" style="111" customWidth="1"/>
    <col min="13836" max="13836" width="2.28515625" style="111" customWidth="1"/>
    <col min="13837" max="14074" width="9.140625" style="111"/>
    <col min="14075" max="14076" width="3" style="111" customWidth="1"/>
    <col min="14077" max="14078" width="2.42578125" style="111" customWidth="1"/>
    <col min="14079" max="14079" width="32.140625" style="111" customWidth="1"/>
    <col min="14080" max="14080" width="16.7109375" style="111" customWidth="1"/>
    <col min="14081" max="14081" width="16" style="111" customWidth="1"/>
    <col min="14082" max="14082" width="17.85546875" style="111" customWidth="1"/>
    <col min="14083" max="14083" width="17" style="111" customWidth="1"/>
    <col min="14084" max="14084" width="16.7109375" style="111" customWidth="1"/>
    <col min="14085" max="14085" width="16" style="111" customWidth="1"/>
    <col min="14086" max="14086" width="17.85546875" style="111" customWidth="1"/>
    <col min="14087" max="14087" width="17" style="111" customWidth="1"/>
    <col min="14088" max="14088" width="16.28515625" style="111" customWidth="1"/>
    <col min="14089" max="14090" width="17.7109375" style="111" customWidth="1"/>
    <col min="14091" max="14091" width="14" style="111" customWidth="1"/>
    <col min="14092" max="14092" width="2.28515625" style="111" customWidth="1"/>
    <col min="14093" max="14330" width="9.140625" style="111"/>
    <col min="14331" max="14332" width="3" style="111" customWidth="1"/>
    <col min="14333" max="14334" width="2.42578125" style="111" customWidth="1"/>
    <col min="14335" max="14335" width="32.140625" style="111" customWidth="1"/>
    <col min="14336" max="14336" width="16.7109375" style="111" customWidth="1"/>
    <col min="14337" max="14337" width="16" style="111" customWidth="1"/>
    <col min="14338" max="14338" width="17.85546875" style="111" customWidth="1"/>
    <col min="14339" max="14339" width="17" style="111" customWidth="1"/>
    <col min="14340" max="14340" width="16.7109375" style="111" customWidth="1"/>
    <col min="14341" max="14341" width="16" style="111" customWidth="1"/>
    <col min="14342" max="14342" width="17.85546875" style="111" customWidth="1"/>
    <col min="14343" max="14343" width="17" style="111" customWidth="1"/>
    <col min="14344" max="14344" width="16.28515625" style="111" customWidth="1"/>
    <col min="14345" max="14346" width="17.7109375" style="111" customWidth="1"/>
    <col min="14347" max="14347" width="14" style="111" customWidth="1"/>
    <col min="14348" max="14348" width="2.28515625" style="111" customWidth="1"/>
    <col min="14349" max="14586" width="9.140625" style="111"/>
    <col min="14587" max="14588" width="3" style="111" customWidth="1"/>
    <col min="14589" max="14590" width="2.42578125" style="111" customWidth="1"/>
    <col min="14591" max="14591" width="32.140625" style="111" customWidth="1"/>
    <col min="14592" max="14592" width="16.7109375" style="111" customWidth="1"/>
    <col min="14593" max="14593" width="16" style="111" customWidth="1"/>
    <col min="14594" max="14594" width="17.85546875" style="111" customWidth="1"/>
    <col min="14595" max="14595" width="17" style="111" customWidth="1"/>
    <col min="14596" max="14596" width="16.7109375" style="111" customWidth="1"/>
    <col min="14597" max="14597" width="16" style="111" customWidth="1"/>
    <col min="14598" max="14598" width="17.85546875" style="111" customWidth="1"/>
    <col min="14599" max="14599" width="17" style="111" customWidth="1"/>
    <col min="14600" max="14600" width="16.28515625" style="111" customWidth="1"/>
    <col min="14601" max="14602" width="17.7109375" style="111" customWidth="1"/>
    <col min="14603" max="14603" width="14" style="111" customWidth="1"/>
    <col min="14604" max="14604" width="2.28515625" style="111" customWidth="1"/>
    <col min="14605" max="14842" width="9.140625" style="111"/>
    <col min="14843" max="14844" width="3" style="111" customWidth="1"/>
    <col min="14845" max="14846" width="2.42578125" style="111" customWidth="1"/>
    <col min="14847" max="14847" width="32.140625" style="111" customWidth="1"/>
    <col min="14848" max="14848" width="16.7109375" style="111" customWidth="1"/>
    <col min="14849" max="14849" width="16" style="111" customWidth="1"/>
    <col min="14850" max="14850" width="17.85546875" style="111" customWidth="1"/>
    <col min="14851" max="14851" width="17" style="111" customWidth="1"/>
    <col min="14852" max="14852" width="16.7109375" style="111" customWidth="1"/>
    <col min="14853" max="14853" width="16" style="111" customWidth="1"/>
    <col min="14854" max="14854" width="17.85546875" style="111" customWidth="1"/>
    <col min="14855" max="14855" width="17" style="111" customWidth="1"/>
    <col min="14856" max="14856" width="16.28515625" style="111" customWidth="1"/>
    <col min="14857" max="14858" width="17.7109375" style="111" customWidth="1"/>
    <col min="14859" max="14859" width="14" style="111" customWidth="1"/>
    <col min="14860" max="14860" width="2.28515625" style="111" customWidth="1"/>
    <col min="14861" max="15098" width="9.140625" style="111"/>
    <col min="15099" max="15100" width="3" style="111" customWidth="1"/>
    <col min="15101" max="15102" width="2.42578125" style="111" customWidth="1"/>
    <col min="15103" max="15103" width="32.140625" style="111" customWidth="1"/>
    <col min="15104" max="15104" width="16.7109375" style="111" customWidth="1"/>
    <col min="15105" max="15105" width="16" style="111" customWidth="1"/>
    <col min="15106" max="15106" width="17.85546875" style="111" customWidth="1"/>
    <col min="15107" max="15107" width="17" style="111" customWidth="1"/>
    <col min="15108" max="15108" width="16.7109375" style="111" customWidth="1"/>
    <col min="15109" max="15109" width="16" style="111" customWidth="1"/>
    <col min="15110" max="15110" width="17.85546875" style="111" customWidth="1"/>
    <col min="15111" max="15111" width="17" style="111" customWidth="1"/>
    <col min="15112" max="15112" width="16.28515625" style="111" customWidth="1"/>
    <col min="15113" max="15114" width="17.7109375" style="111" customWidth="1"/>
    <col min="15115" max="15115" width="14" style="111" customWidth="1"/>
    <col min="15116" max="15116" width="2.28515625" style="111" customWidth="1"/>
    <col min="15117" max="15354" width="9.140625" style="111"/>
    <col min="15355" max="15356" width="3" style="111" customWidth="1"/>
    <col min="15357" max="15358" width="2.42578125" style="111" customWidth="1"/>
    <col min="15359" max="15359" width="32.140625" style="111" customWidth="1"/>
    <col min="15360" max="15360" width="16.7109375" style="111" customWidth="1"/>
    <col min="15361" max="15361" width="16" style="111" customWidth="1"/>
    <col min="15362" max="15362" width="17.85546875" style="111" customWidth="1"/>
    <col min="15363" max="15363" width="17" style="111" customWidth="1"/>
    <col min="15364" max="15364" width="16.7109375" style="111" customWidth="1"/>
    <col min="15365" max="15365" width="16" style="111" customWidth="1"/>
    <col min="15366" max="15366" width="17.85546875" style="111" customWidth="1"/>
    <col min="15367" max="15367" width="17" style="111" customWidth="1"/>
    <col min="15368" max="15368" width="16.28515625" style="111" customWidth="1"/>
    <col min="15369" max="15370" width="17.7109375" style="111" customWidth="1"/>
    <col min="15371" max="15371" width="14" style="111" customWidth="1"/>
    <col min="15372" max="15372" width="2.28515625" style="111" customWidth="1"/>
    <col min="15373" max="15610" width="9.140625" style="111"/>
    <col min="15611" max="15612" width="3" style="111" customWidth="1"/>
    <col min="15613" max="15614" width="2.42578125" style="111" customWidth="1"/>
    <col min="15615" max="15615" width="32.140625" style="111" customWidth="1"/>
    <col min="15616" max="15616" width="16.7109375" style="111" customWidth="1"/>
    <col min="15617" max="15617" width="16" style="111" customWidth="1"/>
    <col min="15618" max="15618" width="17.85546875" style="111" customWidth="1"/>
    <col min="15619" max="15619" width="17" style="111" customWidth="1"/>
    <col min="15620" max="15620" width="16.7109375" style="111" customWidth="1"/>
    <col min="15621" max="15621" width="16" style="111" customWidth="1"/>
    <col min="15622" max="15622" width="17.85546875" style="111" customWidth="1"/>
    <col min="15623" max="15623" width="17" style="111" customWidth="1"/>
    <col min="15624" max="15624" width="16.28515625" style="111" customWidth="1"/>
    <col min="15625" max="15626" width="17.7109375" style="111" customWidth="1"/>
    <col min="15627" max="15627" width="14" style="111" customWidth="1"/>
    <col min="15628" max="15628" width="2.28515625" style="111" customWidth="1"/>
    <col min="15629" max="15866" width="9.140625" style="111"/>
    <col min="15867" max="15868" width="3" style="111" customWidth="1"/>
    <col min="15869" max="15870" width="2.42578125" style="111" customWidth="1"/>
    <col min="15871" max="15871" width="32.140625" style="111" customWidth="1"/>
    <col min="15872" max="15872" width="16.7109375" style="111" customWidth="1"/>
    <col min="15873" max="15873" width="16" style="111" customWidth="1"/>
    <col min="15874" max="15874" width="17.85546875" style="111" customWidth="1"/>
    <col min="15875" max="15875" width="17" style="111" customWidth="1"/>
    <col min="15876" max="15876" width="16.7109375" style="111" customWidth="1"/>
    <col min="15877" max="15877" width="16" style="111" customWidth="1"/>
    <col min="15878" max="15878" width="17.85546875" style="111" customWidth="1"/>
    <col min="15879" max="15879" width="17" style="111" customWidth="1"/>
    <col min="15880" max="15880" width="16.28515625" style="111" customWidth="1"/>
    <col min="15881" max="15882" width="17.7109375" style="111" customWidth="1"/>
    <col min="15883" max="15883" width="14" style="111" customWidth="1"/>
    <col min="15884" max="15884" width="2.28515625" style="111" customWidth="1"/>
    <col min="15885" max="16122" width="9.140625" style="111"/>
    <col min="16123" max="16124" width="3" style="111" customWidth="1"/>
    <col min="16125" max="16126" width="2.42578125" style="111" customWidth="1"/>
    <col min="16127" max="16127" width="32.140625" style="111" customWidth="1"/>
    <col min="16128" max="16128" width="16.7109375" style="111" customWidth="1"/>
    <col min="16129" max="16129" width="16" style="111" customWidth="1"/>
    <col min="16130" max="16130" width="17.85546875" style="111" customWidth="1"/>
    <col min="16131" max="16131" width="17" style="111" customWidth="1"/>
    <col min="16132" max="16132" width="16.7109375" style="111" customWidth="1"/>
    <col min="16133" max="16133" width="16" style="111" customWidth="1"/>
    <col min="16134" max="16134" width="17.85546875" style="111" customWidth="1"/>
    <col min="16135" max="16135" width="17" style="111" customWidth="1"/>
    <col min="16136" max="16136" width="16.28515625" style="111" customWidth="1"/>
    <col min="16137" max="16138" width="17.7109375" style="111" customWidth="1"/>
    <col min="16139" max="16139" width="14" style="111" customWidth="1"/>
    <col min="16140" max="16140" width="2.28515625" style="111" customWidth="1"/>
    <col min="16141" max="16384" width="9.140625" style="111"/>
  </cols>
  <sheetData>
    <row r="1" spans="2:16" ht="15" customHeight="1">
      <c r="J1" s="493"/>
      <c r="K1" s="493"/>
    </row>
    <row r="2" spans="2:16" ht="15" customHeight="1">
      <c r="B2" s="432" t="s">
        <v>711</v>
      </c>
    </row>
    <row r="3" spans="2:16" ht="15" customHeight="1">
      <c r="F3" s="116" t="str">
        <f>'SCH-3'!E3</f>
        <v>B.Sc (MLT) , B.Sc(AHS) &amp; PARA MEDICAL</v>
      </c>
      <c r="J3" s="1056" t="s">
        <v>663</v>
      </c>
      <c r="K3" s="1056"/>
    </row>
    <row r="4" spans="2:16" ht="60.75" customHeight="1">
      <c r="B4" s="1057" t="s">
        <v>664</v>
      </c>
      <c r="C4" s="1057"/>
      <c r="D4" s="1057"/>
      <c r="E4" s="1057"/>
      <c r="F4" s="1057"/>
      <c r="G4" s="1057"/>
      <c r="H4" s="1057"/>
      <c r="I4" s="1057"/>
      <c r="J4" s="1057"/>
      <c r="K4" s="1057"/>
    </row>
    <row r="5" spans="2:16">
      <c r="B5" s="434"/>
      <c r="C5" s="435"/>
      <c r="D5" s="435"/>
      <c r="E5" s="435"/>
      <c r="F5" s="435"/>
      <c r="G5" s="435"/>
      <c r="H5" s="435"/>
      <c r="I5" s="435"/>
      <c r="J5" s="54" t="s">
        <v>162</v>
      </c>
    </row>
    <row r="6" spans="2:16" ht="13.5" thickBot="1">
      <c r="B6" s="434"/>
      <c r="C6" s="435"/>
      <c r="D6" s="435"/>
      <c r="E6" s="435"/>
      <c r="F6" s="435"/>
      <c r="G6" s="435"/>
      <c r="H6" s="435"/>
      <c r="I6" s="435"/>
    </row>
    <row r="7" spans="2:16" ht="33.75" customHeight="1" thickTop="1" thickBot="1">
      <c r="B7" s="1058" t="s">
        <v>628</v>
      </c>
      <c r="C7" s="1059"/>
      <c r="D7" s="1059"/>
      <c r="E7" s="1060"/>
      <c r="F7" s="1067" t="s">
        <v>665</v>
      </c>
      <c r="G7" s="1068"/>
      <c r="H7" s="1068"/>
      <c r="I7" s="1068"/>
      <c r="J7" s="1068"/>
      <c r="K7" s="1069"/>
      <c r="L7" s="436"/>
      <c r="M7" s="436"/>
      <c r="N7" s="436"/>
      <c r="O7" s="436"/>
      <c r="P7" s="436"/>
    </row>
    <row r="8" spans="2:16" ht="15" customHeight="1" thickTop="1" thickBot="1">
      <c r="B8" s="1061"/>
      <c r="C8" s="1062"/>
      <c r="D8" s="1062"/>
      <c r="E8" s="1063"/>
      <c r="F8" s="1070" t="s">
        <v>666</v>
      </c>
      <c r="G8" s="1071"/>
      <c r="H8" s="1071"/>
      <c r="I8" s="1071"/>
      <c r="J8" s="1071"/>
      <c r="K8" s="1072"/>
    </row>
    <row r="9" spans="2:16" ht="18" customHeight="1" thickTop="1">
      <c r="B9" s="1061"/>
      <c r="C9" s="1062"/>
      <c r="D9" s="1062"/>
      <c r="E9" s="1063"/>
      <c r="F9" s="1073" t="s">
        <v>656</v>
      </c>
      <c r="G9" s="1074"/>
      <c r="H9" s="1073" t="s">
        <v>657</v>
      </c>
      <c r="I9" s="1074"/>
      <c r="J9" s="1075" t="s">
        <v>6</v>
      </c>
      <c r="K9" s="1076"/>
    </row>
    <row r="10" spans="2:16" ht="81" customHeight="1">
      <c r="B10" s="1061"/>
      <c r="C10" s="1062"/>
      <c r="D10" s="1062"/>
      <c r="E10" s="1063"/>
      <c r="F10" s="494" t="s">
        <v>655</v>
      </c>
      <c r="G10" s="494" t="s">
        <v>654</v>
      </c>
      <c r="H10" s="494" t="s">
        <v>655</v>
      </c>
      <c r="I10" s="494" t="s">
        <v>654</v>
      </c>
      <c r="J10" s="494" t="s">
        <v>655</v>
      </c>
      <c r="K10" s="495" t="s">
        <v>654</v>
      </c>
    </row>
    <row r="11" spans="2:16" ht="14.25" customHeight="1" thickBot="1">
      <c r="B11" s="1064"/>
      <c r="C11" s="1065"/>
      <c r="D11" s="1065"/>
      <c r="E11" s="1066"/>
      <c r="F11" s="496">
        <v>1</v>
      </c>
      <c r="G11" s="496">
        <v>2</v>
      </c>
      <c r="H11" s="496">
        <v>1</v>
      </c>
      <c r="I11" s="496">
        <v>2</v>
      </c>
      <c r="J11" s="497">
        <v>5</v>
      </c>
      <c r="K11" s="498">
        <v>6</v>
      </c>
    </row>
    <row r="12" spans="2:16" ht="13.5" thickTop="1">
      <c r="B12" s="499"/>
      <c r="C12" s="500"/>
      <c r="D12" s="501"/>
      <c r="E12" s="502"/>
      <c r="F12" s="503"/>
      <c r="G12" s="503"/>
      <c r="H12" s="503"/>
      <c r="I12" s="503"/>
      <c r="J12" s="504"/>
      <c r="K12" s="505"/>
    </row>
    <row r="13" spans="2:16">
      <c r="B13" s="499"/>
      <c r="C13" s="501" t="s">
        <v>667</v>
      </c>
      <c r="D13" s="501"/>
      <c r="E13" s="435"/>
      <c r="F13" s="506">
        <v>0</v>
      </c>
      <c r="G13" s="506">
        <v>0</v>
      </c>
      <c r="H13" s="506">
        <v>0</v>
      </c>
      <c r="I13" s="506">
        <v>0</v>
      </c>
      <c r="J13" s="507">
        <v>0</v>
      </c>
      <c r="K13" s="508">
        <v>0</v>
      </c>
    </row>
    <row r="14" spans="2:16">
      <c r="B14" s="499"/>
      <c r="C14" s="501" t="s">
        <v>668</v>
      </c>
      <c r="D14" s="501"/>
      <c r="E14" s="435"/>
      <c r="F14" s="506">
        <v>0</v>
      </c>
      <c r="G14" s="506">
        <v>0</v>
      </c>
      <c r="H14" s="506">
        <v>0</v>
      </c>
      <c r="I14" s="506">
        <v>0</v>
      </c>
      <c r="J14" s="507">
        <v>0</v>
      </c>
      <c r="K14" s="508">
        <v>0</v>
      </c>
    </row>
    <row r="15" spans="2:16">
      <c r="B15" s="499"/>
      <c r="C15" s="501" t="s">
        <v>669</v>
      </c>
      <c r="D15" s="501"/>
      <c r="E15" s="435"/>
      <c r="F15" s="506">
        <v>0</v>
      </c>
      <c r="G15" s="506">
        <v>0</v>
      </c>
      <c r="H15" s="506">
        <v>0</v>
      </c>
      <c r="I15" s="506">
        <v>0</v>
      </c>
      <c r="J15" s="507">
        <v>0</v>
      </c>
      <c r="K15" s="508">
        <v>0</v>
      </c>
    </row>
    <row r="16" spans="2:16">
      <c r="B16" s="499"/>
      <c r="C16" s="435" t="s">
        <v>670</v>
      </c>
      <c r="D16" s="435"/>
      <c r="E16" s="435"/>
      <c r="F16" s="506">
        <v>0</v>
      </c>
      <c r="G16" s="506">
        <v>0</v>
      </c>
      <c r="H16" s="506">
        <v>0</v>
      </c>
      <c r="I16" s="506">
        <v>0</v>
      </c>
      <c r="J16" s="507">
        <v>0</v>
      </c>
      <c r="K16" s="508">
        <v>0</v>
      </c>
    </row>
    <row r="17" spans="2:11">
      <c r="B17" s="499"/>
      <c r="C17" s="435" t="s">
        <v>671</v>
      </c>
      <c r="D17" s="435"/>
      <c r="E17" s="435"/>
      <c r="F17" s="506">
        <v>0</v>
      </c>
      <c r="G17" s="506">
        <v>0</v>
      </c>
      <c r="H17" s="506">
        <v>0</v>
      </c>
      <c r="I17" s="506">
        <v>0</v>
      </c>
      <c r="J17" s="507">
        <v>0</v>
      </c>
      <c r="K17" s="508">
        <v>0</v>
      </c>
    </row>
    <row r="18" spans="2:11" ht="12.75" customHeight="1">
      <c r="B18" s="499"/>
      <c r="C18" s="1050" t="s">
        <v>672</v>
      </c>
      <c r="D18" s="1051"/>
      <c r="E18" s="1052"/>
      <c r="F18" s="506">
        <v>0</v>
      </c>
      <c r="G18" s="506">
        <v>0</v>
      </c>
      <c r="H18" s="506">
        <v>0</v>
      </c>
      <c r="I18" s="506">
        <v>0</v>
      </c>
      <c r="J18" s="507">
        <v>0</v>
      </c>
      <c r="K18" s="508">
        <v>0</v>
      </c>
    </row>
    <row r="19" spans="2:11">
      <c r="B19" s="499"/>
      <c r="C19" s="435" t="s">
        <v>673</v>
      </c>
      <c r="D19" s="435"/>
      <c r="E19" s="435"/>
      <c r="F19" s="506">
        <v>0</v>
      </c>
      <c r="G19" s="506">
        <v>0</v>
      </c>
      <c r="H19" s="506">
        <v>0</v>
      </c>
      <c r="I19" s="506">
        <v>0</v>
      </c>
      <c r="J19" s="507">
        <v>0</v>
      </c>
      <c r="K19" s="508">
        <v>0</v>
      </c>
    </row>
    <row r="20" spans="2:11">
      <c r="B20" s="499"/>
      <c r="C20" s="435" t="s">
        <v>674</v>
      </c>
      <c r="D20" s="435"/>
      <c r="E20" s="435"/>
      <c r="F20" s="506">
        <v>0</v>
      </c>
      <c r="G20" s="506">
        <v>0</v>
      </c>
      <c r="H20" s="506">
        <v>0</v>
      </c>
      <c r="I20" s="506">
        <v>0</v>
      </c>
      <c r="J20" s="507">
        <v>0</v>
      </c>
      <c r="K20" s="508">
        <v>0</v>
      </c>
    </row>
    <row r="21" spans="2:11">
      <c r="B21" s="499"/>
      <c r="C21" s="435" t="s">
        <v>675</v>
      </c>
      <c r="D21" s="435"/>
      <c r="E21" s="435"/>
      <c r="F21" s="506">
        <v>0</v>
      </c>
      <c r="G21" s="506">
        <v>0</v>
      </c>
      <c r="H21" s="506">
        <v>0</v>
      </c>
      <c r="I21" s="506">
        <v>0</v>
      </c>
      <c r="J21" s="507">
        <v>0</v>
      </c>
      <c r="K21" s="508">
        <v>0</v>
      </c>
    </row>
    <row r="22" spans="2:11">
      <c r="B22" s="499"/>
      <c r="C22" s="435" t="s">
        <v>676</v>
      </c>
      <c r="D22" s="435"/>
      <c r="E22" s="435"/>
      <c r="F22" s="506">
        <v>0</v>
      </c>
      <c r="G22" s="506">
        <v>0</v>
      </c>
      <c r="H22" s="506">
        <v>0</v>
      </c>
      <c r="I22" s="506">
        <v>0</v>
      </c>
      <c r="J22" s="507">
        <v>0</v>
      </c>
      <c r="K22" s="508">
        <v>0</v>
      </c>
    </row>
    <row r="23" spans="2:11">
      <c r="B23" s="499"/>
      <c r="C23" s="435"/>
      <c r="D23" s="435"/>
      <c r="E23" s="435" t="s">
        <v>677</v>
      </c>
      <c r="F23" s="506">
        <v>0</v>
      </c>
      <c r="G23" s="506">
        <v>0</v>
      </c>
      <c r="H23" s="506">
        <v>0</v>
      </c>
      <c r="I23" s="506">
        <v>0</v>
      </c>
      <c r="J23" s="507">
        <v>0</v>
      </c>
      <c r="K23" s="508">
        <v>0</v>
      </c>
    </row>
    <row r="24" spans="2:11">
      <c r="B24" s="499"/>
      <c r="C24" s="435"/>
      <c r="D24" s="435"/>
      <c r="E24" s="435" t="s">
        <v>678</v>
      </c>
      <c r="F24" s="506">
        <v>0</v>
      </c>
      <c r="G24" s="506">
        <v>0</v>
      </c>
      <c r="H24" s="506">
        <v>0</v>
      </c>
      <c r="I24" s="506">
        <v>0</v>
      </c>
      <c r="J24" s="507">
        <v>0</v>
      </c>
      <c r="K24" s="508">
        <v>0</v>
      </c>
    </row>
    <row r="25" spans="2:11">
      <c r="B25" s="499"/>
      <c r="C25" s="435"/>
      <c r="D25" s="435"/>
      <c r="E25" s="435" t="s">
        <v>679</v>
      </c>
      <c r="F25" s="506">
        <v>0</v>
      </c>
      <c r="G25" s="506">
        <v>0</v>
      </c>
      <c r="H25" s="506">
        <v>0</v>
      </c>
      <c r="I25" s="506">
        <v>0</v>
      </c>
      <c r="J25" s="507">
        <v>0</v>
      </c>
      <c r="K25" s="508">
        <v>0</v>
      </c>
    </row>
    <row r="26" spans="2:11">
      <c r="B26" s="499"/>
      <c r="C26" s="435"/>
      <c r="D26" s="435"/>
      <c r="E26" s="435" t="s">
        <v>680</v>
      </c>
      <c r="F26" s="506">
        <v>0</v>
      </c>
      <c r="G26" s="506">
        <v>0</v>
      </c>
      <c r="H26" s="506">
        <v>0</v>
      </c>
      <c r="I26" s="506">
        <v>0</v>
      </c>
      <c r="J26" s="507">
        <v>0</v>
      </c>
      <c r="K26" s="508">
        <v>0</v>
      </c>
    </row>
    <row r="27" spans="2:11">
      <c r="B27" s="499"/>
      <c r="C27" s="435"/>
      <c r="D27" s="435"/>
      <c r="E27" s="435" t="s">
        <v>681</v>
      </c>
      <c r="F27" s="506">
        <v>0</v>
      </c>
      <c r="G27" s="506">
        <v>0</v>
      </c>
      <c r="H27" s="506">
        <v>0</v>
      </c>
      <c r="I27" s="506">
        <v>0</v>
      </c>
      <c r="J27" s="507">
        <v>0</v>
      </c>
      <c r="K27" s="508">
        <v>0</v>
      </c>
    </row>
    <row r="28" spans="2:11">
      <c r="B28" s="499"/>
      <c r="C28" s="435"/>
      <c r="D28" s="435"/>
      <c r="E28" s="435" t="s">
        <v>682</v>
      </c>
      <c r="F28" s="506">
        <v>0</v>
      </c>
      <c r="G28" s="506">
        <v>0</v>
      </c>
      <c r="H28" s="506">
        <v>0</v>
      </c>
      <c r="I28" s="506">
        <v>0</v>
      </c>
      <c r="J28" s="507">
        <v>0</v>
      </c>
      <c r="K28" s="508">
        <v>0</v>
      </c>
    </row>
    <row r="29" spans="2:11">
      <c r="B29" s="499"/>
      <c r="C29" s="435" t="s">
        <v>683</v>
      </c>
      <c r="D29" s="435"/>
      <c r="E29" s="435"/>
      <c r="F29" s="506">
        <v>0</v>
      </c>
      <c r="G29" s="506">
        <v>0</v>
      </c>
      <c r="H29" s="506">
        <v>0</v>
      </c>
      <c r="I29" s="506">
        <v>0</v>
      </c>
      <c r="J29" s="507">
        <v>0</v>
      </c>
      <c r="K29" s="508">
        <v>0</v>
      </c>
    </row>
    <row r="30" spans="2:11">
      <c r="B30" s="499"/>
      <c r="C30" s="435" t="s">
        <v>684</v>
      </c>
      <c r="D30" s="435"/>
      <c r="E30" s="435"/>
      <c r="F30" s="506">
        <v>0</v>
      </c>
      <c r="G30" s="506">
        <v>0</v>
      </c>
      <c r="H30" s="506">
        <v>0</v>
      </c>
      <c r="I30" s="506">
        <v>0</v>
      </c>
      <c r="J30" s="507">
        <v>0</v>
      </c>
      <c r="K30" s="508">
        <v>0</v>
      </c>
    </row>
    <row r="31" spans="2:11">
      <c r="B31" s="499"/>
      <c r="C31" s="435" t="s">
        <v>685</v>
      </c>
      <c r="D31" s="435"/>
      <c r="E31" s="435"/>
      <c r="F31" s="506">
        <v>0</v>
      </c>
      <c r="G31" s="506">
        <v>0</v>
      </c>
      <c r="H31" s="506">
        <v>0</v>
      </c>
      <c r="I31" s="506">
        <v>0</v>
      </c>
      <c r="J31" s="507">
        <v>0</v>
      </c>
      <c r="K31" s="508">
        <v>0</v>
      </c>
    </row>
    <row r="32" spans="2:11">
      <c r="B32" s="499"/>
      <c r="C32" s="435" t="s">
        <v>686</v>
      </c>
      <c r="D32" s="435"/>
      <c r="E32" s="435"/>
      <c r="F32" s="506">
        <v>0</v>
      </c>
      <c r="G32" s="506">
        <v>0</v>
      </c>
      <c r="H32" s="506">
        <v>0</v>
      </c>
      <c r="I32" s="506">
        <v>0</v>
      </c>
      <c r="J32" s="507">
        <v>0</v>
      </c>
      <c r="K32" s="508">
        <v>0</v>
      </c>
    </row>
    <row r="33" spans="2:11">
      <c r="B33" s="499"/>
      <c r="C33" s="435" t="s">
        <v>687</v>
      </c>
      <c r="D33" s="435"/>
      <c r="E33" s="435"/>
      <c r="F33" s="506">
        <v>0</v>
      </c>
      <c r="G33" s="506">
        <v>0</v>
      </c>
      <c r="H33" s="506">
        <v>0</v>
      </c>
      <c r="I33" s="506">
        <v>0</v>
      </c>
      <c r="J33" s="507">
        <v>0</v>
      </c>
      <c r="K33" s="508">
        <v>0</v>
      </c>
    </row>
    <row r="34" spans="2:11">
      <c r="B34" s="499"/>
      <c r="C34" s="435" t="s">
        <v>688</v>
      </c>
      <c r="D34" s="435"/>
      <c r="E34" s="435"/>
      <c r="F34" s="506">
        <v>0</v>
      </c>
      <c r="G34" s="506">
        <v>0</v>
      </c>
      <c r="H34" s="506">
        <v>0</v>
      </c>
      <c r="I34" s="506">
        <v>0</v>
      </c>
      <c r="J34" s="507">
        <v>0</v>
      </c>
      <c r="K34" s="508">
        <v>0</v>
      </c>
    </row>
    <row r="35" spans="2:11">
      <c r="B35" s="499"/>
      <c r="C35" s="435" t="s">
        <v>689</v>
      </c>
      <c r="D35" s="435"/>
      <c r="E35" s="435"/>
      <c r="F35" s="506">
        <v>0</v>
      </c>
      <c r="G35" s="506">
        <v>0</v>
      </c>
      <c r="H35" s="506">
        <v>0</v>
      </c>
      <c r="I35" s="506">
        <v>0</v>
      </c>
      <c r="J35" s="507">
        <v>0</v>
      </c>
      <c r="K35" s="508">
        <v>0</v>
      </c>
    </row>
    <row r="36" spans="2:11">
      <c r="B36" s="499"/>
      <c r="C36" s="435" t="s">
        <v>690</v>
      </c>
      <c r="D36" s="435"/>
      <c r="E36" s="435"/>
      <c r="F36" s="506">
        <v>0</v>
      </c>
      <c r="G36" s="506">
        <v>0</v>
      </c>
      <c r="H36" s="506">
        <v>0</v>
      </c>
      <c r="I36" s="506">
        <v>0</v>
      </c>
      <c r="J36" s="507">
        <v>0</v>
      </c>
      <c r="K36" s="508">
        <v>0</v>
      </c>
    </row>
    <row r="37" spans="2:11">
      <c r="B37" s="499"/>
      <c r="C37" s="435" t="s">
        <v>691</v>
      </c>
      <c r="D37" s="435"/>
      <c r="E37" s="435"/>
      <c r="F37" s="506">
        <v>0</v>
      </c>
      <c r="G37" s="506">
        <v>0</v>
      </c>
      <c r="H37" s="506">
        <v>0</v>
      </c>
      <c r="I37" s="506">
        <v>0</v>
      </c>
      <c r="J37" s="507">
        <v>0</v>
      </c>
      <c r="K37" s="508">
        <v>0</v>
      </c>
    </row>
    <row r="38" spans="2:11">
      <c r="B38" s="499"/>
      <c r="C38" s="435" t="s">
        <v>692</v>
      </c>
      <c r="D38" s="435"/>
      <c r="E38" s="435"/>
      <c r="F38" s="506">
        <v>0</v>
      </c>
      <c r="G38" s="506">
        <v>0</v>
      </c>
      <c r="H38" s="506">
        <v>0</v>
      </c>
      <c r="I38" s="506">
        <v>0</v>
      </c>
      <c r="J38" s="507">
        <v>0</v>
      </c>
      <c r="K38" s="508">
        <v>0</v>
      </c>
    </row>
    <row r="39" spans="2:11">
      <c r="B39" s="499"/>
      <c r="C39" s="435" t="s">
        <v>693</v>
      </c>
      <c r="D39" s="435"/>
      <c r="E39" s="435"/>
      <c r="F39" s="506">
        <v>0</v>
      </c>
      <c r="G39" s="506">
        <v>0</v>
      </c>
      <c r="H39" s="506">
        <v>0</v>
      </c>
      <c r="I39" s="506">
        <v>0</v>
      </c>
      <c r="J39" s="507">
        <v>0</v>
      </c>
      <c r="K39" s="508">
        <v>0</v>
      </c>
    </row>
    <row r="40" spans="2:11">
      <c r="B40" s="499"/>
      <c r="C40" s="435" t="s">
        <v>694</v>
      </c>
      <c r="D40" s="435"/>
      <c r="E40" s="435"/>
      <c r="F40" s="506">
        <v>0</v>
      </c>
      <c r="G40" s="506">
        <v>0</v>
      </c>
      <c r="H40" s="506">
        <v>0</v>
      </c>
      <c r="I40" s="506">
        <v>0</v>
      </c>
      <c r="J40" s="507">
        <v>0</v>
      </c>
      <c r="K40" s="508">
        <v>0</v>
      </c>
    </row>
    <row r="41" spans="2:11">
      <c r="B41" s="499"/>
      <c r="C41" s="435" t="s">
        <v>695</v>
      </c>
      <c r="D41" s="435"/>
      <c r="E41" s="435"/>
      <c r="F41" s="506">
        <v>0</v>
      </c>
      <c r="G41" s="506">
        <v>0</v>
      </c>
      <c r="H41" s="506">
        <v>0</v>
      </c>
      <c r="I41" s="506">
        <v>0</v>
      </c>
      <c r="J41" s="507">
        <v>0</v>
      </c>
      <c r="K41" s="508">
        <v>0</v>
      </c>
    </row>
    <row r="42" spans="2:11">
      <c r="B42" s="499"/>
      <c r="C42" s="435"/>
      <c r="D42" s="435"/>
      <c r="E42" s="435" t="s">
        <v>677</v>
      </c>
      <c r="F42" s="506">
        <v>0</v>
      </c>
      <c r="G42" s="506">
        <v>0</v>
      </c>
      <c r="H42" s="506">
        <v>0</v>
      </c>
      <c r="I42" s="506">
        <v>0</v>
      </c>
      <c r="J42" s="507">
        <v>0</v>
      </c>
      <c r="K42" s="508">
        <v>0</v>
      </c>
    </row>
    <row r="43" spans="2:11">
      <c r="B43" s="499"/>
      <c r="C43" s="435"/>
      <c r="D43" s="435"/>
      <c r="E43" s="435" t="s">
        <v>678</v>
      </c>
      <c r="F43" s="506">
        <v>0</v>
      </c>
      <c r="G43" s="506">
        <v>0</v>
      </c>
      <c r="H43" s="506">
        <v>0</v>
      </c>
      <c r="I43" s="506">
        <v>0</v>
      </c>
      <c r="J43" s="507">
        <v>0</v>
      </c>
      <c r="K43" s="508">
        <v>0</v>
      </c>
    </row>
    <row r="44" spans="2:11">
      <c r="B44" s="499"/>
      <c r="C44" s="435"/>
      <c r="D44" s="435"/>
      <c r="E44" s="435" t="s">
        <v>682</v>
      </c>
      <c r="F44" s="506">
        <v>0</v>
      </c>
      <c r="G44" s="506">
        <v>0</v>
      </c>
      <c r="H44" s="506">
        <v>0</v>
      </c>
      <c r="I44" s="506">
        <v>0</v>
      </c>
      <c r="J44" s="507">
        <v>0</v>
      </c>
      <c r="K44" s="508">
        <v>0</v>
      </c>
    </row>
    <row r="45" spans="2:11">
      <c r="B45" s="499"/>
      <c r="C45" s="435" t="s">
        <v>696</v>
      </c>
      <c r="D45" s="435"/>
      <c r="E45" s="435"/>
      <c r="F45" s="506">
        <v>0</v>
      </c>
      <c r="G45" s="506">
        <v>0</v>
      </c>
      <c r="H45" s="506">
        <v>0</v>
      </c>
      <c r="I45" s="506">
        <v>0</v>
      </c>
      <c r="J45" s="507">
        <v>0</v>
      </c>
      <c r="K45" s="508">
        <v>0</v>
      </c>
    </row>
    <row r="46" spans="2:11">
      <c r="B46" s="499"/>
      <c r="C46" s="435" t="s">
        <v>697</v>
      </c>
      <c r="D46" s="435"/>
      <c r="E46" s="435"/>
      <c r="F46" s="506">
        <v>0</v>
      </c>
      <c r="G46" s="506">
        <v>0</v>
      </c>
      <c r="H46" s="506">
        <v>0</v>
      </c>
      <c r="I46" s="506">
        <v>0</v>
      </c>
      <c r="J46" s="507">
        <v>0</v>
      </c>
      <c r="K46" s="508">
        <v>0</v>
      </c>
    </row>
    <row r="47" spans="2:11">
      <c r="B47" s="499"/>
      <c r="C47" s="435" t="s">
        <v>698</v>
      </c>
      <c r="D47" s="435"/>
      <c r="E47" s="435"/>
      <c r="F47" s="506">
        <v>0</v>
      </c>
      <c r="G47" s="506">
        <v>0</v>
      </c>
      <c r="H47" s="506">
        <v>0</v>
      </c>
      <c r="I47" s="506">
        <v>0</v>
      </c>
      <c r="J47" s="507">
        <v>0</v>
      </c>
      <c r="K47" s="508">
        <v>0</v>
      </c>
    </row>
    <row r="48" spans="2:11">
      <c r="B48" s="499"/>
      <c r="C48" s="435" t="s">
        <v>699</v>
      </c>
      <c r="D48" s="435"/>
      <c r="E48" s="435"/>
      <c r="F48" s="506">
        <v>0</v>
      </c>
      <c r="G48" s="506">
        <v>0</v>
      </c>
      <c r="H48" s="506">
        <v>0</v>
      </c>
      <c r="I48" s="506">
        <v>0</v>
      </c>
      <c r="J48" s="507">
        <v>0</v>
      </c>
      <c r="K48" s="508">
        <v>0</v>
      </c>
    </row>
    <row r="49" spans="2:11">
      <c r="B49" s="499"/>
      <c r="C49" s="435" t="s">
        <v>700</v>
      </c>
      <c r="D49" s="435"/>
      <c r="E49" s="435"/>
      <c r="F49" s="506">
        <v>0</v>
      </c>
      <c r="G49" s="506">
        <v>0</v>
      </c>
      <c r="H49" s="506">
        <v>0</v>
      </c>
      <c r="I49" s="506">
        <v>0</v>
      </c>
      <c r="J49" s="507">
        <v>0</v>
      </c>
      <c r="K49" s="508">
        <v>0</v>
      </c>
    </row>
    <row r="50" spans="2:11">
      <c r="B50" s="499"/>
      <c r="C50" s="435" t="s">
        <v>701</v>
      </c>
      <c r="D50" s="435"/>
      <c r="E50" s="435"/>
      <c r="F50" s="506">
        <v>0</v>
      </c>
      <c r="G50" s="506">
        <v>0</v>
      </c>
      <c r="H50" s="506">
        <v>0</v>
      </c>
      <c r="I50" s="506">
        <v>0</v>
      </c>
      <c r="J50" s="507">
        <v>0</v>
      </c>
      <c r="K50" s="508">
        <v>0</v>
      </c>
    </row>
    <row r="51" spans="2:11">
      <c r="B51" s="499"/>
      <c r="C51" s="435" t="s">
        <v>702</v>
      </c>
      <c r="D51" s="435"/>
      <c r="E51" s="435"/>
      <c r="F51" s="506">
        <v>0</v>
      </c>
      <c r="G51" s="506">
        <v>0</v>
      </c>
      <c r="H51" s="506">
        <v>0</v>
      </c>
      <c r="I51" s="506">
        <v>0</v>
      </c>
      <c r="J51" s="507">
        <v>0</v>
      </c>
      <c r="K51" s="508">
        <v>0</v>
      </c>
    </row>
    <row r="52" spans="2:11">
      <c r="B52" s="499"/>
      <c r="C52" s="435" t="s">
        <v>703</v>
      </c>
      <c r="D52" s="435"/>
      <c r="E52" s="435"/>
      <c r="F52" s="506">
        <v>0</v>
      </c>
      <c r="G52" s="506">
        <v>0</v>
      </c>
      <c r="H52" s="506">
        <v>0</v>
      </c>
      <c r="I52" s="506">
        <v>0</v>
      </c>
      <c r="J52" s="507">
        <v>0</v>
      </c>
      <c r="K52" s="508">
        <v>0</v>
      </c>
    </row>
    <row r="53" spans="2:11">
      <c r="B53" s="499"/>
      <c r="C53" s="435" t="s">
        <v>704</v>
      </c>
      <c r="D53" s="435"/>
      <c r="E53" s="435"/>
      <c r="F53" s="506">
        <v>0</v>
      </c>
      <c r="G53" s="506">
        <v>0</v>
      </c>
      <c r="H53" s="506">
        <v>0</v>
      </c>
      <c r="I53" s="506">
        <v>0</v>
      </c>
      <c r="J53" s="507">
        <v>0</v>
      </c>
      <c r="K53" s="508">
        <v>0</v>
      </c>
    </row>
    <row r="54" spans="2:11">
      <c r="B54" s="499"/>
      <c r="C54" s="435"/>
      <c r="D54" s="435"/>
      <c r="E54" s="435"/>
      <c r="F54" s="506"/>
      <c r="G54" s="506"/>
      <c r="H54" s="506"/>
      <c r="I54" s="506"/>
      <c r="J54" s="507"/>
      <c r="K54" s="508"/>
    </row>
    <row r="55" spans="2:11" s="512" customFormat="1" ht="24.95" customHeight="1" thickBot="1">
      <c r="B55" s="1053" t="s">
        <v>87</v>
      </c>
      <c r="C55" s="1054"/>
      <c r="D55" s="1054"/>
      <c r="E55" s="1055"/>
      <c r="F55" s="509">
        <f>SUM(F13:F53)</f>
        <v>0</v>
      </c>
      <c r="G55" s="509">
        <f t="shared" ref="G55:K55" si="0">SUM(G13:G53)</f>
        <v>0</v>
      </c>
      <c r="H55" s="509">
        <f t="shared" si="0"/>
        <v>0</v>
      </c>
      <c r="I55" s="509">
        <f t="shared" si="0"/>
        <v>0</v>
      </c>
      <c r="J55" s="510">
        <f t="shared" si="0"/>
        <v>0</v>
      </c>
      <c r="K55" s="511">
        <f t="shared" si="0"/>
        <v>0</v>
      </c>
    </row>
    <row r="56" spans="2:11" ht="14.25" thickTop="1" thickBot="1">
      <c r="B56" s="513"/>
      <c r="C56" s="514"/>
      <c r="D56" s="515"/>
      <c r="E56" s="516"/>
      <c r="F56" s="513"/>
      <c r="G56" s="513"/>
      <c r="H56" s="513"/>
      <c r="I56" s="513"/>
      <c r="J56" s="513"/>
      <c r="K56" s="517"/>
    </row>
    <row r="57" spans="2:11" ht="13.5" thickTop="1">
      <c r="C57" s="116"/>
      <c r="D57" s="116"/>
    </row>
    <row r="58" spans="2:11">
      <c r="C58" s="116"/>
      <c r="D58" s="116"/>
    </row>
  </sheetData>
  <mergeCells count="10">
    <mergeCell ref="C18:E18"/>
    <mergeCell ref="B55:E55"/>
    <mergeCell ref="J3:K3"/>
    <mergeCell ref="B4:K4"/>
    <mergeCell ref="B7:E11"/>
    <mergeCell ref="F7:K7"/>
    <mergeCell ref="F8:K8"/>
    <mergeCell ref="F9:G9"/>
    <mergeCell ref="H9:I9"/>
    <mergeCell ref="J9:K9"/>
  </mergeCells>
  <pageMargins left="0.70866141732283472" right="0.2" top="0.74803149606299213" bottom="0.74803149606299213" header="0.31496062992125984" footer="0.31496062992125984"/>
  <pageSetup paperSize="5" scale="93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B1:P20"/>
  <sheetViews>
    <sheetView view="pageBreakPreview" zoomScale="60" workbookViewId="0">
      <selection activeCell="K11" sqref="K11"/>
    </sheetView>
  </sheetViews>
  <sheetFormatPr defaultRowHeight="12.75"/>
  <cols>
    <col min="1" max="1" width="3.28515625" style="111" customWidth="1"/>
    <col min="2" max="2" width="3" style="111" customWidth="1"/>
    <col min="3" max="4" width="2.42578125" style="111" customWidth="1"/>
    <col min="5" max="5" width="37.5703125" style="111" customWidth="1"/>
    <col min="6" max="6" width="15.7109375" style="111" customWidth="1"/>
    <col min="7" max="7" width="14.28515625" style="111" customWidth="1"/>
    <col min="8" max="8" width="15.7109375" style="111" customWidth="1"/>
    <col min="9" max="9" width="14.28515625" style="111" customWidth="1"/>
    <col min="10" max="10" width="16.7109375" style="111" customWidth="1"/>
    <col min="11" max="11" width="17.28515625" style="111" customWidth="1"/>
    <col min="12" max="12" width="4.42578125" style="111" customWidth="1"/>
    <col min="13" max="250" width="9.140625" style="111"/>
    <col min="251" max="251" width="3.28515625" style="111" customWidth="1"/>
    <col min="252" max="252" width="3" style="111" customWidth="1"/>
    <col min="253" max="254" width="2.42578125" style="111" customWidth="1"/>
    <col min="255" max="255" width="37.5703125" style="111" customWidth="1"/>
    <col min="256" max="256" width="15.7109375" style="111" customWidth="1"/>
    <col min="257" max="257" width="14.28515625" style="111" customWidth="1"/>
    <col min="258" max="258" width="17" style="111" customWidth="1"/>
    <col min="259" max="259" width="14.140625" style="111" customWidth="1"/>
    <col min="260" max="260" width="15.7109375" style="111" customWidth="1"/>
    <col min="261" max="261" width="14.28515625" style="111" customWidth="1"/>
    <col min="262" max="262" width="17" style="111" customWidth="1"/>
    <col min="263" max="263" width="14.140625" style="111" customWidth="1"/>
    <col min="264" max="264" width="16.7109375" style="111" customWidth="1"/>
    <col min="265" max="265" width="17.28515625" style="111" customWidth="1"/>
    <col min="266" max="266" width="18" style="111" customWidth="1"/>
    <col min="267" max="267" width="16.140625" style="111" customWidth="1"/>
    <col min="268" max="268" width="4.42578125" style="111" customWidth="1"/>
    <col min="269" max="506" width="9.140625" style="111"/>
    <col min="507" max="507" width="3.28515625" style="111" customWidth="1"/>
    <col min="508" max="508" width="3" style="111" customWidth="1"/>
    <col min="509" max="510" width="2.42578125" style="111" customWidth="1"/>
    <col min="511" max="511" width="37.5703125" style="111" customWidth="1"/>
    <col min="512" max="512" width="15.7109375" style="111" customWidth="1"/>
    <col min="513" max="513" width="14.28515625" style="111" customWidth="1"/>
    <col min="514" max="514" width="17" style="111" customWidth="1"/>
    <col min="515" max="515" width="14.140625" style="111" customWidth="1"/>
    <col min="516" max="516" width="15.7109375" style="111" customWidth="1"/>
    <col min="517" max="517" width="14.28515625" style="111" customWidth="1"/>
    <col min="518" max="518" width="17" style="111" customWidth="1"/>
    <col min="519" max="519" width="14.140625" style="111" customWidth="1"/>
    <col min="520" max="520" width="16.7109375" style="111" customWidth="1"/>
    <col min="521" max="521" width="17.28515625" style="111" customWidth="1"/>
    <col min="522" max="522" width="18" style="111" customWidth="1"/>
    <col min="523" max="523" width="16.140625" style="111" customWidth="1"/>
    <col min="524" max="524" width="4.42578125" style="111" customWidth="1"/>
    <col min="525" max="762" width="9.140625" style="111"/>
    <col min="763" max="763" width="3.28515625" style="111" customWidth="1"/>
    <col min="764" max="764" width="3" style="111" customWidth="1"/>
    <col min="765" max="766" width="2.42578125" style="111" customWidth="1"/>
    <col min="767" max="767" width="37.5703125" style="111" customWidth="1"/>
    <col min="768" max="768" width="15.7109375" style="111" customWidth="1"/>
    <col min="769" max="769" width="14.28515625" style="111" customWidth="1"/>
    <col min="770" max="770" width="17" style="111" customWidth="1"/>
    <col min="771" max="771" width="14.140625" style="111" customWidth="1"/>
    <col min="772" max="772" width="15.7109375" style="111" customWidth="1"/>
    <col min="773" max="773" width="14.28515625" style="111" customWidth="1"/>
    <col min="774" max="774" width="17" style="111" customWidth="1"/>
    <col min="775" max="775" width="14.140625" style="111" customWidth="1"/>
    <col min="776" max="776" width="16.7109375" style="111" customWidth="1"/>
    <col min="777" max="777" width="17.28515625" style="111" customWidth="1"/>
    <col min="778" max="778" width="18" style="111" customWidth="1"/>
    <col min="779" max="779" width="16.140625" style="111" customWidth="1"/>
    <col min="780" max="780" width="4.42578125" style="111" customWidth="1"/>
    <col min="781" max="1018" width="9.140625" style="111"/>
    <col min="1019" max="1019" width="3.28515625" style="111" customWidth="1"/>
    <col min="1020" max="1020" width="3" style="111" customWidth="1"/>
    <col min="1021" max="1022" width="2.42578125" style="111" customWidth="1"/>
    <col min="1023" max="1023" width="37.5703125" style="111" customWidth="1"/>
    <col min="1024" max="1024" width="15.7109375" style="111" customWidth="1"/>
    <col min="1025" max="1025" width="14.28515625" style="111" customWidth="1"/>
    <col min="1026" max="1026" width="17" style="111" customWidth="1"/>
    <col min="1027" max="1027" width="14.140625" style="111" customWidth="1"/>
    <col min="1028" max="1028" width="15.7109375" style="111" customWidth="1"/>
    <col min="1029" max="1029" width="14.28515625" style="111" customWidth="1"/>
    <col min="1030" max="1030" width="17" style="111" customWidth="1"/>
    <col min="1031" max="1031" width="14.140625" style="111" customWidth="1"/>
    <col min="1032" max="1032" width="16.7109375" style="111" customWidth="1"/>
    <col min="1033" max="1033" width="17.28515625" style="111" customWidth="1"/>
    <col min="1034" max="1034" width="18" style="111" customWidth="1"/>
    <col min="1035" max="1035" width="16.140625" style="111" customWidth="1"/>
    <col min="1036" max="1036" width="4.42578125" style="111" customWidth="1"/>
    <col min="1037" max="1274" width="9.140625" style="111"/>
    <col min="1275" max="1275" width="3.28515625" style="111" customWidth="1"/>
    <col min="1276" max="1276" width="3" style="111" customWidth="1"/>
    <col min="1277" max="1278" width="2.42578125" style="111" customWidth="1"/>
    <col min="1279" max="1279" width="37.5703125" style="111" customWidth="1"/>
    <col min="1280" max="1280" width="15.7109375" style="111" customWidth="1"/>
    <col min="1281" max="1281" width="14.28515625" style="111" customWidth="1"/>
    <col min="1282" max="1282" width="17" style="111" customWidth="1"/>
    <col min="1283" max="1283" width="14.140625" style="111" customWidth="1"/>
    <col min="1284" max="1284" width="15.7109375" style="111" customWidth="1"/>
    <col min="1285" max="1285" width="14.28515625" style="111" customWidth="1"/>
    <col min="1286" max="1286" width="17" style="111" customWidth="1"/>
    <col min="1287" max="1287" width="14.140625" style="111" customWidth="1"/>
    <col min="1288" max="1288" width="16.7109375" style="111" customWidth="1"/>
    <col min="1289" max="1289" width="17.28515625" style="111" customWidth="1"/>
    <col min="1290" max="1290" width="18" style="111" customWidth="1"/>
    <col min="1291" max="1291" width="16.140625" style="111" customWidth="1"/>
    <col min="1292" max="1292" width="4.42578125" style="111" customWidth="1"/>
    <col min="1293" max="1530" width="9.140625" style="111"/>
    <col min="1531" max="1531" width="3.28515625" style="111" customWidth="1"/>
    <col min="1532" max="1532" width="3" style="111" customWidth="1"/>
    <col min="1533" max="1534" width="2.42578125" style="111" customWidth="1"/>
    <col min="1535" max="1535" width="37.5703125" style="111" customWidth="1"/>
    <col min="1536" max="1536" width="15.7109375" style="111" customWidth="1"/>
    <col min="1537" max="1537" width="14.28515625" style="111" customWidth="1"/>
    <col min="1538" max="1538" width="17" style="111" customWidth="1"/>
    <col min="1539" max="1539" width="14.140625" style="111" customWidth="1"/>
    <col min="1540" max="1540" width="15.7109375" style="111" customWidth="1"/>
    <col min="1541" max="1541" width="14.28515625" style="111" customWidth="1"/>
    <col min="1542" max="1542" width="17" style="111" customWidth="1"/>
    <col min="1543" max="1543" width="14.140625" style="111" customWidth="1"/>
    <col min="1544" max="1544" width="16.7109375" style="111" customWidth="1"/>
    <col min="1545" max="1545" width="17.28515625" style="111" customWidth="1"/>
    <col min="1546" max="1546" width="18" style="111" customWidth="1"/>
    <col min="1547" max="1547" width="16.140625" style="111" customWidth="1"/>
    <col min="1548" max="1548" width="4.42578125" style="111" customWidth="1"/>
    <col min="1549" max="1786" width="9.140625" style="111"/>
    <col min="1787" max="1787" width="3.28515625" style="111" customWidth="1"/>
    <col min="1788" max="1788" width="3" style="111" customWidth="1"/>
    <col min="1789" max="1790" width="2.42578125" style="111" customWidth="1"/>
    <col min="1791" max="1791" width="37.5703125" style="111" customWidth="1"/>
    <col min="1792" max="1792" width="15.7109375" style="111" customWidth="1"/>
    <col min="1793" max="1793" width="14.28515625" style="111" customWidth="1"/>
    <col min="1794" max="1794" width="17" style="111" customWidth="1"/>
    <col min="1795" max="1795" width="14.140625" style="111" customWidth="1"/>
    <col min="1796" max="1796" width="15.7109375" style="111" customWidth="1"/>
    <col min="1797" max="1797" width="14.28515625" style="111" customWidth="1"/>
    <col min="1798" max="1798" width="17" style="111" customWidth="1"/>
    <col min="1799" max="1799" width="14.140625" style="111" customWidth="1"/>
    <col min="1800" max="1800" width="16.7109375" style="111" customWidth="1"/>
    <col min="1801" max="1801" width="17.28515625" style="111" customWidth="1"/>
    <col min="1802" max="1802" width="18" style="111" customWidth="1"/>
    <col min="1803" max="1803" width="16.140625" style="111" customWidth="1"/>
    <col min="1804" max="1804" width="4.42578125" style="111" customWidth="1"/>
    <col min="1805" max="2042" width="9.140625" style="111"/>
    <col min="2043" max="2043" width="3.28515625" style="111" customWidth="1"/>
    <col min="2044" max="2044" width="3" style="111" customWidth="1"/>
    <col min="2045" max="2046" width="2.42578125" style="111" customWidth="1"/>
    <col min="2047" max="2047" width="37.5703125" style="111" customWidth="1"/>
    <col min="2048" max="2048" width="15.7109375" style="111" customWidth="1"/>
    <col min="2049" max="2049" width="14.28515625" style="111" customWidth="1"/>
    <col min="2050" max="2050" width="17" style="111" customWidth="1"/>
    <col min="2051" max="2051" width="14.140625" style="111" customWidth="1"/>
    <col min="2052" max="2052" width="15.7109375" style="111" customWidth="1"/>
    <col min="2053" max="2053" width="14.28515625" style="111" customWidth="1"/>
    <col min="2054" max="2054" width="17" style="111" customWidth="1"/>
    <col min="2055" max="2055" width="14.140625" style="111" customWidth="1"/>
    <col min="2056" max="2056" width="16.7109375" style="111" customWidth="1"/>
    <col min="2057" max="2057" width="17.28515625" style="111" customWidth="1"/>
    <col min="2058" max="2058" width="18" style="111" customWidth="1"/>
    <col min="2059" max="2059" width="16.140625" style="111" customWidth="1"/>
    <col min="2060" max="2060" width="4.42578125" style="111" customWidth="1"/>
    <col min="2061" max="2298" width="9.140625" style="111"/>
    <col min="2299" max="2299" width="3.28515625" style="111" customWidth="1"/>
    <col min="2300" max="2300" width="3" style="111" customWidth="1"/>
    <col min="2301" max="2302" width="2.42578125" style="111" customWidth="1"/>
    <col min="2303" max="2303" width="37.5703125" style="111" customWidth="1"/>
    <col min="2304" max="2304" width="15.7109375" style="111" customWidth="1"/>
    <col min="2305" max="2305" width="14.28515625" style="111" customWidth="1"/>
    <col min="2306" max="2306" width="17" style="111" customWidth="1"/>
    <col min="2307" max="2307" width="14.140625" style="111" customWidth="1"/>
    <col min="2308" max="2308" width="15.7109375" style="111" customWidth="1"/>
    <col min="2309" max="2309" width="14.28515625" style="111" customWidth="1"/>
    <col min="2310" max="2310" width="17" style="111" customWidth="1"/>
    <col min="2311" max="2311" width="14.140625" style="111" customWidth="1"/>
    <col min="2312" max="2312" width="16.7109375" style="111" customWidth="1"/>
    <col min="2313" max="2313" width="17.28515625" style="111" customWidth="1"/>
    <col min="2314" max="2314" width="18" style="111" customWidth="1"/>
    <col min="2315" max="2315" width="16.140625" style="111" customWidth="1"/>
    <col min="2316" max="2316" width="4.42578125" style="111" customWidth="1"/>
    <col min="2317" max="2554" width="9.140625" style="111"/>
    <col min="2555" max="2555" width="3.28515625" style="111" customWidth="1"/>
    <col min="2556" max="2556" width="3" style="111" customWidth="1"/>
    <col min="2557" max="2558" width="2.42578125" style="111" customWidth="1"/>
    <col min="2559" max="2559" width="37.5703125" style="111" customWidth="1"/>
    <col min="2560" max="2560" width="15.7109375" style="111" customWidth="1"/>
    <col min="2561" max="2561" width="14.28515625" style="111" customWidth="1"/>
    <col min="2562" max="2562" width="17" style="111" customWidth="1"/>
    <col min="2563" max="2563" width="14.140625" style="111" customWidth="1"/>
    <col min="2564" max="2564" width="15.7109375" style="111" customWidth="1"/>
    <col min="2565" max="2565" width="14.28515625" style="111" customWidth="1"/>
    <col min="2566" max="2566" width="17" style="111" customWidth="1"/>
    <col min="2567" max="2567" width="14.140625" style="111" customWidth="1"/>
    <col min="2568" max="2568" width="16.7109375" style="111" customWidth="1"/>
    <col min="2569" max="2569" width="17.28515625" style="111" customWidth="1"/>
    <col min="2570" max="2570" width="18" style="111" customWidth="1"/>
    <col min="2571" max="2571" width="16.140625" style="111" customWidth="1"/>
    <col min="2572" max="2572" width="4.42578125" style="111" customWidth="1"/>
    <col min="2573" max="2810" width="9.140625" style="111"/>
    <col min="2811" max="2811" width="3.28515625" style="111" customWidth="1"/>
    <col min="2812" max="2812" width="3" style="111" customWidth="1"/>
    <col min="2813" max="2814" width="2.42578125" style="111" customWidth="1"/>
    <col min="2815" max="2815" width="37.5703125" style="111" customWidth="1"/>
    <col min="2816" max="2816" width="15.7109375" style="111" customWidth="1"/>
    <col min="2817" max="2817" width="14.28515625" style="111" customWidth="1"/>
    <col min="2818" max="2818" width="17" style="111" customWidth="1"/>
    <col min="2819" max="2819" width="14.140625" style="111" customWidth="1"/>
    <col min="2820" max="2820" width="15.7109375" style="111" customWidth="1"/>
    <col min="2821" max="2821" width="14.28515625" style="111" customWidth="1"/>
    <col min="2822" max="2822" width="17" style="111" customWidth="1"/>
    <col min="2823" max="2823" width="14.140625" style="111" customWidth="1"/>
    <col min="2824" max="2824" width="16.7109375" style="111" customWidth="1"/>
    <col min="2825" max="2825" width="17.28515625" style="111" customWidth="1"/>
    <col min="2826" max="2826" width="18" style="111" customWidth="1"/>
    <col min="2827" max="2827" width="16.140625" style="111" customWidth="1"/>
    <col min="2828" max="2828" width="4.42578125" style="111" customWidth="1"/>
    <col min="2829" max="3066" width="9.140625" style="111"/>
    <col min="3067" max="3067" width="3.28515625" style="111" customWidth="1"/>
    <col min="3068" max="3068" width="3" style="111" customWidth="1"/>
    <col min="3069" max="3070" width="2.42578125" style="111" customWidth="1"/>
    <col min="3071" max="3071" width="37.5703125" style="111" customWidth="1"/>
    <col min="3072" max="3072" width="15.7109375" style="111" customWidth="1"/>
    <col min="3073" max="3073" width="14.28515625" style="111" customWidth="1"/>
    <col min="3074" max="3074" width="17" style="111" customWidth="1"/>
    <col min="3075" max="3075" width="14.140625" style="111" customWidth="1"/>
    <col min="3076" max="3076" width="15.7109375" style="111" customWidth="1"/>
    <col min="3077" max="3077" width="14.28515625" style="111" customWidth="1"/>
    <col min="3078" max="3078" width="17" style="111" customWidth="1"/>
    <col min="3079" max="3079" width="14.140625" style="111" customWidth="1"/>
    <col min="3080" max="3080" width="16.7109375" style="111" customWidth="1"/>
    <col min="3081" max="3081" width="17.28515625" style="111" customWidth="1"/>
    <col min="3082" max="3082" width="18" style="111" customWidth="1"/>
    <col min="3083" max="3083" width="16.140625" style="111" customWidth="1"/>
    <col min="3084" max="3084" width="4.42578125" style="111" customWidth="1"/>
    <col min="3085" max="3322" width="9.140625" style="111"/>
    <col min="3323" max="3323" width="3.28515625" style="111" customWidth="1"/>
    <col min="3324" max="3324" width="3" style="111" customWidth="1"/>
    <col min="3325" max="3326" width="2.42578125" style="111" customWidth="1"/>
    <col min="3327" max="3327" width="37.5703125" style="111" customWidth="1"/>
    <col min="3328" max="3328" width="15.7109375" style="111" customWidth="1"/>
    <col min="3329" max="3329" width="14.28515625" style="111" customWidth="1"/>
    <col min="3330" max="3330" width="17" style="111" customWidth="1"/>
    <col min="3331" max="3331" width="14.140625" style="111" customWidth="1"/>
    <col min="3332" max="3332" width="15.7109375" style="111" customWidth="1"/>
    <col min="3333" max="3333" width="14.28515625" style="111" customWidth="1"/>
    <col min="3334" max="3334" width="17" style="111" customWidth="1"/>
    <col min="3335" max="3335" width="14.140625" style="111" customWidth="1"/>
    <col min="3336" max="3336" width="16.7109375" style="111" customWidth="1"/>
    <col min="3337" max="3337" width="17.28515625" style="111" customWidth="1"/>
    <col min="3338" max="3338" width="18" style="111" customWidth="1"/>
    <col min="3339" max="3339" width="16.140625" style="111" customWidth="1"/>
    <col min="3340" max="3340" width="4.42578125" style="111" customWidth="1"/>
    <col min="3341" max="3578" width="9.140625" style="111"/>
    <col min="3579" max="3579" width="3.28515625" style="111" customWidth="1"/>
    <col min="3580" max="3580" width="3" style="111" customWidth="1"/>
    <col min="3581" max="3582" width="2.42578125" style="111" customWidth="1"/>
    <col min="3583" max="3583" width="37.5703125" style="111" customWidth="1"/>
    <col min="3584" max="3584" width="15.7109375" style="111" customWidth="1"/>
    <col min="3585" max="3585" width="14.28515625" style="111" customWidth="1"/>
    <col min="3586" max="3586" width="17" style="111" customWidth="1"/>
    <col min="3587" max="3587" width="14.140625" style="111" customWidth="1"/>
    <col min="3588" max="3588" width="15.7109375" style="111" customWidth="1"/>
    <col min="3589" max="3589" width="14.28515625" style="111" customWidth="1"/>
    <col min="3590" max="3590" width="17" style="111" customWidth="1"/>
    <col min="3591" max="3591" width="14.140625" style="111" customWidth="1"/>
    <col min="3592" max="3592" width="16.7109375" style="111" customWidth="1"/>
    <col min="3593" max="3593" width="17.28515625" style="111" customWidth="1"/>
    <col min="3594" max="3594" width="18" style="111" customWidth="1"/>
    <col min="3595" max="3595" width="16.140625" style="111" customWidth="1"/>
    <col min="3596" max="3596" width="4.42578125" style="111" customWidth="1"/>
    <col min="3597" max="3834" width="9.140625" style="111"/>
    <col min="3835" max="3835" width="3.28515625" style="111" customWidth="1"/>
    <col min="3836" max="3836" width="3" style="111" customWidth="1"/>
    <col min="3837" max="3838" width="2.42578125" style="111" customWidth="1"/>
    <col min="3839" max="3839" width="37.5703125" style="111" customWidth="1"/>
    <col min="3840" max="3840" width="15.7109375" style="111" customWidth="1"/>
    <col min="3841" max="3841" width="14.28515625" style="111" customWidth="1"/>
    <col min="3842" max="3842" width="17" style="111" customWidth="1"/>
    <col min="3843" max="3843" width="14.140625" style="111" customWidth="1"/>
    <col min="3844" max="3844" width="15.7109375" style="111" customWidth="1"/>
    <col min="3845" max="3845" width="14.28515625" style="111" customWidth="1"/>
    <col min="3846" max="3846" width="17" style="111" customWidth="1"/>
    <col min="3847" max="3847" width="14.140625" style="111" customWidth="1"/>
    <col min="3848" max="3848" width="16.7109375" style="111" customWidth="1"/>
    <col min="3849" max="3849" width="17.28515625" style="111" customWidth="1"/>
    <col min="3850" max="3850" width="18" style="111" customWidth="1"/>
    <col min="3851" max="3851" width="16.140625" style="111" customWidth="1"/>
    <col min="3852" max="3852" width="4.42578125" style="111" customWidth="1"/>
    <col min="3853" max="4090" width="9.140625" style="111"/>
    <col min="4091" max="4091" width="3.28515625" style="111" customWidth="1"/>
    <col min="4092" max="4092" width="3" style="111" customWidth="1"/>
    <col min="4093" max="4094" width="2.42578125" style="111" customWidth="1"/>
    <col min="4095" max="4095" width="37.5703125" style="111" customWidth="1"/>
    <col min="4096" max="4096" width="15.7109375" style="111" customWidth="1"/>
    <col min="4097" max="4097" width="14.28515625" style="111" customWidth="1"/>
    <col min="4098" max="4098" width="17" style="111" customWidth="1"/>
    <col min="4099" max="4099" width="14.140625" style="111" customWidth="1"/>
    <col min="4100" max="4100" width="15.7109375" style="111" customWidth="1"/>
    <col min="4101" max="4101" width="14.28515625" style="111" customWidth="1"/>
    <col min="4102" max="4102" width="17" style="111" customWidth="1"/>
    <col min="4103" max="4103" width="14.140625" style="111" customWidth="1"/>
    <col min="4104" max="4104" width="16.7109375" style="111" customWidth="1"/>
    <col min="4105" max="4105" width="17.28515625" style="111" customWidth="1"/>
    <col min="4106" max="4106" width="18" style="111" customWidth="1"/>
    <col min="4107" max="4107" width="16.140625" style="111" customWidth="1"/>
    <col min="4108" max="4108" width="4.42578125" style="111" customWidth="1"/>
    <col min="4109" max="4346" width="9.140625" style="111"/>
    <col min="4347" max="4347" width="3.28515625" style="111" customWidth="1"/>
    <col min="4348" max="4348" width="3" style="111" customWidth="1"/>
    <col min="4349" max="4350" width="2.42578125" style="111" customWidth="1"/>
    <col min="4351" max="4351" width="37.5703125" style="111" customWidth="1"/>
    <col min="4352" max="4352" width="15.7109375" style="111" customWidth="1"/>
    <col min="4353" max="4353" width="14.28515625" style="111" customWidth="1"/>
    <col min="4354" max="4354" width="17" style="111" customWidth="1"/>
    <col min="4355" max="4355" width="14.140625" style="111" customWidth="1"/>
    <col min="4356" max="4356" width="15.7109375" style="111" customWidth="1"/>
    <col min="4357" max="4357" width="14.28515625" style="111" customWidth="1"/>
    <col min="4358" max="4358" width="17" style="111" customWidth="1"/>
    <col min="4359" max="4359" width="14.140625" style="111" customWidth="1"/>
    <col min="4360" max="4360" width="16.7109375" style="111" customWidth="1"/>
    <col min="4361" max="4361" width="17.28515625" style="111" customWidth="1"/>
    <col min="4362" max="4362" width="18" style="111" customWidth="1"/>
    <col min="4363" max="4363" width="16.140625" style="111" customWidth="1"/>
    <col min="4364" max="4364" width="4.42578125" style="111" customWidth="1"/>
    <col min="4365" max="4602" width="9.140625" style="111"/>
    <col min="4603" max="4603" width="3.28515625" style="111" customWidth="1"/>
    <col min="4604" max="4604" width="3" style="111" customWidth="1"/>
    <col min="4605" max="4606" width="2.42578125" style="111" customWidth="1"/>
    <col min="4607" max="4607" width="37.5703125" style="111" customWidth="1"/>
    <col min="4608" max="4608" width="15.7109375" style="111" customWidth="1"/>
    <col min="4609" max="4609" width="14.28515625" style="111" customWidth="1"/>
    <col min="4610" max="4610" width="17" style="111" customWidth="1"/>
    <col min="4611" max="4611" width="14.140625" style="111" customWidth="1"/>
    <col min="4612" max="4612" width="15.7109375" style="111" customWidth="1"/>
    <col min="4613" max="4613" width="14.28515625" style="111" customWidth="1"/>
    <col min="4614" max="4614" width="17" style="111" customWidth="1"/>
    <col min="4615" max="4615" width="14.140625" style="111" customWidth="1"/>
    <col min="4616" max="4616" width="16.7109375" style="111" customWidth="1"/>
    <col min="4617" max="4617" width="17.28515625" style="111" customWidth="1"/>
    <col min="4618" max="4618" width="18" style="111" customWidth="1"/>
    <col min="4619" max="4619" width="16.140625" style="111" customWidth="1"/>
    <col min="4620" max="4620" width="4.42578125" style="111" customWidth="1"/>
    <col min="4621" max="4858" width="9.140625" style="111"/>
    <col min="4859" max="4859" width="3.28515625" style="111" customWidth="1"/>
    <col min="4860" max="4860" width="3" style="111" customWidth="1"/>
    <col min="4861" max="4862" width="2.42578125" style="111" customWidth="1"/>
    <col min="4863" max="4863" width="37.5703125" style="111" customWidth="1"/>
    <col min="4864" max="4864" width="15.7109375" style="111" customWidth="1"/>
    <col min="4865" max="4865" width="14.28515625" style="111" customWidth="1"/>
    <col min="4866" max="4866" width="17" style="111" customWidth="1"/>
    <col min="4867" max="4867" width="14.140625" style="111" customWidth="1"/>
    <col min="4868" max="4868" width="15.7109375" style="111" customWidth="1"/>
    <col min="4869" max="4869" width="14.28515625" style="111" customWidth="1"/>
    <col min="4870" max="4870" width="17" style="111" customWidth="1"/>
    <col min="4871" max="4871" width="14.140625" style="111" customWidth="1"/>
    <col min="4872" max="4872" width="16.7109375" style="111" customWidth="1"/>
    <col min="4873" max="4873" width="17.28515625" style="111" customWidth="1"/>
    <col min="4874" max="4874" width="18" style="111" customWidth="1"/>
    <col min="4875" max="4875" width="16.140625" style="111" customWidth="1"/>
    <col min="4876" max="4876" width="4.42578125" style="111" customWidth="1"/>
    <col min="4877" max="5114" width="9.140625" style="111"/>
    <col min="5115" max="5115" width="3.28515625" style="111" customWidth="1"/>
    <col min="5116" max="5116" width="3" style="111" customWidth="1"/>
    <col min="5117" max="5118" width="2.42578125" style="111" customWidth="1"/>
    <col min="5119" max="5119" width="37.5703125" style="111" customWidth="1"/>
    <col min="5120" max="5120" width="15.7109375" style="111" customWidth="1"/>
    <col min="5121" max="5121" width="14.28515625" style="111" customWidth="1"/>
    <col min="5122" max="5122" width="17" style="111" customWidth="1"/>
    <col min="5123" max="5123" width="14.140625" style="111" customWidth="1"/>
    <col min="5124" max="5124" width="15.7109375" style="111" customWidth="1"/>
    <col min="5125" max="5125" width="14.28515625" style="111" customWidth="1"/>
    <col min="5126" max="5126" width="17" style="111" customWidth="1"/>
    <col min="5127" max="5127" width="14.140625" style="111" customWidth="1"/>
    <col min="5128" max="5128" width="16.7109375" style="111" customWidth="1"/>
    <col min="5129" max="5129" width="17.28515625" style="111" customWidth="1"/>
    <col min="5130" max="5130" width="18" style="111" customWidth="1"/>
    <col min="5131" max="5131" width="16.140625" style="111" customWidth="1"/>
    <col min="5132" max="5132" width="4.42578125" style="111" customWidth="1"/>
    <col min="5133" max="5370" width="9.140625" style="111"/>
    <col min="5371" max="5371" width="3.28515625" style="111" customWidth="1"/>
    <col min="5372" max="5372" width="3" style="111" customWidth="1"/>
    <col min="5373" max="5374" width="2.42578125" style="111" customWidth="1"/>
    <col min="5375" max="5375" width="37.5703125" style="111" customWidth="1"/>
    <col min="5376" max="5376" width="15.7109375" style="111" customWidth="1"/>
    <col min="5377" max="5377" width="14.28515625" style="111" customWidth="1"/>
    <col min="5378" max="5378" width="17" style="111" customWidth="1"/>
    <col min="5379" max="5379" width="14.140625" style="111" customWidth="1"/>
    <col min="5380" max="5380" width="15.7109375" style="111" customWidth="1"/>
    <col min="5381" max="5381" width="14.28515625" style="111" customWidth="1"/>
    <col min="5382" max="5382" width="17" style="111" customWidth="1"/>
    <col min="5383" max="5383" width="14.140625" style="111" customWidth="1"/>
    <col min="5384" max="5384" width="16.7109375" style="111" customWidth="1"/>
    <col min="5385" max="5385" width="17.28515625" style="111" customWidth="1"/>
    <col min="5386" max="5386" width="18" style="111" customWidth="1"/>
    <col min="5387" max="5387" width="16.140625" style="111" customWidth="1"/>
    <col min="5388" max="5388" width="4.42578125" style="111" customWidth="1"/>
    <col min="5389" max="5626" width="9.140625" style="111"/>
    <col min="5627" max="5627" width="3.28515625" style="111" customWidth="1"/>
    <col min="5628" max="5628" width="3" style="111" customWidth="1"/>
    <col min="5629" max="5630" width="2.42578125" style="111" customWidth="1"/>
    <col min="5631" max="5631" width="37.5703125" style="111" customWidth="1"/>
    <col min="5632" max="5632" width="15.7109375" style="111" customWidth="1"/>
    <col min="5633" max="5633" width="14.28515625" style="111" customWidth="1"/>
    <col min="5634" max="5634" width="17" style="111" customWidth="1"/>
    <col min="5635" max="5635" width="14.140625" style="111" customWidth="1"/>
    <col min="5636" max="5636" width="15.7109375" style="111" customWidth="1"/>
    <col min="5637" max="5637" width="14.28515625" style="111" customWidth="1"/>
    <col min="5638" max="5638" width="17" style="111" customWidth="1"/>
    <col min="5639" max="5639" width="14.140625" style="111" customWidth="1"/>
    <col min="5640" max="5640" width="16.7109375" style="111" customWidth="1"/>
    <col min="5641" max="5641" width="17.28515625" style="111" customWidth="1"/>
    <col min="5642" max="5642" width="18" style="111" customWidth="1"/>
    <col min="5643" max="5643" width="16.140625" style="111" customWidth="1"/>
    <col min="5644" max="5644" width="4.42578125" style="111" customWidth="1"/>
    <col min="5645" max="5882" width="9.140625" style="111"/>
    <col min="5883" max="5883" width="3.28515625" style="111" customWidth="1"/>
    <col min="5884" max="5884" width="3" style="111" customWidth="1"/>
    <col min="5885" max="5886" width="2.42578125" style="111" customWidth="1"/>
    <col min="5887" max="5887" width="37.5703125" style="111" customWidth="1"/>
    <col min="5888" max="5888" width="15.7109375" style="111" customWidth="1"/>
    <col min="5889" max="5889" width="14.28515625" style="111" customWidth="1"/>
    <col min="5890" max="5890" width="17" style="111" customWidth="1"/>
    <col min="5891" max="5891" width="14.140625" style="111" customWidth="1"/>
    <col min="5892" max="5892" width="15.7109375" style="111" customWidth="1"/>
    <col min="5893" max="5893" width="14.28515625" style="111" customWidth="1"/>
    <col min="5894" max="5894" width="17" style="111" customWidth="1"/>
    <col min="5895" max="5895" width="14.140625" style="111" customWidth="1"/>
    <col min="5896" max="5896" width="16.7109375" style="111" customWidth="1"/>
    <col min="5897" max="5897" width="17.28515625" style="111" customWidth="1"/>
    <col min="5898" max="5898" width="18" style="111" customWidth="1"/>
    <col min="5899" max="5899" width="16.140625" style="111" customWidth="1"/>
    <col min="5900" max="5900" width="4.42578125" style="111" customWidth="1"/>
    <col min="5901" max="6138" width="9.140625" style="111"/>
    <col min="6139" max="6139" width="3.28515625" style="111" customWidth="1"/>
    <col min="6140" max="6140" width="3" style="111" customWidth="1"/>
    <col min="6141" max="6142" width="2.42578125" style="111" customWidth="1"/>
    <col min="6143" max="6143" width="37.5703125" style="111" customWidth="1"/>
    <col min="6144" max="6144" width="15.7109375" style="111" customWidth="1"/>
    <col min="6145" max="6145" width="14.28515625" style="111" customWidth="1"/>
    <col min="6146" max="6146" width="17" style="111" customWidth="1"/>
    <col min="6147" max="6147" width="14.140625" style="111" customWidth="1"/>
    <col min="6148" max="6148" width="15.7109375" style="111" customWidth="1"/>
    <col min="6149" max="6149" width="14.28515625" style="111" customWidth="1"/>
    <col min="6150" max="6150" width="17" style="111" customWidth="1"/>
    <col min="6151" max="6151" width="14.140625" style="111" customWidth="1"/>
    <col min="6152" max="6152" width="16.7109375" style="111" customWidth="1"/>
    <col min="6153" max="6153" width="17.28515625" style="111" customWidth="1"/>
    <col min="6154" max="6154" width="18" style="111" customWidth="1"/>
    <col min="6155" max="6155" width="16.140625" style="111" customWidth="1"/>
    <col min="6156" max="6156" width="4.42578125" style="111" customWidth="1"/>
    <col min="6157" max="6394" width="9.140625" style="111"/>
    <col min="6395" max="6395" width="3.28515625" style="111" customWidth="1"/>
    <col min="6396" max="6396" width="3" style="111" customWidth="1"/>
    <col min="6397" max="6398" width="2.42578125" style="111" customWidth="1"/>
    <col min="6399" max="6399" width="37.5703125" style="111" customWidth="1"/>
    <col min="6400" max="6400" width="15.7109375" style="111" customWidth="1"/>
    <col min="6401" max="6401" width="14.28515625" style="111" customWidth="1"/>
    <col min="6402" max="6402" width="17" style="111" customWidth="1"/>
    <col min="6403" max="6403" width="14.140625" style="111" customWidth="1"/>
    <col min="6404" max="6404" width="15.7109375" style="111" customWidth="1"/>
    <col min="6405" max="6405" width="14.28515625" style="111" customWidth="1"/>
    <col min="6406" max="6406" width="17" style="111" customWidth="1"/>
    <col min="6407" max="6407" width="14.140625" style="111" customWidth="1"/>
    <col min="6408" max="6408" width="16.7109375" style="111" customWidth="1"/>
    <col min="6409" max="6409" width="17.28515625" style="111" customWidth="1"/>
    <col min="6410" max="6410" width="18" style="111" customWidth="1"/>
    <col min="6411" max="6411" width="16.140625" style="111" customWidth="1"/>
    <col min="6412" max="6412" width="4.42578125" style="111" customWidth="1"/>
    <col min="6413" max="6650" width="9.140625" style="111"/>
    <col min="6651" max="6651" width="3.28515625" style="111" customWidth="1"/>
    <col min="6652" max="6652" width="3" style="111" customWidth="1"/>
    <col min="6653" max="6654" width="2.42578125" style="111" customWidth="1"/>
    <col min="6655" max="6655" width="37.5703125" style="111" customWidth="1"/>
    <col min="6656" max="6656" width="15.7109375" style="111" customWidth="1"/>
    <col min="6657" max="6657" width="14.28515625" style="111" customWidth="1"/>
    <col min="6658" max="6658" width="17" style="111" customWidth="1"/>
    <col min="6659" max="6659" width="14.140625" style="111" customWidth="1"/>
    <col min="6660" max="6660" width="15.7109375" style="111" customWidth="1"/>
    <col min="6661" max="6661" width="14.28515625" style="111" customWidth="1"/>
    <col min="6662" max="6662" width="17" style="111" customWidth="1"/>
    <col min="6663" max="6663" width="14.140625" style="111" customWidth="1"/>
    <col min="6664" max="6664" width="16.7109375" style="111" customWidth="1"/>
    <col min="6665" max="6665" width="17.28515625" style="111" customWidth="1"/>
    <col min="6666" max="6666" width="18" style="111" customWidth="1"/>
    <col min="6667" max="6667" width="16.140625" style="111" customWidth="1"/>
    <col min="6668" max="6668" width="4.42578125" style="111" customWidth="1"/>
    <col min="6669" max="6906" width="9.140625" style="111"/>
    <col min="6907" max="6907" width="3.28515625" style="111" customWidth="1"/>
    <col min="6908" max="6908" width="3" style="111" customWidth="1"/>
    <col min="6909" max="6910" width="2.42578125" style="111" customWidth="1"/>
    <col min="6911" max="6911" width="37.5703125" style="111" customWidth="1"/>
    <col min="6912" max="6912" width="15.7109375" style="111" customWidth="1"/>
    <col min="6913" max="6913" width="14.28515625" style="111" customWidth="1"/>
    <col min="6914" max="6914" width="17" style="111" customWidth="1"/>
    <col min="6915" max="6915" width="14.140625" style="111" customWidth="1"/>
    <col min="6916" max="6916" width="15.7109375" style="111" customWidth="1"/>
    <col min="6917" max="6917" width="14.28515625" style="111" customWidth="1"/>
    <col min="6918" max="6918" width="17" style="111" customWidth="1"/>
    <col min="6919" max="6919" width="14.140625" style="111" customWidth="1"/>
    <col min="6920" max="6920" width="16.7109375" style="111" customWidth="1"/>
    <col min="6921" max="6921" width="17.28515625" style="111" customWidth="1"/>
    <col min="6922" max="6922" width="18" style="111" customWidth="1"/>
    <col min="6923" max="6923" width="16.140625" style="111" customWidth="1"/>
    <col min="6924" max="6924" width="4.42578125" style="111" customWidth="1"/>
    <col min="6925" max="7162" width="9.140625" style="111"/>
    <col min="7163" max="7163" width="3.28515625" style="111" customWidth="1"/>
    <col min="7164" max="7164" width="3" style="111" customWidth="1"/>
    <col min="7165" max="7166" width="2.42578125" style="111" customWidth="1"/>
    <col min="7167" max="7167" width="37.5703125" style="111" customWidth="1"/>
    <col min="7168" max="7168" width="15.7109375" style="111" customWidth="1"/>
    <col min="7169" max="7169" width="14.28515625" style="111" customWidth="1"/>
    <col min="7170" max="7170" width="17" style="111" customWidth="1"/>
    <col min="7171" max="7171" width="14.140625" style="111" customWidth="1"/>
    <col min="7172" max="7172" width="15.7109375" style="111" customWidth="1"/>
    <col min="7173" max="7173" width="14.28515625" style="111" customWidth="1"/>
    <col min="7174" max="7174" width="17" style="111" customWidth="1"/>
    <col min="7175" max="7175" width="14.140625" style="111" customWidth="1"/>
    <col min="7176" max="7176" width="16.7109375" style="111" customWidth="1"/>
    <col min="7177" max="7177" width="17.28515625" style="111" customWidth="1"/>
    <col min="7178" max="7178" width="18" style="111" customWidth="1"/>
    <col min="7179" max="7179" width="16.140625" style="111" customWidth="1"/>
    <col min="7180" max="7180" width="4.42578125" style="111" customWidth="1"/>
    <col min="7181" max="7418" width="9.140625" style="111"/>
    <col min="7419" max="7419" width="3.28515625" style="111" customWidth="1"/>
    <col min="7420" max="7420" width="3" style="111" customWidth="1"/>
    <col min="7421" max="7422" width="2.42578125" style="111" customWidth="1"/>
    <col min="7423" max="7423" width="37.5703125" style="111" customWidth="1"/>
    <col min="7424" max="7424" width="15.7109375" style="111" customWidth="1"/>
    <col min="7425" max="7425" width="14.28515625" style="111" customWidth="1"/>
    <col min="7426" max="7426" width="17" style="111" customWidth="1"/>
    <col min="7427" max="7427" width="14.140625" style="111" customWidth="1"/>
    <col min="7428" max="7428" width="15.7109375" style="111" customWidth="1"/>
    <col min="7429" max="7429" width="14.28515625" style="111" customWidth="1"/>
    <col min="7430" max="7430" width="17" style="111" customWidth="1"/>
    <col min="7431" max="7431" width="14.140625" style="111" customWidth="1"/>
    <col min="7432" max="7432" width="16.7109375" style="111" customWidth="1"/>
    <col min="7433" max="7433" width="17.28515625" style="111" customWidth="1"/>
    <col min="7434" max="7434" width="18" style="111" customWidth="1"/>
    <col min="7435" max="7435" width="16.140625" style="111" customWidth="1"/>
    <col min="7436" max="7436" width="4.42578125" style="111" customWidth="1"/>
    <col min="7437" max="7674" width="9.140625" style="111"/>
    <col min="7675" max="7675" width="3.28515625" style="111" customWidth="1"/>
    <col min="7676" max="7676" width="3" style="111" customWidth="1"/>
    <col min="7677" max="7678" width="2.42578125" style="111" customWidth="1"/>
    <col min="7679" max="7679" width="37.5703125" style="111" customWidth="1"/>
    <col min="7680" max="7680" width="15.7109375" style="111" customWidth="1"/>
    <col min="7681" max="7681" width="14.28515625" style="111" customWidth="1"/>
    <col min="7682" max="7682" width="17" style="111" customWidth="1"/>
    <col min="7683" max="7683" width="14.140625" style="111" customWidth="1"/>
    <col min="7684" max="7684" width="15.7109375" style="111" customWidth="1"/>
    <col min="7685" max="7685" width="14.28515625" style="111" customWidth="1"/>
    <col min="7686" max="7686" width="17" style="111" customWidth="1"/>
    <col min="7687" max="7687" width="14.140625" style="111" customWidth="1"/>
    <col min="7688" max="7688" width="16.7109375" style="111" customWidth="1"/>
    <col min="7689" max="7689" width="17.28515625" style="111" customWidth="1"/>
    <col min="7690" max="7690" width="18" style="111" customWidth="1"/>
    <col min="7691" max="7691" width="16.140625" style="111" customWidth="1"/>
    <col min="7692" max="7692" width="4.42578125" style="111" customWidth="1"/>
    <col min="7693" max="7930" width="9.140625" style="111"/>
    <col min="7931" max="7931" width="3.28515625" style="111" customWidth="1"/>
    <col min="7932" max="7932" width="3" style="111" customWidth="1"/>
    <col min="7933" max="7934" width="2.42578125" style="111" customWidth="1"/>
    <col min="7935" max="7935" width="37.5703125" style="111" customWidth="1"/>
    <col min="7936" max="7936" width="15.7109375" style="111" customWidth="1"/>
    <col min="7937" max="7937" width="14.28515625" style="111" customWidth="1"/>
    <col min="7938" max="7938" width="17" style="111" customWidth="1"/>
    <col min="7939" max="7939" width="14.140625" style="111" customWidth="1"/>
    <col min="7940" max="7940" width="15.7109375" style="111" customWidth="1"/>
    <col min="7941" max="7941" width="14.28515625" style="111" customWidth="1"/>
    <col min="7942" max="7942" width="17" style="111" customWidth="1"/>
    <col min="7943" max="7943" width="14.140625" style="111" customWidth="1"/>
    <col min="7944" max="7944" width="16.7109375" style="111" customWidth="1"/>
    <col min="7945" max="7945" width="17.28515625" style="111" customWidth="1"/>
    <col min="7946" max="7946" width="18" style="111" customWidth="1"/>
    <col min="7947" max="7947" width="16.140625" style="111" customWidth="1"/>
    <col min="7948" max="7948" width="4.42578125" style="111" customWidth="1"/>
    <col min="7949" max="8186" width="9.140625" style="111"/>
    <col min="8187" max="8187" width="3.28515625" style="111" customWidth="1"/>
    <col min="8188" max="8188" width="3" style="111" customWidth="1"/>
    <col min="8189" max="8190" width="2.42578125" style="111" customWidth="1"/>
    <col min="8191" max="8191" width="37.5703125" style="111" customWidth="1"/>
    <col min="8192" max="8192" width="15.7109375" style="111" customWidth="1"/>
    <col min="8193" max="8193" width="14.28515625" style="111" customWidth="1"/>
    <col min="8194" max="8194" width="17" style="111" customWidth="1"/>
    <col min="8195" max="8195" width="14.140625" style="111" customWidth="1"/>
    <col min="8196" max="8196" width="15.7109375" style="111" customWidth="1"/>
    <col min="8197" max="8197" width="14.28515625" style="111" customWidth="1"/>
    <col min="8198" max="8198" width="17" style="111" customWidth="1"/>
    <col min="8199" max="8199" width="14.140625" style="111" customWidth="1"/>
    <col min="8200" max="8200" width="16.7109375" style="111" customWidth="1"/>
    <col min="8201" max="8201" width="17.28515625" style="111" customWidth="1"/>
    <col min="8202" max="8202" width="18" style="111" customWidth="1"/>
    <col min="8203" max="8203" width="16.140625" style="111" customWidth="1"/>
    <col min="8204" max="8204" width="4.42578125" style="111" customWidth="1"/>
    <col min="8205" max="8442" width="9.140625" style="111"/>
    <col min="8443" max="8443" width="3.28515625" style="111" customWidth="1"/>
    <col min="8444" max="8444" width="3" style="111" customWidth="1"/>
    <col min="8445" max="8446" width="2.42578125" style="111" customWidth="1"/>
    <col min="8447" max="8447" width="37.5703125" style="111" customWidth="1"/>
    <col min="8448" max="8448" width="15.7109375" style="111" customWidth="1"/>
    <col min="8449" max="8449" width="14.28515625" style="111" customWidth="1"/>
    <col min="8450" max="8450" width="17" style="111" customWidth="1"/>
    <col min="8451" max="8451" width="14.140625" style="111" customWidth="1"/>
    <col min="8452" max="8452" width="15.7109375" style="111" customWidth="1"/>
    <col min="8453" max="8453" width="14.28515625" style="111" customWidth="1"/>
    <col min="8454" max="8454" width="17" style="111" customWidth="1"/>
    <col min="8455" max="8455" width="14.140625" style="111" customWidth="1"/>
    <col min="8456" max="8456" width="16.7109375" style="111" customWidth="1"/>
    <col min="8457" max="8457" width="17.28515625" style="111" customWidth="1"/>
    <col min="8458" max="8458" width="18" style="111" customWidth="1"/>
    <col min="8459" max="8459" width="16.140625" style="111" customWidth="1"/>
    <col min="8460" max="8460" width="4.42578125" style="111" customWidth="1"/>
    <col min="8461" max="8698" width="9.140625" style="111"/>
    <col min="8699" max="8699" width="3.28515625" style="111" customWidth="1"/>
    <col min="8700" max="8700" width="3" style="111" customWidth="1"/>
    <col min="8701" max="8702" width="2.42578125" style="111" customWidth="1"/>
    <col min="8703" max="8703" width="37.5703125" style="111" customWidth="1"/>
    <col min="8704" max="8704" width="15.7109375" style="111" customWidth="1"/>
    <col min="8705" max="8705" width="14.28515625" style="111" customWidth="1"/>
    <col min="8706" max="8706" width="17" style="111" customWidth="1"/>
    <col min="8707" max="8707" width="14.140625" style="111" customWidth="1"/>
    <col min="8708" max="8708" width="15.7109375" style="111" customWidth="1"/>
    <col min="8709" max="8709" width="14.28515625" style="111" customWidth="1"/>
    <col min="8710" max="8710" width="17" style="111" customWidth="1"/>
    <col min="8711" max="8711" width="14.140625" style="111" customWidth="1"/>
    <col min="8712" max="8712" width="16.7109375" style="111" customWidth="1"/>
    <col min="8713" max="8713" width="17.28515625" style="111" customWidth="1"/>
    <col min="8714" max="8714" width="18" style="111" customWidth="1"/>
    <col min="8715" max="8715" width="16.140625" style="111" customWidth="1"/>
    <col min="8716" max="8716" width="4.42578125" style="111" customWidth="1"/>
    <col min="8717" max="8954" width="9.140625" style="111"/>
    <col min="8955" max="8955" width="3.28515625" style="111" customWidth="1"/>
    <col min="8956" max="8956" width="3" style="111" customWidth="1"/>
    <col min="8957" max="8958" width="2.42578125" style="111" customWidth="1"/>
    <col min="8959" max="8959" width="37.5703125" style="111" customWidth="1"/>
    <col min="8960" max="8960" width="15.7109375" style="111" customWidth="1"/>
    <col min="8961" max="8961" width="14.28515625" style="111" customWidth="1"/>
    <col min="8962" max="8962" width="17" style="111" customWidth="1"/>
    <col min="8963" max="8963" width="14.140625" style="111" customWidth="1"/>
    <col min="8964" max="8964" width="15.7109375" style="111" customWidth="1"/>
    <col min="8965" max="8965" width="14.28515625" style="111" customWidth="1"/>
    <col min="8966" max="8966" width="17" style="111" customWidth="1"/>
    <col min="8967" max="8967" width="14.140625" style="111" customWidth="1"/>
    <col min="8968" max="8968" width="16.7109375" style="111" customWidth="1"/>
    <col min="8969" max="8969" width="17.28515625" style="111" customWidth="1"/>
    <col min="8970" max="8970" width="18" style="111" customWidth="1"/>
    <col min="8971" max="8971" width="16.140625" style="111" customWidth="1"/>
    <col min="8972" max="8972" width="4.42578125" style="111" customWidth="1"/>
    <col min="8973" max="9210" width="9.140625" style="111"/>
    <col min="9211" max="9211" width="3.28515625" style="111" customWidth="1"/>
    <col min="9212" max="9212" width="3" style="111" customWidth="1"/>
    <col min="9213" max="9214" width="2.42578125" style="111" customWidth="1"/>
    <col min="9215" max="9215" width="37.5703125" style="111" customWidth="1"/>
    <col min="9216" max="9216" width="15.7109375" style="111" customWidth="1"/>
    <col min="9217" max="9217" width="14.28515625" style="111" customWidth="1"/>
    <col min="9218" max="9218" width="17" style="111" customWidth="1"/>
    <col min="9219" max="9219" width="14.140625" style="111" customWidth="1"/>
    <col min="9220" max="9220" width="15.7109375" style="111" customWidth="1"/>
    <col min="9221" max="9221" width="14.28515625" style="111" customWidth="1"/>
    <col min="9222" max="9222" width="17" style="111" customWidth="1"/>
    <col min="9223" max="9223" width="14.140625" style="111" customWidth="1"/>
    <col min="9224" max="9224" width="16.7109375" style="111" customWidth="1"/>
    <col min="9225" max="9225" width="17.28515625" style="111" customWidth="1"/>
    <col min="9226" max="9226" width="18" style="111" customWidth="1"/>
    <col min="9227" max="9227" width="16.140625" style="111" customWidth="1"/>
    <col min="9228" max="9228" width="4.42578125" style="111" customWidth="1"/>
    <col min="9229" max="9466" width="9.140625" style="111"/>
    <col min="9467" max="9467" width="3.28515625" style="111" customWidth="1"/>
    <col min="9468" max="9468" width="3" style="111" customWidth="1"/>
    <col min="9469" max="9470" width="2.42578125" style="111" customWidth="1"/>
    <col min="9471" max="9471" width="37.5703125" style="111" customWidth="1"/>
    <col min="9472" max="9472" width="15.7109375" style="111" customWidth="1"/>
    <col min="9473" max="9473" width="14.28515625" style="111" customWidth="1"/>
    <col min="9474" max="9474" width="17" style="111" customWidth="1"/>
    <col min="9475" max="9475" width="14.140625" style="111" customWidth="1"/>
    <col min="9476" max="9476" width="15.7109375" style="111" customWidth="1"/>
    <col min="9477" max="9477" width="14.28515625" style="111" customWidth="1"/>
    <col min="9478" max="9478" width="17" style="111" customWidth="1"/>
    <col min="9479" max="9479" width="14.140625" style="111" customWidth="1"/>
    <col min="9480" max="9480" width="16.7109375" style="111" customWidth="1"/>
    <col min="9481" max="9481" width="17.28515625" style="111" customWidth="1"/>
    <col min="9482" max="9482" width="18" style="111" customWidth="1"/>
    <col min="9483" max="9483" width="16.140625" style="111" customWidth="1"/>
    <col min="9484" max="9484" width="4.42578125" style="111" customWidth="1"/>
    <col min="9485" max="9722" width="9.140625" style="111"/>
    <col min="9723" max="9723" width="3.28515625" style="111" customWidth="1"/>
    <col min="9724" max="9724" width="3" style="111" customWidth="1"/>
    <col min="9725" max="9726" width="2.42578125" style="111" customWidth="1"/>
    <col min="9727" max="9727" width="37.5703125" style="111" customWidth="1"/>
    <col min="9728" max="9728" width="15.7109375" style="111" customWidth="1"/>
    <col min="9729" max="9729" width="14.28515625" style="111" customWidth="1"/>
    <col min="9730" max="9730" width="17" style="111" customWidth="1"/>
    <col min="9731" max="9731" width="14.140625" style="111" customWidth="1"/>
    <col min="9732" max="9732" width="15.7109375" style="111" customWidth="1"/>
    <col min="9733" max="9733" width="14.28515625" style="111" customWidth="1"/>
    <col min="9734" max="9734" width="17" style="111" customWidth="1"/>
    <col min="9735" max="9735" width="14.140625" style="111" customWidth="1"/>
    <col min="9736" max="9736" width="16.7109375" style="111" customWidth="1"/>
    <col min="9737" max="9737" width="17.28515625" style="111" customWidth="1"/>
    <col min="9738" max="9738" width="18" style="111" customWidth="1"/>
    <col min="9739" max="9739" width="16.140625" style="111" customWidth="1"/>
    <col min="9740" max="9740" width="4.42578125" style="111" customWidth="1"/>
    <col min="9741" max="9978" width="9.140625" style="111"/>
    <col min="9979" max="9979" width="3.28515625" style="111" customWidth="1"/>
    <col min="9980" max="9980" width="3" style="111" customWidth="1"/>
    <col min="9981" max="9982" width="2.42578125" style="111" customWidth="1"/>
    <col min="9983" max="9983" width="37.5703125" style="111" customWidth="1"/>
    <col min="9984" max="9984" width="15.7109375" style="111" customWidth="1"/>
    <col min="9985" max="9985" width="14.28515625" style="111" customWidth="1"/>
    <col min="9986" max="9986" width="17" style="111" customWidth="1"/>
    <col min="9987" max="9987" width="14.140625" style="111" customWidth="1"/>
    <col min="9988" max="9988" width="15.7109375" style="111" customWidth="1"/>
    <col min="9989" max="9989" width="14.28515625" style="111" customWidth="1"/>
    <col min="9990" max="9990" width="17" style="111" customWidth="1"/>
    <col min="9991" max="9991" width="14.140625" style="111" customWidth="1"/>
    <col min="9992" max="9992" width="16.7109375" style="111" customWidth="1"/>
    <col min="9993" max="9993" width="17.28515625" style="111" customWidth="1"/>
    <col min="9994" max="9994" width="18" style="111" customWidth="1"/>
    <col min="9995" max="9995" width="16.140625" style="111" customWidth="1"/>
    <col min="9996" max="9996" width="4.42578125" style="111" customWidth="1"/>
    <col min="9997" max="10234" width="9.140625" style="111"/>
    <col min="10235" max="10235" width="3.28515625" style="111" customWidth="1"/>
    <col min="10236" max="10236" width="3" style="111" customWidth="1"/>
    <col min="10237" max="10238" width="2.42578125" style="111" customWidth="1"/>
    <col min="10239" max="10239" width="37.5703125" style="111" customWidth="1"/>
    <col min="10240" max="10240" width="15.7109375" style="111" customWidth="1"/>
    <col min="10241" max="10241" width="14.28515625" style="111" customWidth="1"/>
    <col min="10242" max="10242" width="17" style="111" customWidth="1"/>
    <col min="10243" max="10243" width="14.140625" style="111" customWidth="1"/>
    <col min="10244" max="10244" width="15.7109375" style="111" customWidth="1"/>
    <col min="10245" max="10245" width="14.28515625" style="111" customWidth="1"/>
    <col min="10246" max="10246" width="17" style="111" customWidth="1"/>
    <col min="10247" max="10247" width="14.140625" style="111" customWidth="1"/>
    <col min="10248" max="10248" width="16.7109375" style="111" customWidth="1"/>
    <col min="10249" max="10249" width="17.28515625" style="111" customWidth="1"/>
    <col min="10250" max="10250" width="18" style="111" customWidth="1"/>
    <col min="10251" max="10251" width="16.140625" style="111" customWidth="1"/>
    <col min="10252" max="10252" width="4.42578125" style="111" customWidth="1"/>
    <col min="10253" max="10490" width="9.140625" style="111"/>
    <col min="10491" max="10491" width="3.28515625" style="111" customWidth="1"/>
    <col min="10492" max="10492" width="3" style="111" customWidth="1"/>
    <col min="10493" max="10494" width="2.42578125" style="111" customWidth="1"/>
    <col min="10495" max="10495" width="37.5703125" style="111" customWidth="1"/>
    <col min="10496" max="10496" width="15.7109375" style="111" customWidth="1"/>
    <col min="10497" max="10497" width="14.28515625" style="111" customWidth="1"/>
    <col min="10498" max="10498" width="17" style="111" customWidth="1"/>
    <col min="10499" max="10499" width="14.140625" style="111" customWidth="1"/>
    <col min="10500" max="10500" width="15.7109375" style="111" customWidth="1"/>
    <col min="10501" max="10501" width="14.28515625" style="111" customWidth="1"/>
    <col min="10502" max="10502" width="17" style="111" customWidth="1"/>
    <col min="10503" max="10503" width="14.140625" style="111" customWidth="1"/>
    <col min="10504" max="10504" width="16.7109375" style="111" customWidth="1"/>
    <col min="10505" max="10505" width="17.28515625" style="111" customWidth="1"/>
    <col min="10506" max="10506" width="18" style="111" customWidth="1"/>
    <col min="10507" max="10507" width="16.140625" style="111" customWidth="1"/>
    <col min="10508" max="10508" width="4.42578125" style="111" customWidth="1"/>
    <col min="10509" max="10746" width="9.140625" style="111"/>
    <col min="10747" max="10747" width="3.28515625" style="111" customWidth="1"/>
    <col min="10748" max="10748" width="3" style="111" customWidth="1"/>
    <col min="10749" max="10750" width="2.42578125" style="111" customWidth="1"/>
    <col min="10751" max="10751" width="37.5703125" style="111" customWidth="1"/>
    <col min="10752" max="10752" width="15.7109375" style="111" customWidth="1"/>
    <col min="10753" max="10753" width="14.28515625" style="111" customWidth="1"/>
    <col min="10754" max="10754" width="17" style="111" customWidth="1"/>
    <col min="10755" max="10755" width="14.140625" style="111" customWidth="1"/>
    <col min="10756" max="10756" width="15.7109375" style="111" customWidth="1"/>
    <col min="10757" max="10757" width="14.28515625" style="111" customWidth="1"/>
    <col min="10758" max="10758" width="17" style="111" customWidth="1"/>
    <col min="10759" max="10759" width="14.140625" style="111" customWidth="1"/>
    <col min="10760" max="10760" width="16.7109375" style="111" customWidth="1"/>
    <col min="10761" max="10761" width="17.28515625" style="111" customWidth="1"/>
    <col min="10762" max="10762" width="18" style="111" customWidth="1"/>
    <col min="10763" max="10763" width="16.140625" style="111" customWidth="1"/>
    <col min="10764" max="10764" width="4.42578125" style="111" customWidth="1"/>
    <col min="10765" max="11002" width="9.140625" style="111"/>
    <col min="11003" max="11003" width="3.28515625" style="111" customWidth="1"/>
    <col min="11004" max="11004" width="3" style="111" customWidth="1"/>
    <col min="11005" max="11006" width="2.42578125" style="111" customWidth="1"/>
    <col min="11007" max="11007" width="37.5703125" style="111" customWidth="1"/>
    <col min="11008" max="11008" width="15.7109375" style="111" customWidth="1"/>
    <col min="11009" max="11009" width="14.28515625" style="111" customWidth="1"/>
    <col min="11010" max="11010" width="17" style="111" customWidth="1"/>
    <col min="11011" max="11011" width="14.140625" style="111" customWidth="1"/>
    <col min="11012" max="11012" width="15.7109375" style="111" customWidth="1"/>
    <col min="11013" max="11013" width="14.28515625" style="111" customWidth="1"/>
    <col min="11014" max="11014" width="17" style="111" customWidth="1"/>
    <col min="11015" max="11015" width="14.140625" style="111" customWidth="1"/>
    <col min="11016" max="11016" width="16.7109375" style="111" customWidth="1"/>
    <col min="11017" max="11017" width="17.28515625" style="111" customWidth="1"/>
    <col min="11018" max="11018" width="18" style="111" customWidth="1"/>
    <col min="11019" max="11019" width="16.140625" style="111" customWidth="1"/>
    <col min="11020" max="11020" width="4.42578125" style="111" customWidth="1"/>
    <col min="11021" max="11258" width="9.140625" style="111"/>
    <col min="11259" max="11259" width="3.28515625" style="111" customWidth="1"/>
    <col min="11260" max="11260" width="3" style="111" customWidth="1"/>
    <col min="11261" max="11262" width="2.42578125" style="111" customWidth="1"/>
    <col min="11263" max="11263" width="37.5703125" style="111" customWidth="1"/>
    <col min="11264" max="11264" width="15.7109375" style="111" customWidth="1"/>
    <col min="11265" max="11265" width="14.28515625" style="111" customWidth="1"/>
    <col min="11266" max="11266" width="17" style="111" customWidth="1"/>
    <col min="11267" max="11267" width="14.140625" style="111" customWidth="1"/>
    <col min="11268" max="11268" width="15.7109375" style="111" customWidth="1"/>
    <col min="11269" max="11269" width="14.28515625" style="111" customWidth="1"/>
    <col min="11270" max="11270" width="17" style="111" customWidth="1"/>
    <col min="11271" max="11271" width="14.140625" style="111" customWidth="1"/>
    <col min="11272" max="11272" width="16.7109375" style="111" customWidth="1"/>
    <col min="11273" max="11273" width="17.28515625" style="111" customWidth="1"/>
    <col min="11274" max="11274" width="18" style="111" customWidth="1"/>
    <col min="11275" max="11275" width="16.140625" style="111" customWidth="1"/>
    <col min="11276" max="11276" width="4.42578125" style="111" customWidth="1"/>
    <col min="11277" max="11514" width="9.140625" style="111"/>
    <col min="11515" max="11515" width="3.28515625" style="111" customWidth="1"/>
    <col min="11516" max="11516" width="3" style="111" customWidth="1"/>
    <col min="11517" max="11518" width="2.42578125" style="111" customWidth="1"/>
    <col min="11519" max="11519" width="37.5703125" style="111" customWidth="1"/>
    <col min="11520" max="11520" width="15.7109375" style="111" customWidth="1"/>
    <col min="11521" max="11521" width="14.28515625" style="111" customWidth="1"/>
    <col min="11522" max="11522" width="17" style="111" customWidth="1"/>
    <col min="11523" max="11523" width="14.140625" style="111" customWidth="1"/>
    <col min="11524" max="11524" width="15.7109375" style="111" customWidth="1"/>
    <col min="11525" max="11525" width="14.28515625" style="111" customWidth="1"/>
    <col min="11526" max="11526" width="17" style="111" customWidth="1"/>
    <col min="11527" max="11527" width="14.140625" style="111" customWidth="1"/>
    <col min="11528" max="11528" width="16.7109375" style="111" customWidth="1"/>
    <col min="11529" max="11529" width="17.28515625" style="111" customWidth="1"/>
    <col min="11530" max="11530" width="18" style="111" customWidth="1"/>
    <col min="11531" max="11531" width="16.140625" style="111" customWidth="1"/>
    <col min="11532" max="11532" width="4.42578125" style="111" customWidth="1"/>
    <col min="11533" max="11770" width="9.140625" style="111"/>
    <col min="11771" max="11771" width="3.28515625" style="111" customWidth="1"/>
    <col min="11772" max="11772" width="3" style="111" customWidth="1"/>
    <col min="11773" max="11774" width="2.42578125" style="111" customWidth="1"/>
    <col min="11775" max="11775" width="37.5703125" style="111" customWidth="1"/>
    <col min="11776" max="11776" width="15.7109375" style="111" customWidth="1"/>
    <col min="11777" max="11777" width="14.28515625" style="111" customWidth="1"/>
    <col min="11778" max="11778" width="17" style="111" customWidth="1"/>
    <col min="11779" max="11779" width="14.140625" style="111" customWidth="1"/>
    <col min="11780" max="11780" width="15.7109375" style="111" customWidth="1"/>
    <col min="11781" max="11781" width="14.28515625" style="111" customWidth="1"/>
    <col min="11782" max="11782" width="17" style="111" customWidth="1"/>
    <col min="11783" max="11783" width="14.140625" style="111" customWidth="1"/>
    <col min="11784" max="11784" width="16.7109375" style="111" customWidth="1"/>
    <col min="11785" max="11785" width="17.28515625" style="111" customWidth="1"/>
    <col min="11786" max="11786" width="18" style="111" customWidth="1"/>
    <col min="11787" max="11787" width="16.140625" style="111" customWidth="1"/>
    <col min="11788" max="11788" width="4.42578125" style="111" customWidth="1"/>
    <col min="11789" max="12026" width="9.140625" style="111"/>
    <col min="12027" max="12027" width="3.28515625" style="111" customWidth="1"/>
    <col min="12028" max="12028" width="3" style="111" customWidth="1"/>
    <col min="12029" max="12030" width="2.42578125" style="111" customWidth="1"/>
    <col min="12031" max="12031" width="37.5703125" style="111" customWidth="1"/>
    <col min="12032" max="12032" width="15.7109375" style="111" customWidth="1"/>
    <col min="12033" max="12033" width="14.28515625" style="111" customWidth="1"/>
    <col min="12034" max="12034" width="17" style="111" customWidth="1"/>
    <col min="12035" max="12035" width="14.140625" style="111" customWidth="1"/>
    <col min="12036" max="12036" width="15.7109375" style="111" customWidth="1"/>
    <col min="12037" max="12037" width="14.28515625" style="111" customWidth="1"/>
    <col min="12038" max="12038" width="17" style="111" customWidth="1"/>
    <col min="12039" max="12039" width="14.140625" style="111" customWidth="1"/>
    <col min="12040" max="12040" width="16.7109375" style="111" customWidth="1"/>
    <col min="12041" max="12041" width="17.28515625" style="111" customWidth="1"/>
    <col min="12042" max="12042" width="18" style="111" customWidth="1"/>
    <col min="12043" max="12043" width="16.140625" style="111" customWidth="1"/>
    <col min="12044" max="12044" width="4.42578125" style="111" customWidth="1"/>
    <col min="12045" max="12282" width="9.140625" style="111"/>
    <col min="12283" max="12283" width="3.28515625" style="111" customWidth="1"/>
    <col min="12284" max="12284" width="3" style="111" customWidth="1"/>
    <col min="12285" max="12286" width="2.42578125" style="111" customWidth="1"/>
    <col min="12287" max="12287" width="37.5703125" style="111" customWidth="1"/>
    <col min="12288" max="12288" width="15.7109375" style="111" customWidth="1"/>
    <col min="12289" max="12289" width="14.28515625" style="111" customWidth="1"/>
    <col min="12290" max="12290" width="17" style="111" customWidth="1"/>
    <col min="12291" max="12291" width="14.140625" style="111" customWidth="1"/>
    <col min="12292" max="12292" width="15.7109375" style="111" customWidth="1"/>
    <col min="12293" max="12293" width="14.28515625" style="111" customWidth="1"/>
    <col min="12294" max="12294" width="17" style="111" customWidth="1"/>
    <col min="12295" max="12295" width="14.140625" style="111" customWidth="1"/>
    <col min="12296" max="12296" width="16.7109375" style="111" customWidth="1"/>
    <col min="12297" max="12297" width="17.28515625" style="111" customWidth="1"/>
    <col min="12298" max="12298" width="18" style="111" customWidth="1"/>
    <col min="12299" max="12299" width="16.140625" style="111" customWidth="1"/>
    <col min="12300" max="12300" width="4.42578125" style="111" customWidth="1"/>
    <col min="12301" max="12538" width="9.140625" style="111"/>
    <col min="12539" max="12539" width="3.28515625" style="111" customWidth="1"/>
    <col min="12540" max="12540" width="3" style="111" customWidth="1"/>
    <col min="12541" max="12542" width="2.42578125" style="111" customWidth="1"/>
    <col min="12543" max="12543" width="37.5703125" style="111" customWidth="1"/>
    <col min="12544" max="12544" width="15.7109375" style="111" customWidth="1"/>
    <col min="12545" max="12545" width="14.28515625" style="111" customWidth="1"/>
    <col min="12546" max="12546" width="17" style="111" customWidth="1"/>
    <col min="12547" max="12547" width="14.140625" style="111" customWidth="1"/>
    <col min="12548" max="12548" width="15.7109375" style="111" customWidth="1"/>
    <col min="12549" max="12549" width="14.28515625" style="111" customWidth="1"/>
    <col min="12550" max="12550" width="17" style="111" customWidth="1"/>
    <col min="12551" max="12551" width="14.140625" style="111" customWidth="1"/>
    <col min="12552" max="12552" width="16.7109375" style="111" customWidth="1"/>
    <col min="12553" max="12553" width="17.28515625" style="111" customWidth="1"/>
    <col min="12554" max="12554" width="18" style="111" customWidth="1"/>
    <col min="12555" max="12555" width="16.140625" style="111" customWidth="1"/>
    <col min="12556" max="12556" width="4.42578125" style="111" customWidth="1"/>
    <col min="12557" max="12794" width="9.140625" style="111"/>
    <col min="12795" max="12795" width="3.28515625" style="111" customWidth="1"/>
    <col min="12796" max="12796" width="3" style="111" customWidth="1"/>
    <col min="12797" max="12798" width="2.42578125" style="111" customWidth="1"/>
    <col min="12799" max="12799" width="37.5703125" style="111" customWidth="1"/>
    <col min="12800" max="12800" width="15.7109375" style="111" customWidth="1"/>
    <col min="12801" max="12801" width="14.28515625" style="111" customWidth="1"/>
    <col min="12802" max="12802" width="17" style="111" customWidth="1"/>
    <col min="12803" max="12803" width="14.140625" style="111" customWidth="1"/>
    <col min="12804" max="12804" width="15.7109375" style="111" customWidth="1"/>
    <col min="12805" max="12805" width="14.28515625" style="111" customWidth="1"/>
    <col min="12806" max="12806" width="17" style="111" customWidth="1"/>
    <col min="12807" max="12807" width="14.140625" style="111" customWidth="1"/>
    <col min="12808" max="12808" width="16.7109375" style="111" customWidth="1"/>
    <col min="12809" max="12809" width="17.28515625" style="111" customWidth="1"/>
    <col min="12810" max="12810" width="18" style="111" customWidth="1"/>
    <col min="12811" max="12811" width="16.140625" style="111" customWidth="1"/>
    <col min="12812" max="12812" width="4.42578125" style="111" customWidth="1"/>
    <col min="12813" max="13050" width="9.140625" style="111"/>
    <col min="13051" max="13051" width="3.28515625" style="111" customWidth="1"/>
    <col min="13052" max="13052" width="3" style="111" customWidth="1"/>
    <col min="13053" max="13054" width="2.42578125" style="111" customWidth="1"/>
    <col min="13055" max="13055" width="37.5703125" style="111" customWidth="1"/>
    <col min="13056" max="13056" width="15.7109375" style="111" customWidth="1"/>
    <col min="13057" max="13057" width="14.28515625" style="111" customWidth="1"/>
    <col min="13058" max="13058" width="17" style="111" customWidth="1"/>
    <col min="13059" max="13059" width="14.140625" style="111" customWidth="1"/>
    <col min="13060" max="13060" width="15.7109375" style="111" customWidth="1"/>
    <col min="13061" max="13061" width="14.28515625" style="111" customWidth="1"/>
    <col min="13062" max="13062" width="17" style="111" customWidth="1"/>
    <col min="13063" max="13063" width="14.140625" style="111" customWidth="1"/>
    <col min="13064" max="13064" width="16.7109375" style="111" customWidth="1"/>
    <col min="13065" max="13065" width="17.28515625" style="111" customWidth="1"/>
    <col min="13066" max="13066" width="18" style="111" customWidth="1"/>
    <col min="13067" max="13067" width="16.140625" style="111" customWidth="1"/>
    <col min="13068" max="13068" width="4.42578125" style="111" customWidth="1"/>
    <col min="13069" max="13306" width="9.140625" style="111"/>
    <col min="13307" max="13307" width="3.28515625" style="111" customWidth="1"/>
    <col min="13308" max="13308" width="3" style="111" customWidth="1"/>
    <col min="13309" max="13310" width="2.42578125" style="111" customWidth="1"/>
    <col min="13311" max="13311" width="37.5703125" style="111" customWidth="1"/>
    <col min="13312" max="13312" width="15.7109375" style="111" customWidth="1"/>
    <col min="13313" max="13313" width="14.28515625" style="111" customWidth="1"/>
    <col min="13314" max="13314" width="17" style="111" customWidth="1"/>
    <col min="13315" max="13315" width="14.140625" style="111" customWidth="1"/>
    <col min="13316" max="13316" width="15.7109375" style="111" customWidth="1"/>
    <col min="13317" max="13317" width="14.28515625" style="111" customWidth="1"/>
    <col min="13318" max="13318" width="17" style="111" customWidth="1"/>
    <col min="13319" max="13319" width="14.140625" style="111" customWidth="1"/>
    <col min="13320" max="13320" width="16.7109375" style="111" customWidth="1"/>
    <col min="13321" max="13321" width="17.28515625" style="111" customWidth="1"/>
    <col min="13322" max="13322" width="18" style="111" customWidth="1"/>
    <col min="13323" max="13323" width="16.140625" style="111" customWidth="1"/>
    <col min="13324" max="13324" width="4.42578125" style="111" customWidth="1"/>
    <col min="13325" max="13562" width="9.140625" style="111"/>
    <col min="13563" max="13563" width="3.28515625" style="111" customWidth="1"/>
    <col min="13564" max="13564" width="3" style="111" customWidth="1"/>
    <col min="13565" max="13566" width="2.42578125" style="111" customWidth="1"/>
    <col min="13567" max="13567" width="37.5703125" style="111" customWidth="1"/>
    <col min="13568" max="13568" width="15.7109375" style="111" customWidth="1"/>
    <col min="13569" max="13569" width="14.28515625" style="111" customWidth="1"/>
    <col min="13570" max="13570" width="17" style="111" customWidth="1"/>
    <col min="13571" max="13571" width="14.140625" style="111" customWidth="1"/>
    <col min="13572" max="13572" width="15.7109375" style="111" customWidth="1"/>
    <col min="13573" max="13573" width="14.28515625" style="111" customWidth="1"/>
    <col min="13574" max="13574" width="17" style="111" customWidth="1"/>
    <col min="13575" max="13575" width="14.140625" style="111" customWidth="1"/>
    <col min="13576" max="13576" width="16.7109375" style="111" customWidth="1"/>
    <col min="13577" max="13577" width="17.28515625" style="111" customWidth="1"/>
    <col min="13578" max="13578" width="18" style="111" customWidth="1"/>
    <col min="13579" max="13579" width="16.140625" style="111" customWidth="1"/>
    <col min="13580" max="13580" width="4.42578125" style="111" customWidth="1"/>
    <col min="13581" max="13818" width="9.140625" style="111"/>
    <col min="13819" max="13819" width="3.28515625" style="111" customWidth="1"/>
    <col min="13820" max="13820" width="3" style="111" customWidth="1"/>
    <col min="13821" max="13822" width="2.42578125" style="111" customWidth="1"/>
    <col min="13823" max="13823" width="37.5703125" style="111" customWidth="1"/>
    <col min="13824" max="13824" width="15.7109375" style="111" customWidth="1"/>
    <col min="13825" max="13825" width="14.28515625" style="111" customWidth="1"/>
    <col min="13826" max="13826" width="17" style="111" customWidth="1"/>
    <col min="13827" max="13827" width="14.140625" style="111" customWidth="1"/>
    <col min="13828" max="13828" width="15.7109375" style="111" customWidth="1"/>
    <col min="13829" max="13829" width="14.28515625" style="111" customWidth="1"/>
    <col min="13830" max="13830" width="17" style="111" customWidth="1"/>
    <col min="13831" max="13831" width="14.140625" style="111" customWidth="1"/>
    <col min="13832" max="13832" width="16.7109375" style="111" customWidth="1"/>
    <col min="13833" max="13833" width="17.28515625" style="111" customWidth="1"/>
    <col min="13834" max="13834" width="18" style="111" customWidth="1"/>
    <col min="13835" max="13835" width="16.140625" style="111" customWidth="1"/>
    <col min="13836" max="13836" width="4.42578125" style="111" customWidth="1"/>
    <col min="13837" max="14074" width="9.140625" style="111"/>
    <col min="14075" max="14075" width="3.28515625" style="111" customWidth="1"/>
    <col min="14076" max="14076" width="3" style="111" customWidth="1"/>
    <col min="14077" max="14078" width="2.42578125" style="111" customWidth="1"/>
    <col min="14079" max="14079" width="37.5703125" style="111" customWidth="1"/>
    <col min="14080" max="14080" width="15.7109375" style="111" customWidth="1"/>
    <col min="14081" max="14081" width="14.28515625" style="111" customWidth="1"/>
    <col min="14082" max="14082" width="17" style="111" customWidth="1"/>
    <col min="14083" max="14083" width="14.140625" style="111" customWidth="1"/>
    <col min="14084" max="14084" width="15.7109375" style="111" customWidth="1"/>
    <col min="14085" max="14085" width="14.28515625" style="111" customWidth="1"/>
    <col min="14086" max="14086" width="17" style="111" customWidth="1"/>
    <col min="14087" max="14087" width="14.140625" style="111" customWidth="1"/>
    <col min="14088" max="14088" width="16.7109375" style="111" customWidth="1"/>
    <col min="14089" max="14089" width="17.28515625" style="111" customWidth="1"/>
    <col min="14090" max="14090" width="18" style="111" customWidth="1"/>
    <col min="14091" max="14091" width="16.140625" style="111" customWidth="1"/>
    <col min="14092" max="14092" width="4.42578125" style="111" customWidth="1"/>
    <col min="14093" max="14330" width="9.140625" style="111"/>
    <col min="14331" max="14331" width="3.28515625" style="111" customWidth="1"/>
    <col min="14332" max="14332" width="3" style="111" customWidth="1"/>
    <col min="14333" max="14334" width="2.42578125" style="111" customWidth="1"/>
    <col min="14335" max="14335" width="37.5703125" style="111" customWidth="1"/>
    <col min="14336" max="14336" width="15.7109375" style="111" customWidth="1"/>
    <col min="14337" max="14337" width="14.28515625" style="111" customWidth="1"/>
    <col min="14338" max="14338" width="17" style="111" customWidth="1"/>
    <col min="14339" max="14339" width="14.140625" style="111" customWidth="1"/>
    <col min="14340" max="14340" width="15.7109375" style="111" customWidth="1"/>
    <col min="14341" max="14341" width="14.28515625" style="111" customWidth="1"/>
    <col min="14342" max="14342" width="17" style="111" customWidth="1"/>
    <col min="14343" max="14343" width="14.140625" style="111" customWidth="1"/>
    <col min="14344" max="14344" width="16.7109375" style="111" customWidth="1"/>
    <col min="14345" max="14345" width="17.28515625" style="111" customWidth="1"/>
    <col min="14346" max="14346" width="18" style="111" customWidth="1"/>
    <col min="14347" max="14347" width="16.140625" style="111" customWidth="1"/>
    <col min="14348" max="14348" width="4.42578125" style="111" customWidth="1"/>
    <col min="14349" max="14586" width="9.140625" style="111"/>
    <col min="14587" max="14587" width="3.28515625" style="111" customWidth="1"/>
    <col min="14588" max="14588" width="3" style="111" customWidth="1"/>
    <col min="14589" max="14590" width="2.42578125" style="111" customWidth="1"/>
    <col min="14591" max="14591" width="37.5703125" style="111" customWidth="1"/>
    <col min="14592" max="14592" width="15.7109375" style="111" customWidth="1"/>
    <col min="14593" max="14593" width="14.28515625" style="111" customWidth="1"/>
    <col min="14594" max="14594" width="17" style="111" customWidth="1"/>
    <col min="14595" max="14595" width="14.140625" style="111" customWidth="1"/>
    <col min="14596" max="14596" width="15.7109375" style="111" customWidth="1"/>
    <col min="14597" max="14597" width="14.28515625" style="111" customWidth="1"/>
    <col min="14598" max="14598" width="17" style="111" customWidth="1"/>
    <col min="14599" max="14599" width="14.140625" style="111" customWidth="1"/>
    <col min="14600" max="14600" width="16.7109375" style="111" customWidth="1"/>
    <col min="14601" max="14601" width="17.28515625" style="111" customWidth="1"/>
    <col min="14602" max="14602" width="18" style="111" customWidth="1"/>
    <col min="14603" max="14603" width="16.140625" style="111" customWidth="1"/>
    <col min="14604" max="14604" width="4.42578125" style="111" customWidth="1"/>
    <col min="14605" max="14842" width="9.140625" style="111"/>
    <col min="14843" max="14843" width="3.28515625" style="111" customWidth="1"/>
    <col min="14844" max="14844" width="3" style="111" customWidth="1"/>
    <col min="14845" max="14846" width="2.42578125" style="111" customWidth="1"/>
    <col min="14847" max="14847" width="37.5703125" style="111" customWidth="1"/>
    <col min="14848" max="14848" width="15.7109375" style="111" customWidth="1"/>
    <col min="14849" max="14849" width="14.28515625" style="111" customWidth="1"/>
    <col min="14850" max="14850" width="17" style="111" customWidth="1"/>
    <col min="14851" max="14851" width="14.140625" style="111" customWidth="1"/>
    <col min="14852" max="14852" width="15.7109375" style="111" customWidth="1"/>
    <col min="14853" max="14853" width="14.28515625" style="111" customWidth="1"/>
    <col min="14854" max="14854" width="17" style="111" customWidth="1"/>
    <col min="14855" max="14855" width="14.140625" style="111" customWidth="1"/>
    <col min="14856" max="14856" width="16.7109375" style="111" customWidth="1"/>
    <col min="14857" max="14857" width="17.28515625" style="111" customWidth="1"/>
    <col min="14858" max="14858" width="18" style="111" customWidth="1"/>
    <col min="14859" max="14859" width="16.140625" style="111" customWidth="1"/>
    <col min="14860" max="14860" width="4.42578125" style="111" customWidth="1"/>
    <col min="14861" max="15098" width="9.140625" style="111"/>
    <col min="15099" max="15099" width="3.28515625" style="111" customWidth="1"/>
    <col min="15100" max="15100" width="3" style="111" customWidth="1"/>
    <col min="15101" max="15102" width="2.42578125" style="111" customWidth="1"/>
    <col min="15103" max="15103" width="37.5703125" style="111" customWidth="1"/>
    <col min="15104" max="15104" width="15.7109375" style="111" customWidth="1"/>
    <col min="15105" max="15105" width="14.28515625" style="111" customWidth="1"/>
    <col min="15106" max="15106" width="17" style="111" customWidth="1"/>
    <col min="15107" max="15107" width="14.140625" style="111" customWidth="1"/>
    <col min="15108" max="15108" width="15.7109375" style="111" customWidth="1"/>
    <col min="15109" max="15109" width="14.28515625" style="111" customWidth="1"/>
    <col min="15110" max="15110" width="17" style="111" customWidth="1"/>
    <col min="15111" max="15111" width="14.140625" style="111" customWidth="1"/>
    <col min="15112" max="15112" width="16.7109375" style="111" customWidth="1"/>
    <col min="15113" max="15113" width="17.28515625" style="111" customWidth="1"/>
    <col min="15114" max="15114" width="18" style="111" customWidth="1"/>
    <col min="15115" max="15115" width="16.140625" style="111" customWidth="1"/>
    <col min="15116" max="15116" width="4.42578125" style="111" customWidth="1"/>
    <col min="15117" max="15354" width="9.140625" style="111"/>
    <col min="15355" max="15355" width="3.28515625" style="111" customWidth="1"/>
    <col min="15356" max="15356" width="3" style="111" customWidth="1"/>
    <col min="15357" max="15358" width="2.42578125" style="111" customWidth="1"/>
    <col min="15359" max="15359" width="37.5703125" style="111" customWidth="1"/>
    <col min="15360" max="15360" width="15.7109375" style="111" customWidth="1"/>
    <col min="15361" max="15361" width="14.28515625" style="111" customWidth="1"/>
    <col min="15362" max="15362" width="17" style="111" customWidth="1"/>
    <col min="15363" max="15363" width="14.140625" style="111" customWidth="1"/>
    <col min="15364" max="15364" width="15.7109375" style="111" customWidth="1"/>
    <col min="15365" max="15365" width="14.28515625" style="111" customWidth="1"/>
    <col min="15366" max="15366" width="17" style="111" customWidth="1"/>
    <col min="15367" max="15367" width="14.140625" style="111" customWidth="1"/>
    <col min="15368" max="15368" width="16.7109375" style="111" customWidth="1"/>
    <col min="15369" max="15369" width="17.28515625" style="111" customWidth="1"/>
    <col min="15370" max="15370" width="18" style="111" customWidth="1"/>
    <col min="15371" max="15371" width="16.140625" style="111" customWidth="1"/>
    <col min="15372" max="15372" width="4.42578125" style="111" customWidth="1"/>
    <col min="15373" max="15610" width="9.140625" style="111"/>
    <col min="15611" max="15611" width="3.28515625" style="111" customWidth="1"/>
    <col min="15612" max="15612" width="3" style="111" customWidth="1"/>
    <col min="15613" max="15614" width="2.42578125" style="111" customWidth="1"/>
    <col min="15615" max="15615" width="37.5703125" style="111" customWidth="1"/>
    <col min="15616" max="15616" width="15.7109375" style="111" customWidth="1"/>
    <col min="15617" max="15617" width="14.28515625" style="111" customWidth="1"/>
    <col min="15618" max="15618" width="17" style="111" customWidth="1"/>
    <col min="15619" max="15619" width="14.140625" style="111" customWidth="1"/>
    <col min="15620" max="15620" width="15.7109375" style="111" customWidth="1"/>
    <col min="15621" max="15621" width="14.28515625" style="111" customWidth="1"/>
    <col min="15622" max="15622" width="17" style="111" customWidth="1"/>
    <col min="15623" max="15623" width="14.140625" style="111" customWidth="1"/>
    <col min="15624" max="15624" width="16.7109375" style="111" customWidth="1"/>
    <col min="15625" max="15625" width="17.28515625" style="111" customWidth="1"/>
    <col min="15626" max="15626" width="18" style="111" customWidth="1"/>
    <col min="15627" max="15627" width="16.140625" style="111" customWidth="1"/>
    <col min="15628" max="15628" width="4.42578125" style="111" customWidth="1"/>
    <col min="15629" max="15866" width="9.140625" style="111"/>
    <col min="15867" max="15867" width="3.28515625" style="111" customWidth="1"/>
    <col min="15868" max="15868" width="3" style="111" customWidth="1"/>
    <col min="15869" max="15870" width="2.42578125" style="111" customWidth="1"/>
    <col min="15871" max="15871" width="37.5703125" style="111" customWidth="1"/>
    <col min="15872" max="15872" width="15.7109375" style="111" customWidth="1"/>
    <col min="15873" max="15873" width="14.28515625" style="111" customWidth="1"/>
    <col min="15874" max="15874" width="17" style="111" customWidth="1"/>
    <col min="15875" max="15875" width="14.140625" style="111" customWidth="1"/>
    <col min="15876" max="15876" width="15.7109375" style="111" customWidth="1"/>
    <col min="15877" max="15877" width="14.28515625" style="111" customWidth="1"/>
    <col min="15878" max="15878" width="17" style="111" customWidth="1"/>
    <col min="15879" max="15879" width="14.140625" style="111" customWidth="1"/>
    <col min="15880" max="15880" width="16.7109375" style="111" customWidth="1"/>
    <col min="15881" max="15881" width="17.28515625" style="111" customWidth="1"/>
    <col min="15882" max="15882" width="18" style="111" customWidth="1"/>
    <col min="15883" max="15883" width="16.140625" style="111" customWidth="1"/>
    <col min="15884" max="15884" width="4.42578125" style="111" customWidth="1"/>
    <col min="15885" max="16122" width="9.140625" style="111"/>
    <col min="16123" max="16123" width="3.28515625" style="111" customWidth="1"/>
    <col min="16124" max="16124" width="3" style="111" customWidth="1"/>
    <col min="16125" max="16126" width="2.42578125" style="111" customWidth="1"/>
    <col min="16127" max="16127" width="37.5703125" style="111" customWidth="1"/>
    <col min="16128" max="16128" width="15.7109375" style="111" customWidth="1"/>
    <col min="16129" max="16129" width="14.28515625" style="111" customWidth="1"/>
    <col min="16130" max="16130" width="17" style="111" customWidth="1"/>
    <col min="16131" max="16131" width="14.140625" style="111" customWidth="1"/>
    <col min="16132" max="16132" width="15.7109375" style="111" customWidth="1"/>
    <col min="16133" max="16133" width="14.28515625" style="111" customWidth="1"/>
    <col min="16134" max="16134" width="17" style="111" customWidth="1"/>
    <col min="16135" max="16135" width="14.140625" style="111" customWidth="1"/>
    <col min="16136" max="16136" width="16.7109375" style="111" customWidth="1"/>
    <col min="16137" max="16137" width="17.28515625" style="111" customWidth="1"/>
    <col min="16138" max="16138" width="18" style="111" customWidth="1"/>
    <col min="16139" max="16139" width="16.140625" style="111" customWidth="1"/>
    <col min="16140" max="16140" width="4.42578125" style="111" customWidth="1"/>
    <col min="16141" max="16384" width="9.140625" style="111"/>
  </cols>
  <sheetData>
    <row r="1" spans="2:16" ht="15" customHeight="1">
      <c r="J1" s="493"/>
      <c r="K1" s="493"/>
    </row>
    <row r="2" spans="2:16" ht="15" customHeight="1">
      <c r="B2" s="432"/>
      <c r="E2" s="112" t="s">
        <v>712</v>
      </c>
      <c r="J2" s="493"/>
      <c r="K2" s="493"/>
    </row>
    <row r="3" spans="2:16" ht="15" customHeight="1">
      <c r="F3" s="116" t="str">
        <f>'SCH-7'!F3</f>
        <v>B.Sc (MLT) , B.Sc(AHS) &amp; PARA MEDICAL</v>
      </c>
      <c r="J3" s="1056" t="s">
        <v>705</v>
      </c>
      <c r="K3" s="1056"/>
    </row>
    <row r="4" spans="2:16" ht="15.75">
      <c r="B4" s="957" t="s">
        <v>706</v>
      </c>
      <c r="C4" s="957"/>
      <c r="D4" s="957"/>
      <c r="E4" s="957"/>
      <c r="F4" s="957"/>
      <c r="G4" s="957"/>
      <c r="H4" s="957"/>
      <c r="I4" s="957"/>
      <c r="J4" s="957"/>
      <c r="K4" s="957"/>
    </row>
    <row r="5" spans="2:16">
      <c r="B5" s="434"/>
      <c r="C5" s="435"/>
      <c r="D5" s="435"/>
      <c r="E5" s="435"/>
      <c r="F5" s="435"/>
      <c r="G5" s="435"/>
      <c r="H5" s="435"/>
      <c r="I5" s="435"/>
    </row>
    <row r="6" spans="2:16" ht="13.5" thickBot="1">
      <c r="B6" s="434"/>
      <c r="C6" s="435"/>
      <c r="D6" s="435"/>
      <c r="E6" s="435"/>
      <c r="F6" s="435"/>
      <c r="G6" s="435"/>
      <c r="H6" s="435"/>
      <c r="I6" s="435"/>
      <c r="J6" s="951" t="s">
        <v>162</v>
      </c>
      <c r="K6" s="951"/>
    </row>
    <row r="7" spans="2:16" ht="30.75" customHeight="1" thickTop="1" thickBot="1">
      <c r="B7" s="1058" t="s">
        <v>628</v>
      </c>
      <c r="C7" s="1059"/>
      <c r="D7" s="1059"/>
      <c r="E7" s="1060"/>
      <c r="F7" s="1067" t="s">
        <v>665</v>
      </c>
      <c r="G7" s="1068"/>
      <c r="H7" s="1068"/>
      <c r="I7" s="1068"/>
      <c r="J7" s="1068"/>
      <c r="K7" s="1069"/>
      <c r="L7" s="436"/>
      <c r="M7" s="436"/>
      <c r="N7" s="436"/>
      <c r="O7" s="436"/>
      <c r="P7" s="436"/>
    </row>
    <row r="8" spans="2:16" ht="15" customHeight="1" thickTop="1" thickBot="1">
      <c r="B8" s="1061"/>
      <c r="C8" s="1062"/>
      <c r="D8" s="1062"/>
      <c r="E8" s="1063"/>
      <c r="F8" s="1070" t="s">
        <v>707</v>
      </c>
      <c r="G8" s="1071"/>
      <c r="H8" s="1071"/>
      <c r="I8" s="1071"/>
      <c r="J8" s="1071"/>
      <c r="K8" s="1072"/>
    </row>
    <row r="9" spans="2:16" ht="33" customHeight="1" thickTop="1">
      <c r="B9" s="1061"/>
      <c r="C9" s="1062"/>
      <c r="D9" s="1062"/>
      <c r="E9" s="1063"/>
      <c r="F9" s="1073" t="s">
        <v>656</v>
      </c>
      <c r="G9" s="1074"/>
      <c r="H9" s="1073" t="s">
        <v>657</v>
      </c>
      <c r="I9" s="1074"/>
      <c r="J9" s="1075" t="s">
        <v>6</v>
      </c>
      <c r="K9" s="1076"/>
    </row>
    <row r="10" spans="2:16" ht="63" customHeight="1">
      <c r="B10" s="1061"/>
      <c r="C10" s="1062"/>
      <c r="D10" s="1062"/>
      <c r="E10" s="1063"/>
      <c r="F10" s="494" t="s">
        <v>655</v>
      </c>
      <c r="G10" s="494" t="s">
        <v>654</v>
      </c>
      <c r="H10" s="494" t="s">
        <v>655</v>
      </c>
      <c r="I10" s="494" t="s">
        <v>654</v>
      </c>
      <c r="J10" s="494" t="s">
        <v>655</v>
      </c>
      <c r="K10" s="518" t="s">
        <v>654</v>
      </c>
    </row>
    <row r="11" spans="2:16" ht="15" customHeight="1" thickBot="1">
      <c r="B11" s="1064"/>
      <c r="C11" s="1065"/>
      <c r="D11" s="1065"/>
      <c r="E11" s="1066"/>
      <c r="F11" s="519">
        <v>1</v>
      </c>
      <c r="G11" s="496">
        <v>2</v>
      </c>
      <c r="H11" s="519">
        <v>3</v>
      </c>
      <c r="I11" s="496">
        <v>4</v>
      </c>
      <c r="J11" s="497">
        <v>5</v>
      </c>
      <c r="K11" s="498">
        <v>6</v>
      </c>
    </row>
    <row r="12" spans="2:16" ht="13.5" thickTop="1">
      <c r="B12" s="499"/>
      <c r="C12" s="500"/>
      <c r="D12" s="501"/>
      <c r="E12" s="502"/>
      <c r="F12" s="504"/>
      <c r="G12" s="505"/>
      <c r="H12" s="504"/>
      <c r="I12" s="505"/>
      <c r="J12" s="504"/>
      <c r="K12" s="505"/>
    </row>
    <row r="13" spans="2:16" ht="20.100000000000001" customHeight="1">
      <c r="B13" s="499"/>
      <c r="C13" s="435" t="s">
        <v>708</v>
      </c>
      <c r="D13" s="435"/>
      <c r="E13" s="435"/>
      <c r="F13" s="520">
        <v>0</v>
      </c>
      <c r="G13" s="521">
        <v>0</v>
      </c>
      <c r="H13" s="504"/>
      <c r="I13" s="505"/>
      <c r="J13" s="504"/>
      <c r="K13" s="505"/>
    </row>
    <row r="14" spans="2:16" ht="20.100000000000001" customHeight="1">
      <c r="B14" s="499"/>
      <c r="C14" s="435" t="s">
        <v>709</v>
      </c>
      <c r="D14" s="435"/>
      <c r="E14" s="435"/>
      <c r="F14" s="520">
        <v>0</v>
      </c>
      <c r="G14" s="521">
        <v>0</v>
      </c>
      <c r="H14" s="504"/>
      <c r="I14" s="505"/>
      <c r="J14" s="504"/>
      <c r="K14" s="505"/>
    </row>
    <row r="15" spans="2:16" ht="20.100000000000001" customHeight="1">
      <c r="B15" s="499"/>
      <c r="C15" s="435" t="s">
        <v>710</v>
      </c>
      <c r="D15" s="435"/>
      <c r="E15" s="435"/>
      <c r="F15" s="520">
        <v>0</v>
      </c>
      <c r="G15" s="521">
        <v>0</v>
      </c>
      <c r="H15" s="504"/>
      <c r="I15" s="505"/>
      <c r="J15" s="504"/>
      <c r="K15" s="505"/>
    </row>
    <row r="16" spans="2:16" ht="20.100000000000001" customHeight="1">
      <c r="B16" s="499"/>
      <c r="C16" s="435" t="s">
        <v>704</v>
      </c>
      <c r="D16" s="435"/>
      <c r="E16" s="435"/>
      <c r="F16" s="520">
        <v>0</v>
      </c>
      <c r="G16" s="521">
        <v>0</v>
      </c>
      <c r="H16" s="504"/>
      <c r="I16" s="505"/>
      <c r="J16" s="504"/>
      <c r="K16" s="505"/>
    </row>
    <row r="17" spans="2:11" ht="20.100000000000001" customHeight="1">
      <c r="B17" s="499"/>
      <c r="C17" s="435"/>
      <c r="D17" s="435"/>
      <c r="E17" s="435"/>
      <c r="F17" s="520">
        <v>0</v>
      </c>
      <c r="G17" s="521">
        <v>0</v>
      </c>
      <c r="H17" s="504"/>
      <c r="I17" s="505"/>
      <c r="J17" s="504"/>
      <c r="K17" s="505"/>
    </row>
    <row r="18" spans="2:11" s="512" customFormat="1" ht="24.95" customHeight="1" thickBot="1">
      <c r="B18" s="1053" t="s">
        <v>87</v>
      </c>
      <c r="C18" s="1054"/>
      <c r="D18" s="1054"/>
      <c r="E18" s="1055"/>
      <c r="F18" s="522">
        <f>SUM(F13:F17)</f>
        <v>0</v>
      </c>
      <c r="G18" s="522">
        <f t="shared" ref="G18:K18" si="0">SUM(G13:G17)</f>
        <v>0</v>
      </c>
      <c r="H18" s="522">
        <f t="shared" si="0"/>
        <v>0</v>
      </c>
      <c r="I18" s="522">
        <f t="shared" si="0"/>
        <v>0</v>
      </c>
      <c r="J18" s="522">
        <f t="shared" si="0"/>
        <v>0</v>
      </c>
      <c r="K18" s="523">
        <f t="shared" si="0"/>
        <v>0</v>
      </c>
    </row>
    <row r="19" spans="2:11" ht="13.5" thickTop="1">
      <c r="C19" s="116"/>
      <c r="D19" s="116"/>
    </row>
    <row r="20" spans="2:11">
      <c r="C20" s="116"/>
      <c r="D20" s="116"/>
    </row>
  </sheetData>
  <mergeCells count="10">
    <mergeCell ref="B18:E18"/>
    <mergeCell ref="J3:K3"/>
    <mergeCell ref="B4:K4"/>
    <mergeCell ref="J6:K6"/>
    <mergeCell ref="B7:E11"/>
    <mergeCell ref="F7:K7"/>
    <mergeCell ref="F8:K8"/>
    <mergeCell ref="F9:G9"/>
    <mergeCell ref="H9:I9"/>
    <mergeCell ref="J9:K9"/>
  </mergeCells>
  <pageMargins left="0.70866141732283472" right="0.19685039370078741" top="0.98425196850393704" bottom="0.98425196850393704" header="0.51181102362204722" footer="0.51181102362204722"/>
  <pageSetup paperSize="5" scale="6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IV50"/>
  <sheetViews>
    <sheetView view="pageBreakPreview" topLeftCell="A13" zoomScale="60" workbookViewId="0">
      <selection activeCell="B6" sqref="B6:J6"/>
    </sheetView>
  </sheetViews>
  <sheetFormatPr defaultRowHeight="12.75"/>
  <cols>
    <col min="1" max="1" width="6.85546875" style="524" customWidth="1"/>
    <col min="2" max="2" width="33" style="524" customWidth="1"/>
    <col min="3" max="3" width="9.28515625" style="529" customWidth="1"/>
    <col min="4" max="4" width="13" style="530" customWidth="1"/>
    <col min="5" max="5" width="12.5703125" style="530" customWidth="1"/>
    <col min="6" max="6" width="10.28515625" style="530" customWidth="1"/>
    <col min="7" max="7" width="8.85546875" style="530" customWidth="1"/>
    <col min="8" max="8" width="11.42578125" style="530" customWidth="1"/>
    <col min="9" max="9" width="13" style="530" customWidth="1"/>
    <col min="10" max="10" width="16.7109375" style="530" customWidth="1"/>
    <col min="11" max="11" width="2.42578125" style="524" customWidth="1"/>
    <col min="12" max="234" width="9.140625" style="524"/>
    <col min="235" max="235" width="6.85546875" style="524" customWidth="1"/>
    <col min="236" max="236" width="33" style="524" customWidth="1"/>
    <col min="237" max="237" width="9.28515625" style="524" customWidth="1"/>
    <col min="238" max="239" width="14.7109375" style="524" customWidth="1"/>
    <col min="240" max="240" width="12.85546875" style="524" customWidth="1"/>
    <col min="241" max="241" width="12.140625" style="524" customWidth="1"/>
    <col min="242" max="243" width="14.7109375" style="524" customWidth="1"/>
    <col min="244" max="244" width="16.7109375" style="524" customWidth="1"/>
    <col min="245" max="245" width="2.42578125" style="524" customWidth="1"/>
    <col min="246" max="256" width="9.140625" style="524"/>
    <col min="257" max="257" width="6.85546875" style="524" customWidth="1"/>
    <col min="258" max="258" width="33" style="524" customWidth="1"/>
    <col min="259" max="259" width="9.28515625" style="524" customWidth="1"/>
    <col min="260" max="261" width="14.7109375" style="524" customWidth="1"/>
    <col min="262" max="262" width="12.85546875" style="524" customWidth="1"/>
    <col min="263" max="263" width="12.140625" style="524" customWidth="1"/>
    <col min="264" max="264" width="14.7109375" style="524" customWidth="1"/>
    <col min="265" max="265" width="17.42578125" style="524" customWidth="1"/>
    <col min="266" max="266" width="16.7109375" style="524" customWidth="1"/>
    <col min="267" max="267" width="2.42578125" style="524" customWidth="1"/>
    <col min="268" max="490" width="9.140625" style="524"/>
    <col min="491" max="491" width="6.85546875" style="524" customWidth="1"/>
    <col min="492" max="492" width="33" style="524" customWidth="1"/>
    <col min="493" max="493" width="9.28515625" style="524" customWidth="1"/>
    <col min="494" max="495" width="14.7109375" style="524" customWidth="1"/>
    <col min="496" max="496" width="12.85546875" style="524" customWidth="1"/>
    <col min="497" max="497" width="12.140625" style="524" customWidth="1"/>
    <col min="498" max="499" width="14.7109375" style="524" customWidth="1"/>
    <col min="500" max="500" width="16.7109375" style="524" customWidth="1"/>
    <col min="501" max="501" width="2.42578125" style="524" customWidth="1"/>
    <col min="502" max="512" width="9.140625" style="524"/>
    <col min="513" max="513" width="6.85546875" style="524" customWidth="1"/>
    <col min="514" max="514" width="33" style="524" customWidth="1"/>
    <col min="515" max="515" width="9.28515625" style="524" customWidth="1"/>
    <col min="516" max="517" width="14.7109375" style="524" customWidth="1"/>
    <col min="518" max="518" width="12.85546875" style="524" customWidth="1"/>
    <col min="519" max="519" width="12.140625" style="524" customWidth="1"/>
    <col min="520" max="520" width="14.7109375" style="524" customWidth="1"/>
    <col min="521" max="521" width="17.42578125" style="524" customWidth="1"/>
    <col min="522" max="522" width="16.7109375" style="524" customWidth="1"/>
    <col min="523" max="523" width="2.42578125" style="524" customWidth="1"/>
    <col min="524" max="746" width="9.140625" style="524"/>
    <col min="747" max="747" width="6.85546875" style="524" customWidth="1"/>
    <col min="748" max="748" width="33" style="524" customWidth="1"/>
    <col min="749" max="749" width="9.28515625" style="524" customWidth="1"/>
    <col min="750" max="751" width="14.7109375" style="524" customWidth="1"/>
    <col min="752" max="752" width="12.85546875" style="524" customWidth="1"/>
    <col min="753" max="753" width="12.140625" style="524" customWidth="1"/>
    <col min="754" max="755" width="14.7109375" style="524" customWidth="1"/>
    <col min="756" max="756" width="16.7109375" style="524" customWidth="1"/>
    <col min="757" max="757" width="2.42578125" style="524" customWidth="1"/>
    <col min="758" max="768" width="9.140625" style="524"/>
    <col min="769" max="769" width="6.85546875" style="524" customWidth="1"/>
    <col min="770" max="770" width="33" style="524" customWidth="1"/>
    <col min="771" max="771" width="9.28515625" style="524" customWidth="1"/>
    <col min="772" max="773" width="14.7109375" style="524" customWidth="1"/>
    <col min="774" max="774" width="12.85546875" style="524" customWidth="1"/>
    <col min="775" max="775" width="12.140625" style="524" customWidth="1"/>
    <col min="776" max="776" width="14.7109375" style="524" customWidth="1"/>
    <col min="777" max="777" width="17.42578125" style="524" customWidth="1"/>
    <col min="778" max="778" width="16.7109375" style="524" customWidth="1"/>
    <col min="779" max="779" width="2.42578125" style="524" customWidth="1"/>
    <col min="780" max="1002" width="9.140625" style="524"/>
    <col min="1003" max="1003" width="6.85546875" style="524" customWidth="1"/>
    <col min="1004" max="1004" width="33" style="524" customWidth="1"/>
    <col min="1005" max="1005" width="9.28515625" style="524" customWidth="1"/>
    <col min="1006" max="1007" width="14.7109375" style="524" customWidth="1"/>
    <col min="1008" max="1008" width="12.85546875" style="524" customWidth="1"/>
    <col min="1009" max="1009" width="12.140625" style="524" customWidth="1"/>
    <col min="1010" max="1011" width="14.7109375" style="524" customWidth="1"/>
    <col min="1012" max="1012" width="16.7109375" style="524" customWidth="1"/>
    <col min="1013" max="1013" width="2.42578125" style="524" customWidth="1"/>
    <col min="1014" max="1024" width="9.140625" style="524"/>
    <col min="1025" max="1025" width="6.85546875" style="524" customWidth="1"/>
    <col min="1026" max="1026" width="33" style="524" customWidth="1"/>
    <col min="1027" max="1027" width="9.28515625" style="524" customWidth="1"/>
    <col min="1028" max="1029" width="14.7109375" style="524" customWidth="1"/>
    <col min="1030" max="1030" width="12.85546875" style="524" customWidth="1"/>
    <col min="1031" max="1031" width="12.140625" style="524" customWidth="1"/>
    <col min="1032" max="1032" width="14.7109375" style="524" customWidth="1"/>
    <col min="1033" max="1033" width="17.42578125" style="524" customWidth="1"/>
    <col min="1034" max="1034" width="16.7109375" style="524" customWidth="1"/>
    <col min="1035" max="1035" width="2.42578125" style="524" customWidth="1"/>
    <col min="1036" max="1258" width="9.140625" style="524"/>
    <col min="1259" max="1259" width="6.85546875" style="524" customWidth="1"/>
    <col min="1260" max="1260" width="33" style="524" customWidth="1"/>
    <col min="1261" max="1261" width="9.28515625" style="524" customWidth="1"/>
    <col min="1262" max="1263" width="14.7109375" style="524" customWidth="1"/>
    <col min="1264" max="1264" width="12.85546875" style="524" customWidth="1"/>
    <col min="1265" max="1265" width="12.140625" style="524" customWidth="1"/>
    <col min="1266" max="1267" width="14.7109375" style="524" customWidth="1"/>
    <col min="1268" max="1268" width="16.7109375" style="524" customWidth="1"/>
    <col min="1269" max="1269" width="2.42578125" style="524" customWidth="1"/>
    <col min="1270" max="1280" width="9.140625" style="524"/>
    <col min="1281" max="1281" width="6.85546875" style="524" customWidth="1"/>
    <col min="1282" max="1282" width="33" style="524" customWidth="1"/>
    <col min="1283" max="1283" width="9.28515625" style="524" customWidth="1"/>
    <col min="1284" max="1285" width="14.7109375" style="524" customWidth="1"/>
    <col min="1286" max="1286" width="12.85546875" style="524" customWidth="1"/>
    <col min="1287" max="1287" width="12.140625" style="524" customWidth="1"/>
    <col min="1288" max="1288" width="14.7109375" style="524" customWidth="1"/>
    <col min="1289" max="1289" width="17.42578125" style="524" customWidth="1"/>
    <col min="1290" max="1290" width="16.7109375" style="524" customWidth="1"/>
    <col min="1291" max="1291" width="2.42578125" style="524" customWidth="1"/>
    <col min="1292" max="1514" width="9.140625" style="524"/>
    <col min="1515" max="1515" width="6.85546875" style="524" customWidth="1"/>
    <col min="1516" max="1516" width="33" style="524" customWidth="1"/>
    <col min="1517" max="1517" width="9.28515625" style="524" customWidth="1"/>
    <col min="1518" max="1519" width="14.7109375" style="524" customWidth="1"/>
    <col min="1520" max="1520" width="12.85546875" style="524" customWidth="1"/>
    <col min="1521" max="1521" width="12.140625" style="524" customWidth="1"/>
    <col min="1522" max="1523" width="14.7109375" style="524" customWidth="1"/>
    <col min="1524" max="1524" width="16.7109375" style="524" customWidth="1"/>
    <col min="1525" max="1525" width="2.42578125" style="524" customWidth="1"/>
    <col min="1526" max="1536" width="9.140625" style="524"/>
    <col min="1537" max="1537" width="6.85546875" style="524" customWidth="1"/>
    <col min="1538" max="1538" width="33" style="524" customWidth="1"/>
    <col min="1539" max="1539" width="9.28515625" style="524" customWidth="1"/>
    <col min="1540" max="1541" width="14.7109375" style="524" customWidth="1"/>
    <col min="1542" max="1542" width="12.85546875" style="524" customWidth="1"/>
    <col min="1543" max="1543" width="12.140625" style="524" customWidth="1"/>
    <col min="1544" max="1544" width="14.7109375" style="524" customWidth="1"/>
    <col min="1545" max="1545" width="17.42578125" style="524" customWidth="1"/>
    <col min="1546" max="1546" width="16.7109375" style="524" customWidth="1"/>
    <col min="1547" max="1547" width="2.42578125" style="524" customWidth="1"/>
    <col min="1548" max="1770" width="9.140625" style="524"/>
    <col min="1771" max="1771" width="6.85546875" style="524" customWidth="1"/>
    <col min="1772" max="1772" width="33" style="524" customWidth="1"/>
    <col min="1773" max="1773" width="9.28515625" style="524" customWidth="1"/>
    <col min="1774" max="1775" width="14.7109375" style="524" customWidth="1"/>
    <col min="1776" max="1776" width="12.85546875" style="524" customWidth="1"/>
    <col min="1777" max="1777" width="12.140625" style="524" customWidth="1"/>
    <col min="1778" max="1779" width="14.7109375" style="524" customWidth="1"/>
    <col min="1780" max="1780" width="16.7109375" style="524" customWidth="1"/>
    <col min="1781" max="1781" width="2.42578125" style="524" customWidth="1"/>
    <col min="1782" max="1792" width="9.140625" style="524"/>
    <col min="1793" max="1793" width="6.85546875" style="524" customWidth="1"/>
    <col min="1794" max="1794" width="33" style="524" customWidth="1"/>
    <col min="1795" max="1795" width="9.28515625" style="524" customWidth="1"/>
    <col min="1796" max="1797" width="14.7109375" style="524" customWidth="1"/>
    <col min="1798" max="1798" width="12.85546875" style="524" customWidth="1"/>
    <col min="1799" max="1799" width="12.140625" style="524" customWidth="1"/>
    <col min="1800" max="1800" width="14.7109375" style="524" customWidth="1"/>
    <col min="1801" max="1801" width="17.42578125" style="524" customWidth="1"/>
    <col min="1802" max="1802" width="16.7109375" style="524" customWidth="1"/>
    <col min="1803" max="1803" width="2.42578125" style="524" customWidth="1"/>
    <col min="1804" max="2026" width="9.140625" style="524"/>
    <col min="2027" max="2027" width="6.85546875" style="524" customWidth="1"/>
    <col min="2028" max="2028" width="33" style="524" customWidth="1"/>
    <col min="2029" max="2029" width="9.28515625" style="524" customWidth="1"/>
    <col min="2030" max="2031" width="14.7109375" style="524" customWidth="1"/>
    <col min="2032" max="2032" width="12.85546875" style="524" customWidth="1"/>
    <col min="2033" max="2033" width="12.140625" style="524" customWidth="1"/>
    <col min="2034" max="2035" width="14.7109375" style="524" customWidth="1"/>
    <col min="2036" max="2036" width="16.7109375" style="524" customWidth="1"/>
    <col min="2037" max="2037" width="2.42578125" style="524" customWidth="1"/>
    <col min="2038" max="2048" width="9.140625" style="524"/>
    <col min="2049" max="2049" width="6.85546875" style="524" customWidth="1"/>
    <col min="2050" max="2050" width="33" style="524" customWidth="1"/>
    <col min="2051" max="2051" width="9.28515625" style="524" customWidth="1"/>
    <col min="2052" max="2053" width="14.7109375" style="524" customWidth="1"/>
    <col min="2054" max="2054" width="12.85546875" style="524" customWidth="1"/>
    <col min="2055" max="2055" width="12.140625" style="524" customWidth="1"/>
    <col min="2056" max="2056" width="14.7109375" style="524" customWidth="1"/>
    <col min="2057" max="2057" width="17.42578125" style="524" customWidth="1"/>
    <col min="2058" max="2058" width="16.7109375" style="524" customWidth="1"/>
    <col min="2059" max="2059" width="2.42578125" style="524" customWidth="1"/>
    <col min="2060" max="2282" width="9.140625" style="524"/>
    <col min="2283" max="2283" width="6.85546875" style="524" customWidth="1"/>
    <col min="2284" max="2284" width="33" style="524" customWidth="1"/>
    <col min="2285" max="2285" width="9.28515625" style="524" customWidth="1"/>
    <col min="2286" max="2287" width="14.7109375" style="524" customWidth="1"/>
    <col min="2288" max="2288" width="12.85546875" style="524" customWidth="1"/>
    <col min="2289" max="2289" width="12.140625" style="524" customWidth="1"/>
    <col min="2290" max="2291" width="14.7109375" style="524" customWidth="1"/>
    <col min="2292" max="2292" width="16.7109375" style="524" customWidth="1"/>
    <col min="2293" max="2293" width="2.42578125" style="524" customWidth="1"/>
    <col min="2294" max="2304" width="9.140625" style="524"/>
    <col min="2305" max="2305" width="6.85546875" style="524" customWidth="1"/>
    <col min="2306" max="2306" width="33" style="524" customWidth="1"/>
    <col min="2307" max="2307" width="9.28515625" style="524" customWidth="1"/>
    <col min="2308" max="2309" width="14.7109375" style="524" customWidth="1"/>
    <col min="2310" max="2310" width="12.85546875" style="524" customWidth="1"/>
    <col min="2311" max="2311" width="12.140625" style="524" customWidth="1"/>
    <col min="2312" max="2312" width="14.7109375" style="524" customWidth="1"/>
    <col min="2313" max="2313" width="17.42578125" style="524" customWidth="1"/>
    <col min="2314" max="2314" width="16.7109375" style="524" customWidth="1"/>
    <col min="2315" max="2315" width="2.42578125" style="524" customWidth="1"/>
    <col min="2316" max="2538" width="9.140625" style="524"/>
    <col min="2539" max="2539" width="6.85546875" style="524" customWidth="1"/>
    <col min="2540" max="2540" width="33" style="524" customWidth="1"/>
    <col min="2541" max="2541" width="9.28515625" style="524" customWidth="1"/>
    <col min="2542" max="2543" width="14.7109375" style="524" customWidth="1"/>
    <col min="2544" max="2544" width="12.85546875" style="524" customWidth="1"/>
    <col min="2545" max="2545" width="12.140625" style="524" customWidth="1"/>
    <col min="2546" max="2547" width="14.7109375" style="524" customWidth="1"/>
    <col min="2548" max="2548" width="16.7109375" style="524" customWidth="1"/>
    <col min="2549" max="2549" width="2.42578125" style="524" customWidth="1"/>
    <col min="2550" max="2560" width="9.140625" style="524"/>
    <col min="2561" max="2561" width="6.85546875" style="524" customWidth="1"/>
    <col min="2562" max="2562" width="33" style="524" customWidth="1"/>
    <col min="2563" max="2563" width="9.28515625" style="524" customWidth="1"/>
    <col min="2564" max="2565" width="14.7109375" style="524" customWidth="1"/>
    <col min="2566" max="2566" width="12.85546875" style="524" customWidth="1"/>
    <col min="2567" max="2567" width="12.140625" style="524" customWidth="1"/>
    <col min="2568" max="2568" width="14.7109375" style="524" customWidth="1"/>
    <col min="2569" max="2569" width="17.42578125" style="524" customWidth="1"/>
    <col min="2570" max="2570" width="16.7109375" style="524" customWidth="1"/>
    <col min="2571" max="2571" width="2.42578125" style="524" customWidth="1"/>
    <col min="2572" max="2794" width="9.140625" style="524"/>
    <col min="2795" max="2795" width="6.85546875" style="524" customWidth="1"/>
    <col min="2796" max="2796" width="33" style="524" customWidth="1"/>
    <col min="2797" max="2797" width="9.28515625" style="524" customWidth="1"/>
    <col min="2798" max="2799" width="14.7109375" style="524" customWidth="1"/>
    <col min="2800" max="2800" width="12.85546875" style="524" customWidth="1"/>
    <col min="2801" max="2801" width="12.140625" style="524" customWidth="1"/>
    <col min="2802" max="2803" width="14.7109375" style="524" customWidth="1"/>
    <col min="2804" max="2804" width="16.7109375" style="524" customWidth="1"/>
    <col min="2805" max="2805" width="2.42578125" style="524" customWidth="1"/>
    <col min="2806" max="2816" width="9.140625" style="524"/>
    <col min="2817" max="2817" width="6.85546875" style="524" customWidth="1"/>
    <col min="2818" max="2818" width="33" style="524" customWidth="1"/>
    <col min="2819" max="2819" width="9.28515625" style="524" customWidth="1"/>
    <col min="2820" max="2821" width="14.7109375" style="524" customWidth="1"/>
    <col min="2822" max="2822" width="12.85546875" style="524" customWidth="1"/>
    <col min="2823" max="2823" width="12.140625" style="524" customWidth="1"/>
    <col min="2824" max="2824" width="14.7109375" style="524" customWidth="1"/>
    <col min="2825" max="2825" width="17.42578125" style="524" customWidth="1"/>
    <col min="2826" max="2826" width="16.7109375" style="524" customWidth="1"/>
    <col min="2827" max="2827" width="2.42578125" style="524" customWidth="1"/>
    <col min="2828" max="3050" width="9.140625" style="524"/>
    <col min="3051" max="3051" width="6.85546875" style="524" customWidth="1"/>
    <col min="3052" max="3052" width="33" style="524" customWidth="1"/>
    <col min="3053" max="3053" width="9.28515625" style="524" customWidth="1"/>
    <col min="3054" max="3055" width="14.7109375" style="524" customWidth="1"/>
    <col min="3056" max="3056" width="12.85546875" style="524" customWidth="1"/>
    <col min="3057" max="3057" width="12.140625" style="524" customWidth="1"/>
    <col min="3058" max="3059" width="14.7109375" style="524" customWidth="1"/>
    <col min="3060" max="3060" width="16.7109375" style="524" customWidth="1"/>
    <col min="3061" max="3061" width="2.42578125" style="524" customWidth="1"/>
    <col min="3062" max="3072" width="9.140625" style="524"/>
    <col min="3073" max="3073" width="6.85546875" style="524" customWidth="1"/>
    <col min="3074" max="3074" width="33" style="524" customWidth="1"/>
    <col min="3075" max="3075" width="9.28515625" style="524" customWidth="1"/>
    <col min="3076" max="3077" width="14.7109375" style="524" customWidth="1"/>
    <col min="3078" max="3078" width="12.85546875" style="524" customWidth="1"/>
    <col min="3079" max="3079" width="12.140625" style="524" customWidth="1"/>
    <col min="3080" max="3080" width="14.7109375" style="524" customWidth="1"/>
    <col min="3081" max="3081" width="17.42578125" style="524" customWidth="1"/>
    <col min="3082" max="3082" width="16.7109375" style="524" customWidth="1"/>
    <col min="3083" max="3083" width="2.42578125" style="524" customWidth="1"/>
    <col min="3084" max="3306" width="9.140625" style="524"/>
    <col min="3307" max="3307" width="6.85546875" style="524" customWidth="1"/>
    <col min="3308" max="3308" width="33" style="524" customWidth="1"/>
    <col min="3309" max="3309" width="9.28515625" style="524" customWidth="1"/>
    <col min="3310" max="3311" width="14.7109375" style="524" customWidth="1"/>
    <col min="3312" max="3312" width="12.85546875" style="524" customWidth="1"/>
    <col min="3313" max="3313" width="12.140625" style="524" customWidth="1"/>
    <col min="3314" max="3315" width="14.7109375" style="524" customWidth="1"/>
    <col min="3316" max="3316" width="16.7109375" style="524" customWidth="1"/>
    <col min="3317" max="3317" width="2.42578125" style="524" customWidth="1"/>
    <col min="3318" max="3328" width="9.140625" style="524"/>
    <col min="3329" max="3329" width="6.85546875" style="524" customWidth="1"/>
    <col min="3330" max="3330" width="33" style="524" customWidth="1"/>
    <col min="3331" max="3331" width="9.28515625" style="524" customWidth="1"/>
    <col min="3332" max="3333" width="14.7109375" style="524" customWidth="1"/>
    <col min="3334" max="3334" width="12.85546875" style="524" customWidth="1"/>
    <col min="3335" max="3335" width="12.140625" style="524" customWidth="1"/>
    <col min="3336" max="3336" width="14.7109375" style="524" customWidth="1"/>
    <col min="3337" max="3337" width="17.42578125" style="524" customWidth="1"/>
    <col min="3338" max="3338" width="16.7109375" style="524" customWidth="1"/>
    <col min="3339" max="3339" width="2.42578125" style="524" customWidth="1"/>
    <col min="3340" max="3562" width="9.140625" style="524"/>
    <col min="3563" max="3563" width="6.85546875" style="524" customWidth="1"/>
    <col min="3564" max="3564" width="33" style="524" customWidth="1"/>
    <col min="3565" max="3565" width="9.28515625" style="524" customWidth="1"/>
    <col min="3566" max="3567" width="14.7109375" style="524" customWidth="1"/>
    <col min="3568" max="3568" width="12.85546875" style="524" customWidth="1"/>
    <col min="3569" max="3569" width="12.140625" style="524" customWidth="1"/>
    <col min="3570" max="3571" width="14.7109375" style="524" customWidth="1"/>
    <col min="3572" max="3572" width="16.7109375" style="524" customWidth="1"/>
    <col min="3573" max="3573" width="2.42578125" style="524" customWidth="1"/>
    <col min="3574" max="3584" width="9.140625" style="524"/>
    <col min="3585" max="3585" width="6.85546875" style="524" customWidth="1"/>
    <col min="3586" max="3586" width="33" style="524" customWidth="1"/>
    <col min="3587" max="3587" width="9.28515625" style="524" customWidth="1"/>
    <col min="3588" max="3589" width="14.7109375" style="524" customWidth="1"/>
    <col min="3590" max="3590" width="12.85546875" style="524" customWidth="1"/>
    <col min="3591" max="3591" width="12.140625" style="524" customWidth="1"/>
    <col min="3592" max="3592" width="14.7109375" style="524" customWidth="1"/>
    <col min="3593" max="3593" width="17.42578125" style="524" customWidth="1"/>
    <col min="3594" max="3594" width="16.7109375" style="524" customWidth="1"/>
    <col min="3595" max="3595" width="2.42578125" style="524" customWidth="1"/>
    <col min="3596" max="3818" width="9.140625" style="524"/>
    <col min="3819" max="3819" width="6.85546875" style="524" customWidth="1"/>
    <col min="3820" max="3820" width="33" style="524" customWidth="1"/>
    <col min="3821" max="3821" width="9.28515625" style="524" customWidth="1"/>
    <col min="3822" max="3823" width="14.7109375" style="524" customWidth="1"/>
    <col min="3824" max="3824" width="12.85546875" style="524" customWidth="1"/>
    <col min="3825" max="3825" width="12.140625" style="524" customWidth="1"/>
    <col min="3826" max="3827" width="14.7109375" style="524" customWidth="1"/>
    <col min="3828" max="3828" width="16.7109375" style="524" customWidth="1"/>
    <col min="3829" max="3829" width="2.42578125" style="524" customWidth="1"/>
    <col min="3830" max="3840" width="9.140625" style="524"/>
    <col min="3841" max="3841" width="6.85546875" style="524" customWidth="1"/>
    <col min="3842" max="3842" width="33" style="524" customWidth="1"/>
    <col min="3843" max="3843" width="9.28515625" style="524" customWidth="1"/>
    <col min="3844" max="3845" width="14.7109375" style="524" customWidth="1"/>
    <col min="3846" max="3846" width="12.85546875" style="524" customWidth="1"/>
    <col min="3847" max="3847" width="12.140625" style="524" customWidth="1"/>
    <col min="3848" max="3848" width="14.7109375" style="524" customWidth="1"/>
    <col min="3849" max="3849" width="17.42578125" style="524" customWidth="1"/>
    <col min="3850" max="3850" width="16.7109375" style="524" customWidth="1"/>
    <col min="3851" max="3851" width="2.42578125" style="524" customWidth="1"/>
    <col min="3852" max="4074" width="9.140625" style="524"/>
    <col min="4075" max="4075" width="6.85546875" style="524" customWidth="1"/>
    <col min="4076" max="4076" width="33" style="524" customWidth="1"/>
    <col min="4077" max="4077" width="9.28515625" style="524" customWidth="1"/>
    <col min="4078" max="4079" width="14.7109375" style="524" customWidth="1"/>
    <col min="4080" max="4080" width="12.85546875" style="524" customWidth="1"/>
    <col min="4081" max="4081" width="12.140625" style="524" customWidth="1"/>
    <col min="4082" max="4083" width="14.7109375" style="524" customWidth="1"/>
    <col min="4084" max="4084" width="16.7109375" style="524" customWidth="1"/>
    <col min="4085" max="4085" width="2.42578125" style="524" customWidth="1"/>
    <col min="4086" max="4096" width="9.140625" style="524"/>
    <col min="4097" max="4097" width="6.85546875" style="524" customWidth="1"/>
    <col min="4098" max="4098" width="33" style="524" customWidth="1"/>
    <col min="4099" max="4099" width="9.28515625" style="524" customWidth="1"/>
    <col min="4100" max="4101" width="14.7109375" style="524" customWidth="1"/>
    <col min="4102" max="4102" width="12.85546875" style="524" customWidth="1"/>
    <col min="4103" max="4103" width="12.140625" style="524" customWidth="1"/>
    <col min="4104" max="4104" width="14.7109375" style="524" customWidth="1"/>
    <col min="4105" max="4105" width="17.42578125" style="524" customWidth="1"/>
    <col min="4106" max="4106" width="16.7109375" style="524" customWidth="1"/>
    <col min="4107" max="4107" width="2.42578125" style="524" customWidth="1"/>
    <col min="4108" max="4330" width="9.140625" style="524"/>
    <col min="4331" max="4331" width="6.85546875" style="524" customWidth="1"/>
    <col min="4332" max="4332" width="33" style="524" customWidth="1"/>
    <col min="4333" max="4333" width="9.28515625" style="524" customWidth="1"/>
    <col min="4334" max="4335" width="14.7109375" style="524" customWidth="1"/>
    <col min="4336" max="4336" width="12.85546875" style="524" customWidth="1"/>
    <col min="4337" max="4337" width="12.140625" style="524" customWidth="1"/>
    <col min="4338" max="4339" width="14.7109375" style="524" customWidth="1"/>
    <col min="4340" max="4340" width="16.7109375" style="524" customWidth="1"/>
    <col min="4341" max="4341" width="2.42578125" style="524" customWidth="1"/>
    <col min="4342" max="4352" width="9.140625" style="524"/>
    <col min="4353" max="4353" width="6.85546875" style="524" customWidth="1"/>
    <col min="4354" max="4354" width="33" style="524" customWidth="1"/>
    <col min="4355" max="4355" width="9.28515625" style="524" customWidth="1"/>
    <col min="4356" max="4357" width="14.7109375" style="524" customWidth="1"/>
    <col min="4358" max="4358" width="12.85546875" style="524" customWidth="1"/>
    <col min="4359" max="4359" width="12.140625" style="524" customWidth="1"/>
    <col min="4360" max="4360" width="14.7109375" style="524" customWidth="1"/>
    <col min="4361" max="4361" width="17.42578125" style="524" customWidth="1"/>
    <col min="4362" max="4362" width="16.7109375" style="524" customWidth="1"/>
    <col min="4363" max="4363" width="2.42578125" style="524" customWidth="1"/>
    <col min="4364" max="4586" width="9.140625" style="524"/>
    <col min="4587" max="4587" width="6.85546875" style="524" customWidth="1"/>
    <col min="4588" max="4588" width="33" style="524" customWidth="1"/>
    <col min="4589" max="4589" width="9.28515625" style="524" customWidth="1"/>
    <col min="4590" max="4591" width="14.7109375" style="524" customWidth="1"/>
    <col min="4592" max="4592" width="12.85546875" style="524" customWidth="1"/>
    <col min="4593" max="4593" width="12.140625" style="524" customWidth="1"/>
    <col min="4594" max="4595" width="14.7109375" style="524" customWidth="1"/>
    <col min="4596" max="4596" width="16.7109375" style="524" customWidth="1"/>
    <col min="4597" max="4597" width="2.42578125" style="524" customWidth="1"/>
    <col min="4598" max="4608" width="9.140625" style="524"/>
    <col min="4609" max="4609" width="6.85546875" style="524" customWidth="1"/>
    <col min="4610" max="4610" width="33" style="524" customWidth="1"/>
    <col min="4611" max="4611" width="9.28515625" style="524" customWidth="1"/>
    <col min="4612" max="4613" width="14.7109375" style="524" customWidth="1"/>
    <col min="4614" max="4614" width="12.85546875" style="524" customWidth="1"/>
    <col min="4615" max="4615" width="12.140625" style="524" customWidth="1"/>
    <col min="4616" max="4616" width="14.7109375" style="524" customWidth="1"/>
    <col min="4617" max="4617" width="17.42578125" style="524" customWidth="1"/>
    <col min="4618" max="4618" width="16.7109375" style="524" customWidth="1"/>
    <col min="4619" max="4619" width="2.42578125" style="524" customWidth="1"/>
    <col min="4620" max="4842" width="9.140625" style="524"/>
    <col min="4843" max="4843" width="6.85546875" style="524" customWidth="1"/>
    <col min="4844" max="4844" width="33" style="524" customWidth="1"/>
    <col min="4845" max="4845" width="9.28515625" style="524" customWidth="1"/>
    <col min="4846" max="4847" width="14.7109375" style="524" customWidth="1"/>
    <col min="4848" max="4848" width="12.85546875" style="524" customWidth="1"/>
    <col min="4849" max="4849" width="12.140625" style="524" customWidth="1"/>
    <col min="4850" max="4851" width="14.7109375" style="524" customWidth="1"/>
    <col min="4852" max="4852" width="16.7109375" style="524" customWidth="1"/>
    <col min="4853" max="4853" width="2.42578125" style="524" customWidth="1"/>
    <col min="4854" max="4864" width="9.140625" style="524"/>
    <col min="4865" max="4865" width="6.85546875" style="524" customWidth="1"/>
    <col min="4866" max="4866" width="33" style="524" customWidth="1"/>
    <col min="4867" max="4867" width="9.28515625" style="524" customWidth="1"/>
    <col min="4868" max="4869" width="14.7109375" style="524" customWidth="1"/>
    <col min="4870" max="4870" width="12.85546875" style="524" customWidth="1"/>
    <col min="4871" max="4871" width="12.140625" style="524" customWidth="1"/>
    <col min="4872" max="4872" width="14.7109375" style="524" customWidth="1"/>
    <col min="4873" max="4873" width="17.42578125" style="524" customWidth="1"/>
    <col min="4874" max="4874" width="16.7109375" style="524" customWidth="1"/>
    <col min="4875" max="4875" width="2.42578125" style="524" customWidth="1"/>
    <col min="4876" max="5098" width="9.140625" style="524"/>
    <col min="5099" max="5099" width="6.85546875" style="524" customWidth="1"/>
    <col min="5100" max="5100" width="33" style="524" customWidth="1"/>
    <col min="5101" max="5101" width="9.28515625" style="524" customWidth="1"/>
    <col min="5102" max="5103" width="14.7109375" style="524" customWidth="1"/>
    <col min="5104" max="5104" width="12.85546875" style="524" customWidth="1"/>
    <col min="5105" max="5105" width="12.140625" style="524" customWidth="1"/>
    <col min="5106" max="5107" width="14.7109375" style="524" customWidth="1"/>
    <col min="5108" max="5108" width="16.7109375" style="524" customWidth="1"/>
    <col min="5109" max="5109" width="2.42578125" style="524" customWidth="1"/>
    <col min="5110" max="5120" width="9.140625" style="524"/>
    <col min="5121" max="5121" width="6.85546875" style="524" customWidth="1"/>
    <col min="5122" max="5122" width="33" style="524" customWidth="1"/>
    <col min="5123" max="5123" width="9.28515625" style="524" customWidth="1"/>
    <col min="5124" max="5125" width="14.7109375" style="524" customWidth="1"/>
    <col min="5126" max="5126" width="12.85546875" style="524" customWidth="1"/>
    <col min="5127" max="5127" width="12.140625" style="524" customWidth="1"/>
    <col min="5128" max="5128" width="14.7109375" style="524" customWidth="1"/>
    <col min="5129" max="5129" width="17.42578125" style="524" customWidth="1"/>
    <col min="5130" max="5130" width="16.7109375" style="524" customWidth="1"/>
    <col min="5131" max="5131" width="2.42578125" style="524" customWidth="1"/>
    <col min="5132" max="5354" width="9.140625" style="524"/>
    <col min="5355" max="5355" width="6.85546875" style="524" customWidth="1"/>
    <col min="5356" max="5356" width="33" style="524" customWidth="1"/>
    <col min="5357" max="5357" width="9.28515625" style="524" customWidth="1"/>
    <col min="5358" max="5359" width="14.7109375" style="524" customWidth="1"/>
    <col min="5360" max="5360" width="12.85546875" style="524" customWidth="1"/>
    <col min="5361" max="5361" width="12.140625" style="524" customWidth="1"/>
    <col min="5362" max="5363" width="14.7109375" style="524" customWidth="1"/>
    <col min="5364" max="5364" width="16.7109375" style="524" customWidth="1"/>
    <col min="5365" max="5365" width="2.42578125" style="524" customWidth="1"/>
    <col min="5366" max="5376" width="9.140625" style="524"/>
    <col min="5377" max="5377" width="6.85546875" style="524" customWidth="1"/>
    <col min="5378" max="5378" width="33" style="524" customWidth="1"/>
    <col min="5379" max="5379" width="9.28515625" style="524" customWidth="1"/>
    <col min="5380" max="5381" width="14.7109375" style="524" customWidth="1"/>
    <col min="5382" max="5382" width="12.85546875" style="524" customWidth="1"/>
    <col min="5383" max="5383" width="12.140625" style="524" customWidth="1"/>
    <col min="5384" max="5384" width="14.7109375" style="524" customWidth="1"/>
    <col min="5385" max="5385" width="17.42578125" style="524" customWidth="1"/>
    <col min="5386" max="5386" width="16.7109375" style="524" customWidth="1"/>
    <col min="5387" max="5387" width="2.42578125" style="524" customWidth="1"/>
    <col min="5388" max="5610" width="9.140625" style="524"/>
    <col min="5611" max="5611" width="6.85546875" style="524" customWidth="1"/>
    <col min="5612" max="5612" width="33" style="524" customWidth="1"/>
    <col min="5613" max="5613" width="9.28515625" style="524" customWidth="1"/>
    <col min="5614" max="5615" width="14.7109375" style="524" customWidth="1"/>
    <col min="5616" max="5616" width="12.85546875" style="524" customWidth="1"/>
    <col min="5617" max="5617" width="12.140625" style="524" customWidth="1"/>
    <col min="5618" max="5619" width="14.7109375" style="524" customWidth="1"/>
    <col min="5620" max="5620" width="16.7109375" style="524" customWidth="1"/>
    <col min="5621" max="5621" width="2.42578125" style="524" customWidth="1"/>
    <col min="5622" max="5632" width="9.140625" style="524"/>
    <col min="5633" max="5633" width="6.85546875" style="524" customWidth="1"/>
    <col min="5634" max="5634" width="33" style="524" customWidth="1"/>
    <col min="5635" max="5635" width="9.28515625" style="524" customWidth="1"/>
    <col min="5636" max="5637" width="14.7109375" style="524" customWidth="1"/>
    <col min="5638" max="5638" width="12.85546875" style="524" customWidth="1"/>
    <col min="5639" max="5639" width="12.140625" style="524" customWidth="1"/>
    <col min="5640" max="5640" width="14.7109375" style="524" customWidth="1"/>
    <col min="5641" max="5641" width="17.42578125" style="524" customWidth="1"/>
    <col min="5642" max="5642" width="16.7109375" style="524" customWidth="1"/>
    <col min="5643" max="5643" width="2.42578125" style="524" customWidth="1"/>
    <col min="5644" max="5866" width="9.140625" style="524"/>
    <col min="5867" max="5867" width="6.85546875" style="524" customWidth="1"/>
    <col min="5868" max="5868" width="33" style="524" customWidth="1"/>
    <col min="5869" max="5869" width="9.28515625" style="524" customWidth="1"/>
    <col min="5870" max="5871" width="14.7109375" style="524" customWidth="1"/>
    <col min="5872" max="5872" width="12.85546875" style="524" customWidth="1"/>
    <col min="5873" max="5873" width="12.140625" style="524" customWidth="1"/>
    <col min="5874" max="5875" width="14.7109375" style="524" customWidth="1"/>
    <col min="5876" max="5876" width="16.7109375" style="524" customWidth="1"/>
    <col min="5877" max="5877" width="2.42578125" style="524" customWidth="1"/>
    <col min="5878" max="5888" width="9.140625" style="524"/>
    <col min="5889" max="5889" width="6.85546875" style="524" customWidth="1"/>
    <col min="5890" max="5890" width="33" style="524" customWidth="1"/>
    <col min="5891" max="5891" width="9.28515625" style="524" customWidth="1"/>
    <col min="5892" max="5893" width="14.7109375" style="524" customWidth="1"/>
    <col min="5894" max="5894" width="12.85546875" style="524" customWidth="1"/>
    <col min="5895" max="5895" width="12.140625" style="524" customWidth="1"/>
    <col min="5896" max="5896" width="14.7109375" style="524" customWidth="1"/>
    <col min="5897" max="5897" width="17.42578125" style="524" customWidth="1"/>
    <col min="5898" max="5898" width="16.7109375" style="524" customWidth="1"/>
    <col min="5899" max="5899" width="2.42578125" style="524" customWidth="1"/>
    <col min="5900" max="6122" width="9.140625" style="524"/>
    <col min="6123" max="6123" width="6.85546875" style="524" customWidth="1"/>
    <col min="6124" max="6124" width="33" style="524" customWidth="1"/>
    <col min="6125" max="6125" width="9.28515625" style="524" customWidth="1"/>
    <col min="6126" max="6127" width="14.7109375" style="524" customWidth="1"/>
    <col min="6128" max="6128" width="12.85546875" style="524" customWidth="1"/>
    <col min="6129" max="6129" width="12.140625" style="524" customWidth="1"/>
    <col min="6130" max="6131" width="14.7109375" style="524" customWidth="1"/>
    <col min="6132" max="6132" width="16.7109375" style="524" customWidth="1"/>
    <col min="6133" max="6133" width="2.42578125" style="524" customWidth="1"/>
    <col min="6134" max="6144" width="9.140625" style="524"/>
    <col min="6145" max="6145" width="6.85546875" style="524" customWidth="1"/>
    <col min="6146" max="6146" width="33" style="524" customWidth="1"/>
    <col min="6147" max="6147" width="9.28515625" style="524" customWidth="1"/>
    <col min="6148" max="6149" width="14.7109375" style="524" customWidth="1"/>
    <col min="6150" max="6150" width="12.85546875" style="524" customWidth="1"/>
    <col min="6151" max="6151" width="12.140625" style="524" customWidth="1"/>
    <col min="6152" max="6152" width="14.7109375" style="524" customWidth="1"/>
    <col min="6153" max="6153" width="17.42578125" style="524" customWidth="1"/>
    <col min="6154" max="6154" width="16.7109375" style="524" customWidth="1"/>
    <col min="6155" max="6155" width="2.42578125" style="524" customWidth="1"/>
    <col min="6156" max="6378" width="9.140625" style="524"/>
    <col min="6379" max="6379" width="6.85546875" style="524" customWidth="1"/>
    <col min="6380" max="6380" width="33" style="524" customWidth="1"/>
    <col min="6381" max="6381" width="9.28515625" style="524" customWidth="1"/>
    <col min="6382" max="6383" width="14.7109375" style="524" customWidth="1"/>
    <col min="6384" max="6384" width="12.85546875" style="524" customWidth="1"/>
    <col min="6385" max="6385" width="12.140625" style="524" customWidth="1"/>
    <col min="6386" max="6387" width="14.7109375" style="524" customWidth="1"/>
    <col min="6388" max="6388" width="16.7109375" style="524" customWidth="1"/>
    <col min="6389" max="6389" width="2.42578125" style="524" customWidth="1"/>
    <col min="6390" max="6400" width="9.140625" style="524"/>
    <col min="6401" max="6401" width="6.85546875" style="524" customWidth="1"/>
    <col min="6402" max="6402" width="33" style="524" customWidth="1"/>
    <col min="6403" max="6403" width="9.28515625" style="524" customWidth="1"/>
    <col min="6404" max="6405" width="14.7109375" style="524" customWidth="1"/>
    <col min="6406" max="6406" width="12.85546875" style="524" customWidth="1"/>
    <col min="6407" max="6407" width="12.140625" style="524" customWidth="1"/>
    <col min="6408" max="6408" width="14.7109375" style="524" customWidth="1"/>
    <col min="6409" max="6409" width="17.42578125" style="524" customWidth="1"/>
    <col min="6410" max="6410" width="16.7109375" style="524" customWidth="1"/>
    <col min="6411" max="6411" width="2.42578125" style="524" customWidth="1"/>
    <col min="6412" max="6634" width="9.140625" style="524"/>
    <col min="6635" max="6635" width="6.85546875" style="524" customWidth="1"/>
    <col min="6636" max="6636" width="33" style="524" customWidth="1"/>
    <col min="6637" max="6637" width="9.28515625" style="524" customWidth="1"/>
    <col min="6638" max="6639" width="14.7109375" style="524" customWidth="1"/>
    <col min="6640" max="6640" width="12.85546875" style="524" customWidth="1"/>
    <col min="6641" max="6641" width="12.140625" style="524" customWidth="1"/>
    <col min="6642" max="6643" width="14.7109375" style="524" customWidth="1"/>
    <col min="6644" max="6644" width="16.7109375" style="524" customWidth="1"/>
    <col min="6645" max="6645" width="2.42578125" style="524" customWidth="1"/>
    <col min="6646" max="6656" width="9.140625" style="524"/>
    <col min="6657" max="6657" width="6.85546875" style="524" customWidth="1"/>
    <col min="6658" max="6658" width="33" style="524" customWidth="1"/>
    <col min="6659" max="6659" width="9.28515625" style="524" customWidth="1"/>
    <col min="6660" max="6661" width="14.7109375" style="524" customWidth="1"/>
    <col min="6662" max="6662" width="12.85546875" style="524" customWidth="1"/>
    <col min="6663" max="6663" width="12.140625" style="524" customWidth="1"/>
    <col min="6664" max="6664" width="14.7109375" style="524" customWidth="1"/>
    <col min="6665" max="6665" width="17.42578125" style="524" customWidth="1"/>
    <col min="6666" max="6666" width="16.7109375" style="524" customWidth="1"/>
    <col min="6667" max="6667" width="2.42578125" style="524" customWidth="1"/>
    <col min="6668" max="6890" width="9.140625" style="524"/>
    <col min="6891" max="6891" width="6.85546875" style="524" customWidth="1"/>
    <col min="6892" max="6892" width="33" style="524" customWidth="1"/>
    <col min="6893" max="6893" width="9.28515625" style="524" customWidth="1"/>
    <col min="6894" max="6895" width="14.7109375" style="524" customWidth="1"/>
    <col min="6896" max="6896" width="12.85546875" style="524" customWidth="1"/>
    <col min="6897" max="6897" width="12.140625" style="524" customWidth="1"/>
    <col min="6898" max="6899" width="14.7109375" style="524" customWidth="1"/>
    <col min="6900" max="6900" width="16.7109375" style="524" customWidth="1"/>
    <col min="6901" max="6901" width="2.42578125" style="524" customWidth="1"/>
    <col min="6902" max="6912" width="9.140625" style="524"/>
    <col min="6913" max="6913" width="6.85546875" style="524" customWidth="1"/>
    <col min="6914" max="6914" width="33" style="524" customWidth="1"/>
    <col min="6915" max="6915" width="9.28515625" style="524" customWidth="1"/>
    <col min="6916" max="6917" width="14.7109375" style="524" customWidth="1"/>
    <col min="6918" max="6918" width="12.85546875" style="524" customWidth="1"/>
    <col min="6919" max="6919" width="12.140625" style="524" customWidth="1"/>
    <col min="6920" max="6920" width="14.7109375" style="524" customWidth="1"/>
    <col min="6921" max="6921" width="17.42578125" style="524" customWidth="1"/>
    <col min="6922" max="6922" width="16.7109375" style="524" customWidth="1"/>
    <col min="6923" max="6923" width="2.42578125" style="524" customWidth="1"/>
    <col min="6924" max="7146" width="9.140625" style="524"/>
    <col min="7147" max="7147" width="6.85546875" style="524" customWidth="1"/>
    <col min="7148" max="7148" width="33" style="524" customWidth="1"/>
    <col min="7149" max="7149" width="9.28515625" style="524" customWidth="1"/>
    <col min="7150" max="7151" width="14.7109375" style="524" customWidth="1"/>
    <col min="7152" max="7152" width="12.85546875" style="524" customWidth="1"/>
    <col min="7153" max="7153" width="12.140625" style="524" customWidth="1"/>
    <col min="7154" max="7155" width="14.7109375" style="524" customWidth="1"/>
    <col min="7156" max="7156" width="16.7109375" style="524" customWidth="1"/>
    <col min="7157" max="7157" width="2.42578125" style="524" customWidth="1"/>
    <col min="7158" max="7168" width="9.140625" style="524"/>
    <col min="7169" max="7169" width="6.85546875" style="524" customWidth="1"/>
    <col min="7170" max="7170" width="33" style="524" customWidth="1"/>
    <col min="7171" max="7171" width="9.28515625" style="524" customWidth="1"/>
    <col min="7172" max="7173" width="14.7109375" style="524" customWidth="1"/>
    <col min="7174" max="7174" width="12.85546875" style="524" customWidth="1"/>
    <col min="7175" max="7175" width="12.140625" style="524" customWidth="1"/>
    <col min="7176" max="7176" width="14.7109375" style="524" customWidth="1"/>
    <col min="7177" max="7177" width="17.42578125" style="524" customWidth="1"/>
    <col min="7178" max="7178" width="16.7109375" style="524" customWidth="1"/>
    <col min="7179" max="7179" width="2.42578125" style="524" customWidth="1"/>
    <col min="7180" max="7402" width="9.140625" style="524"/>
    <col min="7403" max="7403" width="6.85546875" style="524" customWidth="1"/>
    <col min="7404" max="7404" width="33" style="524" customWidth="1"/>
    <col min="7405" max="7405" width="9.28515625" style="524" customWidth="1"/>
    <col min="7406" max="7407" width="14.7109375" style="524" customWidth="1"/>
    <col min="7408" max="7408" width="12.85546875" style="524" customWidth="1"/>
    <col min="7409" max="7409" width="12.140625" style="524" customWidth="1"/>
    <col min="7410" max="7411" width="14.7109375" style="524" customWidth="1"/>
    <col min="7412" max="7412" width="16.7109375" style="524" customWidth="1"/>
    <col min="7413" max="7413" width="2.42578125" style="524" customWidth="1"/>
    <col min="7414" max="7424" width="9.140625" style="524"/>
    <col min="7425" max="7425" width="6.85546875" style="524" customWidth="1"/>
    <col min="7426" max="7426" width="33" style="524" customWidth="1"/>
    <col min="7427" max="7427" width="9.28515625" style="524" customWidth="1"/>
    <col min="7428" max="7429" width="14.7109375" style="524" customWidth="1"/>
    <col min="7430" max="7430" width="12.85546875" style="524" customWidth="1"/>
    <col min="7431" max="7431" width="12.140625" style="524" customWidth="1"/>
    <col min="7432" max="7432" width="14.7109375" style="524" customWidth="1"/>
    <col min="7433" max="7433" width="17.42578125" style="524" customWidth="1"/>
    <col min="7434" max="7434" width="16.7109375" style="524" customWidth="1"/>
    <col min="7435" max="7435" width="2.42578125" style="524" customWidth="1"/>
    <col min="7436" max="7658" width="9.140625" style="524"/>
    <col min="7659" max="7659" width="6.85546875" style="524" customWidth="1"/>
    <col min="7660" max="7660" width="33" style="524" customWidth="1"/>
    <col min="7661" max="7661" width="9.28515625" style="524" customWidth="1"/>
    <col min="7662" max="7663" width="14.7109375" style="524" customWidth="1"/>
    <col min="7664" max="7664" width="12.85546875" style="524" customWidth="1"/>
    <col min="7665" max="7665" width="12.140625" style="524" customWidth="1"/>
    <col min="7666" max="7667" width="14.7109375" style="524" customWidth="1"/>
    <col min="7668" max="7668" width="16.7109375" style="524" customWidth="1"/>
    <col min="7669" max="7669" width="2.42578125" style="524" customWidth="1"/>
    <col min="7670" max="7680" width="9.140625" style="524"/>
    <col min="7681" max="7681" width="6.85546875" style="524" customWidth="1"/>
    <col min="7682" max="7682" width="33" style="524" customWidth="1"/>
    <col min="7683" max="7683" width="9.28515625" style="524" customWidth="1"/>
    <col min="7684" max="7685" width="14.7109375" style="524" customWidth="1"/>
    <col min="7686" max="7686" width="12.85546875" style="524" customWidth="1"/>
    <col min="7687" max="7687" width="12.140625" style="524" customWidth="1"/>
    <col min="7688" max="7688" width="14.7109375" style="524" customWidth="1"/>
    <col min="7689" max="7689" width="17.42578125" style="524" customWidth="1"/>
    <col min="7690" max="7690" width="16.7109375" style="524" customWidth="1"/>
    <col min="7691" max="7691" width="2.42578125" style="524" customWidth="1"/>
    <col min="7692" max="7914" width="9.140625" style="524"/>
    <col min="7915" max="7915" width="6.85546875" style="524" customWidth="1"/>
    <col min="7916" max="7916" width="33" style="524" customWidth="1"/>
    <col min="7917" max="7917" width="9.28515625" style="524" customWidth="1"/>
    <col min="7918" max="7919" width="14.7109375" style="524" customWidth="1"/>
    <col min="7920" max="7920" width="12.85546875" style="524" customWidth="1"/>
    <col min="7921" max="7921" width="12.140625" style="524" customWidth="1"/>
    <col min="7922" max="7923" width="14.7109375" style="524" customWidth="1"/>
    <col min="7924" max="7924" width="16.7109375" style="524" customWidth="1"/>
    <col min="7925" max="7925" width="2.42578125" style="524" customWidth="1"/>
    <col min="7926" max="7936" width="9.140625" style="524"/>
    <col min="7937" max="7937" width="6.85546875" style="524" customWidth="1"/>
    <col min="7938" max="7938" width="33" style="524" customWidth="1"/>
    <col min="7939" max="7939" width="9.28515625" style="524" customWidth="1"/>
    <col min="7940" max="7941" width="14.7109375" style="524" customWidth="1"/>
    <col min="7942" max="7942" width="12.85546875" style="524" customWidth="1"/>
    <col min="7943" max="7943" width="12.140625" style="524" customWidth="1"/>
    <col min="7944" max="7944" width="14.7109375" style="524" customWidth="1"/>
    <col min="7945" max="7945" width="17.42578125" style="524" customWidth="1"/>
    <col min="7946" max="7946" width="16.7109375" style="524" customWidth="1"/>
    <col min="7947" max="7947" width="2.42578125" style="524" customWidth="1"/>
    <col min="7948" max="8170" width="9.140625" style="524"/>
    <col min="8171" max="8171" width="6.85546875" style="524" customWidth="1"/>
    <col min="8172" max="8172" width="33" style="524" customWidth="1"/>
    <col min="8173" max="8173" width="9.28515625" style="524" customWidth="1"/>
    <col min="8174" max="8175" width="14.7109375" style="524" customWidth="1"/>
    <col min="8176" max="8176" width="12.85546875" style="524" customWidth="1"/>
    <col min="8177" max="8177" width="12.140625" style="524" customWidth="1"/>
    <col min="8178" max="8179" width="14.7109375" style="524" customWidth="1"/>
    <col min="8180" max="8180" width="16.7109375" style="524" customWidth="1"/>
    <col min="8181" max="8181" width="2.42578125" style="524" customWidth="1"/>
    <col min="8182" max="8192" width="9.140625" style="524"/>
    <col min="8193" max="8193" width="6.85546875" style="524" customWidth="1"/>
    <col min="8194" max="8194" width="33" style="524" customWidth="1"/>
    <col min="8195" max="8195" width="9.28515625" style="524" customWidth="1"/>
    <col min="8196" max="8197" width="14.7109375" style="524" customWidth="1"/>
    <col min="8198" max="8198" width="12.85546875" style="524" customWidth="1"/>
    <col min="8199" max="8199" width="12.140625" style="524" customWidth="1"/>
    <col min="8200" max="8200" width="14.7109375" style="524" customWidth="1"/>
    <col min="8201" max="8201" width="17.42578125" style="524" customWidth="1"/>
    <col min="8202" max="8202" width="16.7109375" style="524" customWidth="1"/>
    <col min="8203" max="8203" width="2.42578125" style="524" customWidth="1"/>
    <col min="8204" max="8426" width="9.140625" style="524"/>
    <col min="8427" max="8427" width="6.85546875" style="524" customWidth="1"/>
    <col min="8428" max="8428" width="33" style="524" customWidth="1"/>
    <col min="8429" max="8429" width="9.28515625" style="524" customWidth="1"/>
    <col min="8430" max="8431" width="14.7109375" style="524" customWidth="1"/>
    <col min="8432" max="8432" width="12.85546875" style="524" customWidth="1"/>
    <col min="8433" max="8433" width="12.140625" style="524" customWidth="1"/>
    <col min="8434" max="8435" width="14.7109375" style="524" customWidth="1"/>
    <col min="8436" max="8436" width="16.7109375" style="524" customWidth="1"/>
    <col min="8437" max="8437" width="2.42578125" style="524" customWidth="1"/>
    <col min="8438" max="8448" width="9.140625" style="524"/>
    <col min="8449" max="8449" width="6.85546875" style="524" customWidth="1"/>
    <col min="8450" max="8450" width="33" style="524" customWidth="1"/>
    <col min="8451" max="8451" width="9.28515625" style="524" customWidth="1"/>
    <col min="8452" max="8453" width="14.7109375" style="524" customWidth="1"/>
    <col min="8454" max="8454" width="12.85546875" style="524" customWidth="1"/>
    <col min="8455" max="8455" width="12.140625" style="524" customWidth="1"/>
    <col min="8456" max="8456" width="14.7109375" style="524" customWidth="1"/>
    <col min="8457" max="8457" width="17.42578125" style="524" customWidth="1"/>
    <col min="8458" max="8458" width="16.7109375" style="524" customWidth="1"/>
    <col min="8459" max="8459" width="2.42578125" style="524" customWidth="1"/>
    <col min="8460" max="8682" width="9.140625" style="524"/>
    <col min="8683" max="8683" width="6.85546875" style="524" customWidth="1"/>
    <col min="8684" max="8684" width="33" style="524" customWidth="1"/>
    <col min="8685" max="8685" width="9.28515625" style="524" customWidth="1"/>
    <col min="8686" max="8687" width="14.7109375" style="524" customWidth="1"/>
    <col min="8688" max="8688" width="12.85546875" style="524" customWidth="1"/>
    <col min="8689" max="8689" width="12.140625" style="524" customWidth="1"/>
    <col min="8690" max="8691" width="14.7109375" style="524" customWidth="1"/>
    <col min="8692" max="8692" width="16.7109375" style="524" customWidth="1"/>
    <col min="8693" max="8693" width="2.42578125" style="524" customWidth="1"/>
    <col min="8694" max="8704" width="9.140625" style="524"/>
    <col min="8705" max="8705" width="6.85546875" style="524" customWidth="1"/>
    <col min="8706" max="8706" width="33" style="524" customWidth="1"/>
    <col min="8707" max="8707" width="9.28515625" style="524" customWidth="1"/>
    <col min="8708" max="8709" width="14.7109375" style="524" customWidth="1"/>
    <col min="8710" max="8710" width="12.85546875" style="524" customWidth="1"/>
    <col min="8711" max="8711" width="12.140625" style="524" customWidth="1"/>
    <col min="8712" max="8712" width="14.7109375" style="524" customWidth="1"/>
    <col min="8713" max="8713" width="17.42578125" style="524" customWidth="1"/>
    <col min="8714" max="8714" width="16.7109375" style="524" customWidth="1"/>
    <col min="8715" max="8715" width="2.42578125" style="524" customWidth="1"/>
    <col min="8716" max="8938" width="9.140625" style="524"/>
    <col min="8939" max="8939" width="6.85546875" style="524" customWidth="1"/>
    <col min="8940" max="8940" width="33" style="524" customWidth="1"/>
    <col min="8941" max="8941" width="9.28515625" style="524" customWidth="1"/>
    <col min="8942" max="8943" width="14.7109375" style="524" customWidth="1"/>
    <col min="8944" max="8944" width="12.85546875" style="524" customWidth="1"/>
    <col min="8945" max="8945" width="12.140625" style="524" customWidth="1"/>
    <col min="8946" max="8947" width="14.7109375" style="524" customWidth="1"/>
    <col min="8948" max="8948" width="16.7109375" style="524" customWidth="1"/>
    <col min="8949" max="8949" width="2.42578125" style="524" customWidth="1"/>
    <col min="8950" max="8960" width="9.140625" style="524"/>
    <col min="8961" max="8961" width="6.85546875" style="524" customWidth="1"/>
    <col min="8962" max="8962" width="33" style="524" customWidth="1"/>
    <col min="8963" max="8963" width="9.28515625" style="524" customWidth="1"/>
    <col min="8964" max="8965" width="14.7109375" style="524" customWidth="1"/>
    <col min="8966" max="8966" width="12.85546875" style="524" customWidth="1"/>
    <col min="8967" max="8967" width="12.140625" style="524" customWidth="1"/>
    <col min="8968" max="8968" width="14.7109375" style="524" customWidth="1"/>
    <col min="8969" max="8969" width="17.42578125" style="524" customWidth="1"/>
    <col min="8970" max="8970" width="16.7109375" style="524" customWidth="1"/>
    <col min="8971" max="8971" width="2.42578125" style="524" customWidth="1"/>
    <col min="8972" max="9194" width="9.140625" style="524"/>
    <col min="9195" max="9195" width="6.85546875" style="524" customWidth="1"/>
    <col min="9196" max="9196" width="33" style="524" customWidth="1"/>
    <col min="9197" max="9197" width="9.28515625" style="524" customWidth="1"/>
    <col min="9198" max="9199" width="14.7109375" style="524" customWidth="1"/>
    <col min="9200" max="9200" width="12.85546875" style="524" customWidth="1"/>
    <col min="9201" max="9201" width="12.140625" style="524" customWidth="1"/>
    <col min="9202" max="9203" width="14.7109375" style="524" customWidth="1"/>
    <col min="9204" max="9204" width="16.7109375" style="524" customWidth="1"/>
    <col min="9205" max="9205" width="2.42578125" style="524" customWidth="1"/>
    <col min="9206" max="9216" width="9.140625" style="524"/>
    <col min="9217" max="9217" width="6.85546875" style="524" customWidth="1"/>
    <col min="9218" max="9218" width="33" style="524" customWidth="1"/>
    <col min="9219" max="9219" width="9.28515625" style="524" customWidth="1"/>
    <col min="9220" max="9221" width="14.7109375" style="524" customWidth="1"/>
    <col min="9222" max="9222" width="12.85546875" style="524" customWidth="1"/>
    <col min="9223" max="9223" width="12.140625" style="524" customWidth="1"/>
    <col min="9224" max="9224" width="14.7109375" style="524" customWidth="1"/>
    <col min="9225" max="9225" width="17.42578125" style="524" customWidth="1"/>
    <col min="9226" max="9226" width="16.7109375" style="524" customWidth="1"/>
    <col min="9227" max="9227" width="2.42578125" style="524" customWidth="1"/>
    <col min="9228" max="9450" width="9.140625" style="524"/>
    <col min="9451" max="9451" width="6.85546875" style="524" customWidth="1"/>
    <col min="9452" max="9452" width="33" style="524" customWidth="1"/>
    <col min="9453" max="9453" width="9.28515625" style="524" customWidth="1"/>
    <col min="9454" max="9455" width="14.7109375" style="524" customWidth="1"/>
    <col min="9456" max="9456" width="12.85546875" style="524" customWidth="1"/>
    <col min="9457" max="9457" width="12.140625" style="524" customWidth="1"/>
    <col min="9458" max="9459" width="14.7109375" style="524" customWidth="1"/>
    <col min="9460" max="9460" width="16.7109375" style="524" customWidth="1"/>
    <col min="9461" max="9461" width="2.42578125" style="524" customWidth="1"/>
    <col min="9462" max="9472" width="9.140625" style="524"/>
    <col min="9473" max="9473" width="6.85546875" style="524" customWidth="1"/>
    <col min="9474" max="9474" width="33" style="524" customWidth="1"/>
    <col min="9475" max="9475" width="9.28515625" style="524" customWidth="1"/>
    <col min="9476" max="9477" width="14.7109375" style="524" customWidth="1"/>
    <col min="9478" max="9478" width="12.85546875" style="524" customWidth="1"/>
    <col min="9479" max="9479" width="12.140625" style="524" customWidth="1"/>
    <col min="9480" max="9480" width="14.7109375" style="524" customWidth="1"/>
    <col min="9481" max="9481" width="17.42578125" style="524" customWidth="1"/>
    <col min="9482" max="9482" width="16.7109375" style="524" customWidth="1"/>
    <col min="9483" max="9483" width="2.42578125" style="524" customWidth="1"/>
    <col min="9484" max="9706" width="9.140625" style="524"/>
    <col min="9707" max="9707" width="6.85546875" style="524" customWidth="1"/>
    <col min="9708" max="9708" width="33" style="524" customWidth="1"/>
    <col min="9709" max="9709" width="9.28515625" style="524" customWidth="1"/>
    <col min="9710" max="9711" width="14.7109375" style="524" customWidth="1"/>
    <col min="9712" max="9712" width="12.85546875" style="524" customWidth="1"/>
    <col min="9713" max="9713" width="12.140625" style="524" customWidth="1"/>
    <col min="9714" max="9715" width="14.7109375" style="524" customWidth="1"/>
    <col min="9716" max="9716" width="16.7109375" style="524" customWidth="1"/>
    <col min="9717" max="9717" width="2.42578125" style="524" customWidth="1"/>
    <col min="9718" max="9728" width="9.140625" style="524"/>
    <col min="9729" max="9729" width="6.85546875" style="524" customWidth="1"/>
    <col min="9730" max="9730" width="33" style="524" customWidth="1"/>
    <col min="9731" max="9731" width="9.28515625" style="524" customWidth="1"/>
    <col min="9732" max="9733" width="14.7109375" style="524" customWidth="1"/>
    <col min="9734" max="9734" width="12.85546875" style="524" customWidth="1"/>
    <col min="9735" max="9735" width="12.140625" style="524" customWidth="1"/>
    <col min="9736" max="9736" width="14.7109375" style="524" customWidth="1"/>
    <col min="9737" max="9737" width="17.42578125" style="524" customWidth="1"/>
    <col min="9738" max="9738" width="16.7109375" style="524" customWidth="1"/>
    <col min="9739" max="9739" width="2.42578125" style="524" customWidth="1"/>
    <col min="9740" max="9962" width="9.140625" style="524"/>
    <col min="9963" max="9963" width="6.85546875" style="524" customWidth="1"/>
    <col min="9964" max="9964" width="33" style="524" customWidth="1"/>
    <col min="9965" max="9965" width="9.28515625" style="524" customWidth="1"/>
    <col min="9966" max="9967" width="14.7109375" style="524" customWidth="1"/>
    <col min="9968" max="9968" width="12.85546875" style="524" customWidth="1"/>
    <col min="9969" max="9969" width="12.140625" style="524" customWidth="1"/>
    <col min="9970" max="9971" width="14.7109375" style="524" customWidth="1"/>
    <col min="9972" max="9972" width="16.7109375" style="524" customWidth="1"/>
    <col min="9973" max="9973" width="2.42578125" style="524" customWidth="1"/>
    <col min="9974" max="9984" width="9.140625" style="524"/>
    <col min="9985" max="9985" width="6.85546875" style="524" customWidth="1"/>
    <col min="9986" max="9986" width="33" style="524" customWidth="1"/>
    <col min="9987" max="9987" width="9.28515625" style="524" customWidth="1"/>
    <col min="9988" max="9989" width="14.7109375" style="524" customWidth="1"/>
    <col min="9990" max="9990" width="12.85546875" style="524" customWidth="1"/>
    <col min="9991" max="9991" width="12.140625" style="524" customWidth="1"/>
    <col min="9992" max="9992" width="14.7109375" style="524" customWidth="1"/>
    <col min="9993" max="9993" width="17.42578125" style="524" customWidth="1"/>
    <col min="9994" max="9994" width="16.7109375" style="524" customWidth="1"/>
    <col min="9995" max="9995" width="2.42578125" style="524" customWidth="1"/>
    <col min="9996" max="10218" width="9.140625" style="524"/>
    <col min="10219" max="10219" width="6.85546875" style="524" customWidth="1"/>
    <col min="10220" max="10220" width="33" style="524" customWidth="1"/>
    <col min="10221" max="10221" width="9.28515625" style="524" customWidth="1"/>
    <col min="10222" max="10223" width="14.7109375" style="524" customWidth="1"/>
    <col min="10224" max="10224" width="12.85546875" style="524" customWidth="1"/>
    <col min="10225" max="10225" width="12.140625" style="524" customWidth="1"/>
    <col min="10226" max="10227" width="14.7109375" style="524" customWidth="1"/>
    <col min="10228" max="10228" width="16.7109375" style="524" customWidth="1"/>
    <col min="10229" max="10229" width="2.42578125" style="524" customWidth="1"/>
    <col min="10230" max="10240" width="9.140625" style="524"/>
    <col min="10241" max="10241" width="6.85546875" style="524" customWidth="1"/>
    <col min="10242" max="10242" width="33" style="524" customWidth="1"/>
    <col min="10243" max="10243" width="9.28515625" style="524" customWidth="1"/>
    <col min="10244" max="10245" width="14.7109375" style="524" customWidth="1"/>
    <col min="10246" max="10246" width="12.85546875" style="524" customWidth="1"/>
    <col min="10247" max="10247" width="12.140625" style="524" customWidth="1"/>
    <col min="10248" max="10248" width="14.7109375" style="524" customWidth="1"/>
    <col min="10249" max="10249" width="17.42578125" style="524" customWidth="1"/>
    <col min="10250" max="10250" width="16.7109375" style="524" customWidth="1"/>
    <col min="10251" max="10251" width="2.42578125" style="524" customWidth="1"/>
    <col min="10252" max="10474" width="9.140625" style="524"/>
    <col min="10475" max="10475" width="6.85546875" style="524" customWidth="1"/>
    <col min="10476" max="10476" width="33" style="524" customWidth="1"/>
    <col min="10477" max="10477" width="9.28515625" style="524" customWidth="1"/>
    <col min="10478" max="10479" width="14.7109375" style="524" customWidth="1"/>
    <col min="10480" max="10480" width="12.85546875" style="524" customWidth="1"/>
    <col min="10481" max="10481" width="12.140625" style="524" customWidth="1"/>
    <col min="10482" max="10483" width="14.7109375" style="524" customWidth="1"/>
    <col min="10484" max="10484" width="16.7109375" style="524" customWidth="1"/>
    <col min="10485" max="10485" width="2.42578125" style="524" customWidth="1"/>
    <col min="10486" max="10496" width="9.140625" style="524"/>
    <col min="10497" max="10497" width="6.85546875" style="524" customWidth="1"/>
    <col min="10498" max="10498" width="33" style="524" customWidth="1"/>
    <col min="10499" max="10499" width="9.28515625" style="524" customWidth="1"/>
    <col min="10500" max="10501" width="14.7109375" style="524" customWidth="1"/>
    <col min="10502" max="10502" width="12.85546875" style="524" customWidth="1"/>
    <col min="10503" max="10503" width="12.140625" style="524" customWidth="1"/>
    <col min="10504" max="10504" width="14.7109375" style="524" customWidth="1"/>
    <col min="10505" max="10505" width="17.42578125" style="524" customWidth="1"/>
    <col min="10506" max="10506" width="16.7109375" style="524" customWidth="1"/>
    <col min="10507" max="10507" width="2.42578125" style="524" customWidth="1"/>
    <col min="10508" max="10730" width="9.140625" style="524"/>
    <col min="10731" max="10731" width="6.85546875" style="524" customWidth="1"/>
    <col min="10732" max="10732" width="33" style="524" customWidth="1"/>
    <col min="10733" max="10733" width="9.28515625" style="524" customWidth="1"/>
    <col min="10734" max="10735" width="14.7109375" style="524" customWidth="1"/>
    <col min="10736" max="10736" width="12.85546875" style="524" customWidth="1"/>
    <col min="10737" max="10737" width="12.140625" style="524" customWidth="1"/>
    <col min="10738" max="10739" width="14.7109375" style="524" customWidth="1"/>
    <col min="10740" max="10740" width="16.7109375" style="524" customWidth="1"/>
    <col min="10741" max="10741" width="2.42578125" style="524" customWidth="1"/>
    <col min="10742" max="10752" width="9.140625" style="524"/>
    <col min="10753" max="10753" width="6.85546875" style="524" customWidth="1"/>
    <col min="10754" max="10754" width="33" style="524" customWidth="1"/>
    <col min="10755" max="10755" width="9.28515625" style="524" customWidth="1"/>
    <col min="10756" max="10757" width="14.7109375" style="524" customWidth="1"/>
    <col min="10758" max="10758" width="12.85546875" style="524" customWidth="1"/>
    <col min="10759" max="10759" width="12.140625" style="524" customWidth="1"/>
    <col min="10760" max="10760" width="14.7109375" style="524" customWidth="1"/>
    <col min="10761" max="10761" width="17.42578125" style="524" customWidth="1"/>
    <col min="10762" max="10762" width="16.7109375" style="524" customWidth="1"/>
    <col min="10763" max="10763" width="2.42578125" style="524" customWidth="1"/>
    <col min="10764" max="10986" width="9.140625" style="524"/>
    <col min="10987" max="10987" width="6.85546875" style="524" customWidth="1"/>
    <col min="10988" max="10988" width="33" style="524" customWidth="1"/>
    <col min="10989" max="10989" width="9.28515625" style="524" customWidth="1"/>
    <col min="10990" max="10991" width="14.7109375" style="524" customWidth="1"/>
    <col min="10992" max="10992" width="12.85546875" style="524" customWidth="1"/>
    <col min="10993" max="10993" width="12.140625" style="524" customWidth="1"/>
    <col min="10994" max="10995" width="14.7109375" style="524" customWidth="1"/>
    <col min="10996" max="10996" width="16.7109375" style="524" customWidth="1"/>
    <col min="10997" max="10997" width="2.42578125" style="524" customWidth="1"/>
    <col min="10998" max="11008" width="9.140625" style="524"/>
    <col min="11009" max="11009" width="6.85546875" style="524" customWidth="1"/>
    <col min="11010" max="11010" width="33" style="524" customWidth="1"/>
    <col min="11011" max="11011" width="9.28515625" style="524" customWidth="1"/>
    <col min="11012" max="11013" width="14.7109375" style="524" customWidth="1"/>
    <col min="11014" max="11014" width="12.85546875" style="524" customWidth="1"/>
    <col min="11015" max="11015" width="12.140625" style="524" customWidth="1"/>
    <col min="11016" max="11016" width="14.7109375" style="524" customWidth="1"/>
    <col min="11017" max="11017" width="17.42578125" style="524" customWidth="1"/>
    <col min="11018" max="11018" width="16.7109375" style="524" customWidth="1"/>
    <col min="11019" max="11019" width="2.42578125" style="524" customWidth="1"/>
    <col min="11020" max="11242" width="9.140625" style="524"/>
    <col min="11243" max="11243" width="6.85546875" style="524" customWidth="1"/>
    <col min="11244" max="11244" width="33" style="524" customWidth="1"/>
    <col min="11245" max="11245" width="9.28515625" style="524" customWidth="1"/>
    <col min="11246" max="11247" width="14.7109375" style="524" customWidth="1"/>
    <col min="11248" max="11248" width="12.85546875" style="524" customWidth="1"/>
    <col min="11249" max="11249" width="12.140625" style="524" customWidth="1"/>
    <col min="11250" max="11251" width="14.7109375" style="524" customWidth="1"/>
    <col min="11252" max="11252" width="16.7109375" style="524" customWidth="1"/>
    <col min="11253" max="11253" width="2.42578125" style="524" customWidth="1"/>
    <col min="11254" max="11264" width="9.140625" style="524"/>
    <col min="11265" max="11265" width="6.85546875" style="524" customWidth="1"/>
    <col min="11266" max="11266" width="33" style="524" customWidth="1"/>
    <col min="11267" max="11267" width="9.28515625" style="524" customWidth="1"/>
    <col min="11268" max="11269" width="14.7109375" style="524" customWidth="1"/>
    <col min="11270" max="11270" width="12.85546875" style="524" customWidth="1"/>
    <col min="11271" max="11271" width="12.140625" style="524" customWidth="1"/>
    <col min="11272" max="11272" width="14.7109375" style="524" customWidth="1"/>
    <col min="11273" max="11273" width="17.42578125" style="524" customWidth="1"/>
    <col min="11274" max="11274" width="16.7109375" style="524" customWidth="1"/>
    <col min="11275" max="11275" width="2.42578125" style="524" customWidth="1"/>
    <col min="11276" max="11498" width="9.140625" style="524"/>
    <col min="11499" max="11499" width="6.85546875" style="524" customWidth="1"/>
    <col min="11500" max="11500" width="33" style="524" customWidth="1"/>
    <col min="11501" max="11501" width="9.28515625" style="524" customWidth="1"/>
    <col min="11502" max="11503" width="14.7109375" style="524" customWidth="1"/>
    <col min="11504" max="11504" width="12.85546875" style="524" customWidth="1"/>
    <col min="11505" max="11505" width="12.140625" style="524" customWidth="1"/>
    <col min="11506" max="11507" width="14.7109375" style="524" customWidth="1"/>
    <col min="11508" max="11508" width="16.7109375" style="524" customWidth="1"/>
    <col min="11509" max="11509" width="2.42578125" style="524" customWidth="1"/>
    <col min="11510" max="11520" width="9.140625" style="524"/>
    <col min="11521" max="11521" width="6.85546875" style="524" customWidth="1"/>
    <col min="11522" max="11522" width="33" style="524" customWidth="1"/>
    <col min="11523" max="11523" width="9.28515625" style="524" customWidth="1"/>
    <col min="11524" max="11525" width="14.7109375" style="524" customWidth="1"/>
    <col min="11526" max="11526" width="12.85546875" style="524" customWidth="1"/>
    <col min="11527" max="11527" width="12.140625" style="524" customWidth="1"/>
    <col min="11528" max="11528" width="14.7109375" style="524" customWidth="1"/>
    <col min="11529" max="11529" width="17.42578125" style="524" customWidth="1"/>
    <col min="11530" max="11530" width="16.7109375" style="524" customWidth="1"/>
    <col min="11531" max="11531" width="2.42578125" style="524" customWidth="1"/>
    <col min="11532" max="11754" width="9.140625" style="524"/>
    <col min="11755" max="11755" width="6.85546875" style="524" customWidth="1"/>
    <col min="11756" max="11756" width="33" style="524" customWidth="1"/>
    <col min="11757" max="11757" width="9.28515625" style="524" customWidth="1"/>
    <col min="11758" max="11759" width="14.7109375" style="524" customWidth="1"/>
    <col min="11760" max="11760" width="12.85546875" style="524" customWidth="1"/>
    <col min="11761" max="11761" width="12.140625" style="524" customWidth="1"/>
    <col min="11762" max="11763" width="14.7109375" style="524" customWidth="1"/>
    <col min="11764" max="11764" width="16.7109375" style="524" customWidth="1"/>
    <col min="11765" max="11765" width="2.42578125" style="524" customWidth="1"/>
    <col min="11766" max="11776" width="9.140625" style="524"/>
    <col min="11777" max="11777" width="6.85546875" style="524" customWidth="1"/>
    <col min="11778" max="11778" width="33" style="524" customWidth="1"/>
    <col min="11779" max="11779" width="9.28515625" style="524" customWidth="1"/>
    <col min="11780" max="11781" width="14.7109375" style="524" customWidth="1"/>
    <col min="11782" max="11782" width="12.85546875" style="524" customWidth="1"/>
    <col min="11783" max="11783" width="12.140625" style="524" customWidth="1"/>
    <col min="11784" max="11784" width="14.7109375" style="524" customWidth="1"/>
    <col min="11785" max="11785" width="17.42578125" style="524" customWidth="1"/>
    <col min="11786" max="11786" width="16.7109375" style="524" customWidth="1"/>
    <col min="11787" max="11787" width="2.42578125" style="524" customWidth="1"/>
    <col min="11788" max="12010" width="9.140625" style="524"/>
    <col min="12011" max="12011" width="6.85546875" style="524" customWidth="1"/>
    <col min="12012" max="12012" width="33" style="524" customWidth="1"/>
    <col min="12013" max="12013" width="9.28515625" style="524" customWidth="1"/>
    <col min="12014" max="12015" width="14.7109375" style="524" customWidth="1"/>
    <col min="12016" max="12016" width="12.85546875" style="524" customWidth="1"/>
    <col min="12017" max="12017" width="12.140625" style="524" customWidth="1"/>
    <col min="12018" max="12019" width="14.7109375" style="524" customWidth="1"/>
    <col min="12020" max="12020" width="16.7109375" style="524" customWidth="1"/>
    <col min="12021" max="12021" width="2.42578125" style="524" customWidth="1"/>
    <col min="12022" max="12032" width="9.140625" style="524"/>
    <col min="12033" max="12033" width="6.85546875" style="524" customWidth="1"/>
    <col min="12034" max="12034" width="33" style="524" customWidth="1"/>
    <col min="12035" max="12035" width="9.28515625" style="524" customWidth="1"/>
    <col min="12036" max="12037" width="14.7109375" style="524" customWidth="1"/>
    <col min="12038" max="12038" width="12.85546875" style="524" customWidth="1"/>
    <col min="12039" max="12039" width="12.140625" style="524" customWidth="1"/>
    <col min="12040" max="12040" width="14.7109375" style="524" customWidth="1"/>
    <col min="12041" max="12041" width="17.42578125" style="524" customWidth="1"/>
    <col min="12042" max="12042" width="16.7109375" style="524" customWidth="1"/>
    <col min="12043" max="12043" width="2.42578125" style="524" customWidth="1"/>
    <col min="12044" max="12266" width="9.140625" style="524"/>
    <col min="12267" max="12267" width="6.85546875" style="524" customWidth="1"/>
    <col min="12268" max="12268" width="33" style="524" customWidth="1"/>
    <col min="12269" max="12269" width="9.28515625" style="524" customWidth="1"/>
    <col min="12270" max="12271" width="14.7109375" style="524" customWidth="1"/>
    <col min="12272" max="12272" width="12.85546875" style="524" customWidth="1"/>
    <col min="12273" max="12273" width="12.140625" style="524" customWidth="1"/>
    <col min="12274" max="12275" width="14.7109375" style="524" customWidth="1"/>
    <col min="12276" max="12276" width="16.7109375" style="524" customWidth="1"/>
    <col min="12277" max="12277" width="2.42578125" style="524" customWidth="1"/>
    <col min="12278" max="12288" width="9.140625" style="524"/>
    <col min="12289" max="12289" width="6.85546875" style="524" customWidth="1"/>
    <col min="12290" max="12290" width="33" style="524" customWidth="1"/>
    <col min="12291" max="12291" width="9.28515625" style="524" customWidth="1"/>
    <col min="12292" max="12293" width="14.7109375" style="524" customWidth="1"/>
    <col min="12294" max="12294" width="12.85546875" style="524" customWidth="1"/>
    <col min="12295" max="12295" width="12.140625" style="524" customWidth="1"/>
    <col min="12296" max="12296" width="14.7109375" style="524" customWidth="1"/>
    <col min="12297" max="12297" width="17.42578125" style="524" customWidth="1"/>
    <col min="12298" max="12298" width="16.7109375" style="524" customWidth="1"/>
    <col min="12299" max="12299" width="2.42578125" style="524" customWidth="1"/>
    <col min="12300" max="12522" width="9.140625" style="524"/>
    <col min="12523" max="12523" width="6.85546875" style="524" customWidth="1"/>
    <col min="12524" max="12524" width="33" style="524" customWidth="1"/>
    <col min="12525" max="12525" width="9.28515625" style="524" customWidth="1"/>
    <col min="12526" max="12527" width="14.7109375" style="524" customWidth="1"/>
    <col min="12528" max="12528" width="12.85546875" style="524" customWidth="1"/>
    <col min="12529" max="12529" width="12.140625" style="524" customWidth="1"/>
    <col min="12530" max="12531" width="14.7109375" style="524" customWidth="1"/>
    <col min="12532" max="12532" width="16.7109375" style="524" customWidth="1"/>
    <col min="12533" max="12533" width="2.42578125" style="524" customWidth="1"/>
    <col min="12534" max="12544" width="9.140625" style="524"/>
    <col min="12545" max="12545" width="6.85546875" style="524" customWidth="1"/>
    <col min="12546" max="12546" width="33" style="524" customWidth="1"/>
    <col min="12547" max="12547" width="9.28515625" style="524" customWidth="1"/>
    <col min="12548" max="12549" width="14.7109375" style="524" customWidth="1"/>
    <col min="12550" max="12550" width="12.85546875" style="524" customWidth="1"/>
    <col min="12551" max="12551" width="12.140625" style="524" customWidth="1"/>
    <col min="12552" max="12552" width="14.7109375" style="524" customWidth="1"/>
    <col min="12553" max="12553" width="17.42578125" style="524" customWidth="1"/>
    <col min="12554" max="12554" width="16.7109375" style="524" customWidth="1"/>
    <col min="12555" max="12555" width="2.42578125" style="524" customWidth="1"/>
    <col min="12556" max="12778" width="9.140625" style="524"/>
    <col min="12779" max="12779" width="6.85546875" style="524" customWidth="1"/>
    <col min="12780" max="12780" width="33" style="524" customWidth="1"/>
    <col min="12781" max="12781" width="9.28515625" style="524" customWidth="1"/>
    <col min="12782" max="12783" width="14.7109375" style="524" customWidth="1"/>
    <col min="12784" max="12784" width="12.85546875" style="524" customWidth="1"/>
    <col min="12785" max="12785" width="12.140625" style="524" customWidth="1"/>
    <col min="12786" max="12787" width="14.7109375" style="524" customWidth="1"/>
    <col min="12788" max="12788" width="16.7109375" style="524" customWidth="1"/>
    <col min="12789" max="12789" width="2.42578125" style="524" customWidth="1"/>
    <col min="12790" max="12800" width="9.140625" style="524"/>
    <col min="12801" max="12801" width="6.85546875" style="524" customWidth="1"/>
    <col min="12802" max="12802" width="33" style="524" customWidth="1"/>
    <col min="12803" max="12803" width="9.28515625" style="524" customWidth="1"/>
    <col min="12804" max="12805" width="14.7109375" style="524" customWidth="1"/>
    <col min="12806" max="12806" width="12.85546875" style="524" customWidth="1"/>
    <col min="12807" max="12807" width="12.140625" style="524" customWidth="1"/>
    <col min="12808" max="12808" width="14.7109375" style="524" customWidth="1"/>
    <col min="12809" max="12809" width="17.42578125" style="524" customWidth="1"/>
    <col min="12810" max="12810" width="16.7109375" style="524" customWidth="1"/>
    <col min="12811" max="12811" width="2.42578125" style="524" customWidth="1"/>
    <col min="12812" max="13034" width="9.140625" style="524"/>
    <col min="13035" max="13035" width="6.85546875" style="524" customWidth="1"/>
    <col min="13036" max="13036" width="33" style="524" customWidth="1"/>
    <col min="13037" max="13037" width="9.28515625" style="524" customWidth="1"/>
    <col min="13038" max="13039" width="14.7109375" style="524" customWidth="1"/>
    <col min="13040" max="13040" width="12.85546875" style="524" customWidth="1"/>
    <col min="13041" max="13041" width="12.140625" style="524" customWidth="1"/>
    <col min="13042" max="13043" width="14.7109375" style="524" customWidth="1"/>
    <col min="13044" max="13044" width="16.7109375" style="524" customWidth="1"/>
    <col min="13045" max="13045" width="2.42578125" style="524" customWidth="1"/>
    <col min="13046" max="13056" width="9.140625" style="524"/>
    <col min="13057" max="13057" width="6.85546875" style="524" customWidth="1"/>
    <col min="13058" max="13058" width="33" style="524" customWidth="1"/>
    <col min="13059" max="13059" width="9.28515625" style="524" customWidth="1"/>
    <col min="13060" max="13061" width="14.7109375" style="524" customWidth="1"/>
    <col min="13062" max="13062" width="12.85546875" style="524" customWidth="1"/>
    <col min="13063" max="13063" width="12.140625" style="524" customWidth="1"/>
    <col min="13064" max="13064" width="14.7109375" style="524" customWidth="1"/>
    <col min="13065" max="13065" width="17.42578125" style="524" customWidth="1"/>
    <col min="13066" max="13066" width="16.7109375" style="524" customWidth="1"/>
    <col min="13067" max="13067" width="2.42578125" style="524" customWidth="1"/>
    <col min="13068" max="13290" width="9.140625" style="524"/>
    <col min="13291" max="13291" width="6.85546875" style="524" customWidth="1"/>
    <col min="13292" max="13292" width="33" style="524" customWidth="1"/>
    <col min="13293" max="13293" width="9.28515625" style="524" customWidth="1"/>
    <col min="13294" max="13295" width="14.7109375" style="524" customWidth="1"/>
    <col min="13296" max="13296" width="12.85546875" style="524" customWidth="1"/>
    <col min="13297" max="13297" width="12.140625" style="524" customWidth="1"/>
    <col min="13298" max="13299" width="14.7109375" style="524" customWidth="1"/>
    <col min="13300" max="13300" width="16.7109375" style="524" customWidth="1"/>
    <col min="13301" max="13301" width="2.42578125" style="524" customWidth="1"/>
    <col min="13302" max="13312" width="9.140625" style="524"/>
    <col min="13313" max="13313" width="6.85546875" style="524" customWidth="1"/>
    <col min="13314" max="13314" width="33" style="524" customWidth="1"/>
    <col min="13315" max="13315" width="9.28515625" style="524" customWidth="1"/>
    <col min="13316" max="13317" width="14.7109375" style="524" customWidth="1"/>
    <col min="13318" max="13318" width="12.85546875" style="524" customWidth="1"/>
    <col min="13319" max="13319" width="12.140625" style="524" customWidth="1"/>
    <col min="13320" max="13320" width="14.7109375" style="524" customWidth="1"/>
    <col min="13321" max="13321" width="17.42578125" style="524" customWidth="1"/>
    <col min="13322" max="13322" width="16.7109375" style="524" customWidth="1"/>
    <col min="13323" max="13323" width="2.42578125" style="524" customWidth="1"/>
    <col min="13324" max="13546" width="9.140625" style="524"/>
    <col min="13547" max="13547" width="6.85546875" style="524" customWidth="1"/>
    <col min="13548" max="13548" width="33" style="524" customWidth="1"/>
    <col min="13549" max="13549" width="9.28515625" style="524" customWidth="1"/>
    <col min="13550" max="13551" width="14.7109375" style="524" customWidth="1"/>
    <col min="13552" max="13552" width="12.85546875" style="524" customWidth="1"/>
    <col min="13553" max="13553" width="12.140625" style="524" customWidth="1"/>
    <col min="13554" max="13555" width="14.7109375" style="524" customWidth="1"/>
    <col min="13556" max="13556" width="16.7109375" style="524" customWidth="1"/>
    <col min="13557" max="13557" width="2.42578125" style="524" customWidth="1"/>
    <col min="13558" max="13568" width="9.140625" style="524"/>
    <col min="13569" max="13569" width="6.85546875" style="524" customWidth="1"/>
    <col min="13570" max="13570" width="33" style="524" customWidth="1"/>
    <col min="13571" max="13571" width="9.28515625" style="524" customWidth="1"/>
    <col min="13572" max="13573" width="14.7109375" style="524" customWidth="1"/>
    <col min="13574" max="13574" width="12.85546875" style="524" customWidth="1"/>
    <col min="13575" max="13575" width="12.140625" style="524" customWidth="1"/>
    <col min="13576" max="13576" width="14.7109375" style="524" customWidth="1"/>
    <col min="13577" max="13577" width="17.42578125" style="524" customWidth="1"/>
    <col min="13578" max="13578" width="16.7109375" style="524" customWidth="1"/>
    <col min="13579" max="13579" width="2.42578125" style="524" customWidth="1"/>
    <col min="13580" max="13802" width="9.140625" style="524"/>
    <col min="13803" max="13803" width="6.85546875" style="524" customWidth="1"/>
    <col min="13804" max="13804" width="33" style="524" customWidth="1"/>
    <col min="13805" max="13805" width="9.28515625" style="524" customWidth="1"/>
    <col min="13806" max="13807" width="14.7109375" style="524" customWidth="1"/>
    <col min="13808" max="13808" width="12.85546875" style="524" customWidth="1"/>
    <col min="13809" max="13809" width="12.140625" style="524" customWidth="1"/>
    <col min="13810" max="13811" width="14.7109375" style="524" customWidth="1"/>
    <col min="13812" max="13812" width="16.7109375" style="524" customWidth="1"/>
    <col min="13813" max="13813" width="2.42578125" style="524" customWidth="1"/>
    <col min="13814" max="13824" width="9.140625" style="524"/>
    <col min="13825" max="13825" width="6.85546875" style="524" customWidth="1"/>
    <col min="13826" max="13826" width="33" style="524" customWidth="1"/>
    <col min="13827" max="13827" width="9.28515625" style="524" customWidth="1"/>
    <col min="13828" max="13829" width="14.7109375" style="524" customWidth="1"/>
    <col min="13830" max="13830" width="12.85546875" style="524" customWidth="1"/>
    <col min="13831" max="13831" width="12.140625" style="524" customWidth="1"/>
    <col min="13832" max="13832" width="14.7109375" style="524" customWidth="1"/>
    <col min="13833" max="13833" width="17.42578125" style="524" customWidth="1"/>
    <col min="13834" max="13834" width="16.7109375" style="524" customWidth="1"/>
    <col min="13835" max="13835" width="2.42578125" style="524" customWidth="1"/>
    <col min="13836" max="14058" width="9.140625" style="524"/>
    <col min="14059" max="14059" width="6.85546875" style="524" customWidth="1"/>
    <col min="14060" max="14060" width="33" style="524" customWidth="1"/>
    <col min="14061" max="14061" width="9.28515625" style="524" customWidth="1"/>
    <col min="14062" max="14063" width="14.7109375" style="524" customWidth="1"/>
    <col min="14064" max="14064" width="12.85546875" style="524" customWidth="1"/>
    <col min="14065" max="14065" width="12.140625" style="524" customWidth="1"/>
    <col min="14066" max="14067" width="14.7109375" style="524" customWidth="1"/>
    <col min="14068" max="14068" width="16.7109375" style="524" customWidth="1"/>
    <col min="14069" max="14069" width="2.42578125" style="524" customWidth="1"/>
    <col min="14070" max="14080" width="9.140625" style="524"/>
    <col min="14081" max="14081" width="6.85546875" style="524" customWidth="1"/>
    <col min="14082" max="14082" width="33" style="524" customWidth="1"/>
    <col min="14083" max="14083" width="9.28515625" style="524" customWidth="1"/>
    <col min="14084" max="14085" width="14.7109375" style="524" customWidth="1"/>
    <col min="14086" max="14086" width="12.85546875" style="524" customWidth="1"/>
    <col min="14087" max="14087" width="12.140625" style="524" customWidth="1"/>
    <col min="14088" max="14088" width="14.7109375" style="524" customWidth="1"/>
    <col min="14089" max="14089" width="17.42578125" style="524" customWidth="1"/>
    <col min="14090" max="14090" width="16.7109375" style="524" customWidth="1"/>
    <col min="14091" max="14091" width="2.42578125" style="524" customWidth="1"/>
    <col min="14092" max="14314" width="9.140625" style="524"/>
    <col min="14315" max="14315" width="6.85546875" style="524" customWidth="1"/>
    <col min="14316" max="14316" width="33" style="524" customWidth="1"/>
    <col min="14317" max="14317" width="9.28515625" style="524" customWidth="1"/>
    <col min="14318" max="14319" width="14.7109375" style="524" customWidth="1"/>
    <col min="14320" max="14320" width="12.85546875" style="524" customWidth="1"/>
    <col min="14321" max="14321" width="12.140625" style="524" customWidth="1"/>
    <col min="14322" max="14323" width="14.7109375" style="524" customWidth="1"/>
    <col min="14324" max="14324" width="16.7109375" style="524" customWidth="1"/>
    <col min="14325" max="14325" width="2.42578125" style="524" customWidth="1"/>
    <col min="14326" max="14336" width="9.140625" style="524"/>
    <col min="14337" max="14337" width="6.85546875" style="524" customWidth="1"/>
    <col min="14338" max="14338" width="33" style="524" customWidth="1"/>
    <col min="14339" max="14339" width="9.28515625" style="524" customWidth="1"/>
    <col min="14340" max="14341" width="14.7109375" style="524" customWidth="1"/>
    <col min="14342" max="14342" width="12.85546875" style="524" customWidth="1"/>
    <col min="14343" max="14343" width="12.140625" style="524" customWidth="1"/>
    <col min="14344" max="14344" width="14.7109375" style="524" customWidth="1"/>
    <col min="14345" max="14345" width="17.42578125" style="524" customWidth="1"/>
    <col min="14346" max="14346" width="16.7109375" style="524" customWidth="1"/>
    <col min="14347" max="14347" width="2.42578125" style="524" customWidth="1"/>
    <col min="14348" max="14570" width="9.140625" style="524"/>
    <col min="14571" max="14571" width="6.85546875" style="524" customWidth="1"/>
    <col min="14572" max="14572" width="33" style="524" customWidth="1"/>
    <col min="14573" max="14573" width="9.28515625" style="524" customWidth="1"/>
    <col min="14574" max="14575" width="14.7109375" style="524" customWidth="1"/>
    <col min="14576" max="14576" width="12.85546875" style="524" customWidth="1"/>
    <col min="14577" max="14577" width="12.140625" style="524" customWidth="1"/>
    <col min="14578" max="14579" width="14.7109375" style="524" customWidth="1"/>
    <col min="14580" max="14580" width="16.7109375" style="524" customWidth="1"/>
    <col min="14581" max="14581" width="2.42578125" style="524" customWidth="1"/>
    <col min="14582" max="14592" width="9.140625" style="524"/>
    <col min="14593" max="14593" width="6.85546875" style="524" customWidth="1"/>
    <col min="14594" max="14594" width="33" style="524" customWidth="1"/>
    <col min="14595" max="14595" width="9.28515625" style="524" customWidth="1"/>
    <col min="14596" max="14597" width="14.7109375" style="524" customWidth="1"/>
    <col min="14598" max="14598" width="12.85546875" style="524" customWidth="1"/>
    <col min="14599" max="14599" width="12.140625" style="524" customWidth="1"/>
    <col min="14600" max="14600" width="14.7109375" style="524" customWidth="1"/>
    <col min="14601" max="14601" width="17.42578125" style="524" customWidth="1"/>
    <col min="14602" max="14602" width="16.7109375" style="524" customWidth="1"/>
    <col min="14603" max="14603" width="2.42578125" style="524" customWidth="1"/>
    <col min="14604" max="14826" width="9.140625" style="524"/>
    <col min="14827" max="14827" width="6.85546875" style="524" customWidth="1"/>
    <col min="14828" max="14828" width="33" style="524" customWidth="1"/>
    <col min="14829" max="14829" width="9.28515625" style="524" customWidth="1"/>
    <col min="14830" max="14831" width="14.7109375" style="524" customWidth="1"/>
    <col min="14832" max="14832" width="12.85546875" style="524" customWidth="1"/>
    <col min="14833" max="14833" width="12.140625" style="524" customWidth="1"/>
    <col min="14834" max="14835" width="14.7109375" style="524" customWidth="1"/>
    <col min="14836" max="14836" width="16.7109375" style="524" customWidth="1"/>
    <col min="14837" max="14837" width="2.42578125" style="524" customWidth="1"/>
    <col min="14838" max="14848" width="9.140625" style="524"/>
    <col min="14849" max="14849" width="6.85546875" style="524" customWidth="1"/>
    <col min="14850" max="14850" width="33" style="524" customWidth="1"/>
    <col min="14851" max="14851" width="9.28515625" style="524" customWidth="1"/>
    <col min="14852" max="14853" width="14.7109375" style="524" customWidth="1"/>
    <col min="14854" max="14854" width="12.85546875" style="524" customWidth="1"/>
    <col min="14855" max="14855" width="12.140625" style="524" customWidth="1"/>
    <col min="14856" max="14856" width="14.7109375" style="524" customWidth="1"/>
    <col min="14857" max="14857" width="17.42578125" style="524" customWidth="1"/>
    <col min="14858" max="14858" width="16.7109375" style="524" customWidth="1"/>
    <col min="14859" max="14859" width="2.42578125" style="524" customWidth="1"/>
    <col min="14860" max="15082" width="9.140625" style="524"/>
    <col min="15083" max="15083" width="6.85546875" style="524" customWidth="1"/>
    <col min="15084" max="15084" width="33" style="524" customWidth="1"/>
    <col min="15085" max="15085" width="9.28515625" style="524" customWidth="1"/>
    <col min="15086" max="15087" width="14.7109375" style="524" customWidth="1"/>
    <col min="15088" max="15088" width="12.85546875" style="524" customWidth="1"/>
    <col min="15089" max="15089" width="12.140625" style="524" customWidth="1"/>
    <col min="15090" max="15091" width="14.7109375" style="524" customWidth="1"/>
    <col min="15092" max="15092" width="16.7109375" style="524" customWidth="1"/>
    <col min="15093" max="15093" width="2.42578125" style="524" customWidth="1"/>
    <col min="15094" max="15104" width="9.140625" style="524"/>
    <col min="15105" max="15105" width="6.85546875" style="524" customWidth="1"/>
    <col min="15106" max="15106" width="33" style="524" customWidth="1"/>
    <col min="15107" max="15107" width="9.28515625" style="524" customWidth="1"/>
    <col min="15108" max="15109" width="14.7109375" style="524" customWidth="1"/>
    <col min="15110" max="15110" width="12.85546875" style="524" customWidth="1"/>
    <col min="15111" max="15111" width="12.140625" style="524" customWidth="1"/>
    <col min="15112" max="15112" width="14.7109375" style="524" customWidth="1"/>
    <col min="15113" max="15113" width="17.42578125" style="524" customWidth="1"/>
    <col min="15114" max="15114" width="16.7109375" style="524" customWidth="1"/>
    <col min="15115" max="15115" width="2.42578125" style="524" customWidth="1"/>
    <col min="15116" max="15338" width="9.140625" style="524"/>
    <col min="15339" max="15339" width="6.85546875" style="524" customWidth="1"/>
    <col min="15340" max="15340" width="33" style="524" customWidth="1"/>
    <col min="15341" max="15341" width="9.28515625" style="524" customWidth="1"/>
    <col min="15342" max="15343" width="14.7109375" style="524" customWidth="1"/>
    <col min="15344" max="15344" width="12.85546875" style="524" customWidth="1"/>
    <col min="15345" max="15345" width="12.140625" style="524" customWidth="1"/>
    <col min="15346" max="15347" width="14.7109375" style="524" customWidth="1"/>
    <col min="15348" max="15348" width="16.7109375" style="524" customWidth="1"/>
    <col min="15349" max="15349" width="2.42578125" style="524" customWidth="1"/>
    <col min="15350" max="15360" width="9.140625" style="524"/>
    <col min="15361" max="15361" width="6.85546875" style="524" customWidth="1"/>
    <col min="15362" max="15362" width="33" style="524" customWidth="1"/>
    <col min="15363" max="15363" width="9.28515625" style="524" customWidth="1"/>
    <col min="15364" max="15365" width="14.7109375" style="524" customWidth="1"/>
    <col min="15366" max="15366" width="12.85546875" style="524" customWidth="1"/>
    <col min="15367" max="15367" width="12.140625" style="524" customWidth="1"/>
    <col min="15368" max="15368" width="14.7109375" style="524" customWidth="1"/>
    <col min="15369" max="15369" width="17.42578125" style="524" customWidth="1"/>
    <col min="15370" max="15370" width="16.7109375" style="524" customWidth="1"/>
    <col min="15371" max="15371" width="2.42578125" style="524" customWidth="1"/>
    <col min="15372" max="15594" width="9.140625" style="524"/>
    <col min="15595" max="15595" width="6.85546875" style="524" customWidth="1"/>
    <col min="15596" max="15596" width="33" style="524" customWidth="1"/>
    <col min="15597" max="15597" width="9.28515625" style="524" customWidth="1"/>
    <col min="15598" max="15599" width="14.7109375" style="524" customWidth="1"/>
    <col min="15600" max="15600" width="12.85546875" style="524" customWidth="1"/>
    <col min="15601" max="15601" width="12.140625" style="524" customWidth="1"/>
    <col min="15602" max="15603" width="14.7109375" style="524" customWidth="1"/>
    <col min="15604" max="15604" width="16.7109375" style="524" customWidth="1"/>
    <col min="15605" max="15605" width="2.42578125" style="524" customWidth="1"/>
    <col min="15606" max="15616" width="9.140625" style="524"/>
    <col min="15617" max="15617" width="6.85546875" style="524" customWidth="1"/>
    <col min="15618" max="15618" width="33" style="524" customWidth="1"/>
    <col min="15619" max="15619" width="9.28515625" style="524" customWidth="1"/>
    <col min="15620" max="15621" width="14.7109375" style="524" customWidth="1"/>
    <col min="15622" max="15622" width="12.85546875" style="524" customWidth="1"/>
    <col min="15623" max="15623" width="12.140625" style="524" customWidth="1"/>
    <col min="15624" max="15624" width="14.7109375" style="524" customWidth="1"/>
    <col min="15625" max="15625" width="17.42578125" style="524" customWidth="1"/>
    <col min="15626" max="15626" width="16.7109375" style="524" customWidth="1"/>
    <col min="15627" max="15627" width="2.42578125" style="524" customWidth="1"/>
    <col min="15628" max="15850" width="9.140625" style="524"/>
    <col min="15851" max="15851" width="6.85546875" style="524" customWidth="1"/>
    <col min="15852" max="15852" width="33" style="524" customWidth="1"/>
    <col min="15853" max="15853" width="9.28515625" style="524" customWidth="1"/>
    <col min="15854" max="15855" width="14.7109375" style="524" customWidth="1"/>
    <col min="15856" max="15856" width="12.85546875" style="524" customWidth="1"/>
    <col min="15857" max="15857" width="12.140625" style="524" customWidth="1"/>
    <col min="15858" max="15859" width="14.7109375" style="524" customWidth="1"/>
    <col min="15860" max="15860" width="16.7109375" style="524" customWidth="1"/>
    <col min="15861" max="15861" width="2.42578125" style="524" customWidth="1"/>
    <col min="15862" max="15872" width="9.140625" style="524"/>
    <col min="15873" max="15873" width="6.85546875" style="524" customWidth="1"/>
    <col min="15874" max="15874" width="33" style="524" customWidth="1"/>
    <col min="15875" max="15875" width="9.28515625" style="524" customWidth="1"/>
    <col min="15876" max="15877" width="14.7109375" style="524" customWidth="1"/>
    <col min="15878" max="15878" width="12.85546875" style="524" customWidth="1"/>
    <col min="15879" max="15879" width="12.140625" style="524" customWidth="1"/>
    <col min="15880" max="15880" width="14.7109375" style="524" customWidth="1"/>
    <col min="15881" max="15881" width="17.42578125" style="524" customWidth="1"/>
    <col min="15882" max="15882" width="16.7109375" style="524" customWidth="1"/>
    <col min="15883" max="15883" width="2.42578125" style="524" customWidth="1"/>
    <col min="15884" max="16106" width="9.140625" style="524"/>
    <col min="16107" max="16107" width="6.85546875" style="524" customWidth="1"/>
    <col min="16108" max="16108" width="33" style="524" customWidth="1"/>
    <col min="16109" max="16109" width="9.28515625" style="524" customWidth="1"/>
    <col min="16110" max="16111" width="14.7109375" style="524" customWidth="1"/>
    <col min="16112" max="16112" width="12.85546875" style="524" customWidth="1"/>
    <col min="16113" max="16113" width="12.140625" style="524" customWidth="1"/>
    <col min="16114" max="16115" width="14.7109375" style="524" customWidth="1"/>
    <col min="16116" max="16116" width="16.7109375" style="524" customWidth="1"/>
    <col min="16117" max="16117" width="2.42578125" style="524" customWidth="1"/>
    <col min="16118" max="16128" width="9.140625" style="524"/>
    <col min="16129" max="16129" width="6.85546875" style="524" customWidth="1"/>
    <col min="16130" max="16130" width="33" style="524" customWidth="1"/>
    <col min="16131" max="16131" width="9.28515625" style="524" customWidth="1"/>
    <col min="16132" max="16133" width="14.7109375" style="524" customWidth="1"/>
    <col min="16134" max="16134" width="12.85546875" style="524" customWidth="1"/>
    <col min="16135" max="16135" width="12.140625" style="524" customWidth="1"/>
    <col min="16136" max="16136" width="14.7109375" style="524" customWidth="1"/>
    <col min="16137" max="16137" width="17.42578125" style="524" customWidth="1"/>
    <col min="16138" max="16138" width="16.7109375" style="524" customWidth="1"/>
    <col min="16139" max="16139" width="2.42578125" style="524" customWidth="1"/>
    <col min="16140" max="16362" width="9.140625" style="524"/>
    <col min="16363" max="16363" width="6.85546875" style="524" customWidth="1"/>
    <col min="16364" max="16364" width="33" style="524" customWidth="1"/>
    <col min="16365" max="16365" width="9.28515625" style="524" customWidth="1"/>
    <col min="16366" max="16367" width="14.7109375" style="524" customWidth="1"/>
    <col min="16368" max="16368" width="12.85546875" style="524" customWidth="1"/>
    <col min="16369" max="16369" width="12.140625" style="524" customWidth="1"/>
    <col min="16370" max="16371" width="14.7109375" style="524" customWidth="1"/>
    <col min="16372" max="16372" width="16.7109375" style="524" customWidth="1"/>
    <col min="16373" max="16373" width="2.42578125" style="524" customWidth="1"/>
    <col min="16374" max="16384" width="9.140625" style="524"/>
  </cols>
  <sheetData>
    <row r="1" spans="1:256" ht="15">
      <c r="B1" s="525"/>
      <c r="C1" s="526"/>
      <c r="D1" s="527"/>
      <c r="E1" s="527"/>
      <c r="F1" s="527"/>
      <c r="G1" s="527"/>
      <c r="H1" s="527"/>
      <c r="I1" s="527"/>
      <c r="J1" s="527"/>
    </row>
    <row r="2" spans="1:256" ht="15">
      <c r="A2" s="1101"/>
      <c r="B2" s="1101"/>
      <c r="C2" s="1101"/>
      <c r="D2" s="1101"/>
      <c r="E2" s="1101"/>
      <c r="F2" s="1101"/>
      <c r="G2" s="1101"/>
      <c r="H2" s="1101"/>
      <c r="I2" s="1101"/>
      <c r="J2" s="110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  <c r="AG2" s="141"/>
      <c r="AH2" s="141"/>
      <c r="AI2" s="141"/>
      <c r="AJ2" s="141"/>
      <c r="AK2" s="141"/>
      <c r="AL2" s="141"/>
      <c r="AM2" s="141"/>
      <c r="AN2" s="141"/>
      <c r="AO2" s="141"/>
      <c r="AP2" s="141"/>
      <c r="AQ2" s="141"/>
      <c r="AR2" s="141"/>
      <c r="AS2" s="141"/>
      <c r="AT2" s="141"/>
      <c r="AU2" s="141"/>
      <c r="AV2" s="141"/>
      <c r="AW2" s="141"/>
      <c r="AX2" s="141"/>
      <c r="AY2" s="141"/>
      <c r="AZ2" s="141"/>
      <c r="BA2" s="141"/>
      <c r="BB2" s="141"/>
      <c r="BC2" s="141"/>
      <c r="BD2" s="141"/>
      <c r="BE2" s="141"/>
      <c r="BF2" s="141"/>
      <c r="BG2" s="141"/>
      <c r="BH2" s="141"/>
      <c r="BI2" s="141"/>
      <c r="BJ2" s="141"/>
      <c r="BK2" s="141"/>
      <c r="BL2" s="141"/>
      <c r="BM2" s="141"/>
      <c r="BN2" s="141"/>
      <c r="BO2" s="141"/>
      <c r="BP2" s="141"/>
      <c r="BQ2" s="141"/>
      <c r="BR2" s="141"/>
      <c r="BS2" s="141"/>
      <c r="BT2" s="141"/>
      <c r="BU2" s="141"/>
      <c r="BV2" s="141"/>
      <c r="BW2" s="141"/>
      <c r="BX2" s="141"/>
      <c r="BY2" s="141"/>
      <c r="BZ2" s="141"/>
      <c r="CA2" s="141"/>
      <c r="CB2" s="141"/>
      <c r="CC2" s="141"/>
      <c r="CD2" s="141"/>
      <c r="CE2" s="141"/>
      <c r="CF2" s="141"/>
      <c r="CG2" s="141"/>
      <c r="CH2" s="141"/>
      <c r="CI2" s="141"/>
      <c r="CJ2" s="141"/>
      <c r="CK2" s="141"/>
      <c r="CL2" s="141"/>
      <c r="CM2" s="141"/>
      <c r="CN2" s="141"/>
      <c r="CO2" s="141"/>
      <c r="CP2" s="141"/>
      <c r="CQ2" s="141"/>
      <c r="CR2" s="141"/>
      <c r="CS2" s="141"/>
      <c r="CT2" s="141"/>
      <c r="CU2" s="141"/>
      <c r="CV2" s="141"/>
      <c r="CW2" s="141"/>
      <c r="CX2" s="141"/>
      <c r="CY2" s="141"/>
      <c r="CZ2" s="141"/>
      <c r="DA2" s="141"/>
      <c r="DB2" s="141"/>
      <c r="DC2" s="141"/>
      <c r="DD2" s="141"/>
      <c r="DE2" s="141"/>
      <c r="DF2" s="141"/>
      <c r="DG2" s="141"/>
      <c r="DH2" s="141"/>
      <c r="DI2" s="141"/>
      <c r="DJ2" s="141"/>
      <c r="DK2" s="141"/>
      <c r="DL2" s="141"/>
      <c r="DM2" s="141"/>
      <c r="DN2" s="141"/>
      <c r="DO2" s="141"/>
      <c r="DP2" s="141"/>
      <c r="DQ2" s="141"/>
      <c r="DR2" s="141"/>
      <c r="DS2" s="141"/>
      <c r="DT2" s="141"/>
      <c r="DU2" s="141"/>
      <c r="DV2" s="141"/>
      <c r="DW2" s="141"/>
      <c r="DX2" s="141"/>
      <c r="DY2" s="141"/>
      <c r="DZ2" s="141"/>
      <c r="EA2" s="141"/>
      <c r="EB2" s="141"/>
      <c r="EC2" s="141"/>
      <c r="ED2" s="141"/>
      <c r="EE2" s="141"/>
      <c r="EF2" s="141"/>
      <c r="EG2" s="141"/>
      <c r="EH2" s="141"/>
      <c r="EI2" s="141"/>
      <c r="EJ2" s="141"/>
      <c r="EK2" s="141"/>
      <c r="EL2" s="141"/>
      <c r="EM2" s="141"/>
      <c r="EN2" s="141"/>
      <c r="EO2" s="141"/>
      <c r="EP2" s="141"/>
      <c r="EQ2" s="141"/>
      <c r="ER2" s="141"/>
      <c r="ES2" s="141"/>
      <c r="ET2" s="141"/>
      <c r="EU2" s="141"/>
      <c r="EV2" s="141"/>
      <c r="EW2" s="141"/>
      <c r="EX2" s="141"/>
      <c r="EY2" s="141"/>
      <c r="EZ2" s="141"/>
      <c r="FA2" s="141"/>
      <c r="FB2" s="141"/>
      <c r="FC2" s="141"/>
      <c r="FD2" s="141"/>
      <c r="FE2" s="141"/>
      <c r="FF2" s="141"/>
      <c r="FG2" s="141"/>
      <c r="FH2" s="141"/>
      <c r="FI2" s="141"/>
      <c r="FJ2" s="141"/>
      <c r="FK2" s="141"/>
      <c r="FL2" s="141"/>
      <c r="FM2" s="141"/>
      <c r="FN2" s="141"/>
      <c r="FO2" s="141"/>
      <c r="FP2" s="141"/>
      <c r="FQ2" s="141"/>
      <c r="FR2" s="141"/>
      <c r="FS2" s="141"/>
      <c r="FT2" s="141"/>
      <c r="FU2" s="141"/>
      <c r="FV2" s="141"/>
      <c r="FW2" s="141"/>
      <c r="FX2" s="141"/>
      <c r="FY2" s="141"/>
      <c r="FZ2" s="141"/>
      <c r="GA2" s="141"/>
      <c r="GB2" s="141"/>
      <c r="GC2" s="141"/>
      <c r="GD2" s="141"/>
      <c r="GE2" s="141"/>
      <c r="GF2" s="141"/>
      <c r="GG2" s="141"/>
      <c r="GH2" s="141"/>
      <c r="GI2" s="141"/>
      <c r="GJ2" s="141"/>
      <c r="GK2" s="141"/>
      <c r="GL2" s="141"/>
      <c r="GM2" s="141"/>
      <c r="GN2" s="141"/>
      <c r="GO2" s="141"/>
      <c r="GP2" s="141"/>
      <c r="GQ2" s="141"/>
      <c r="GR2" s="141"/>
      <c r="GS2" s="141"/>
      <c r="GT2" s="141"/>
      <c r="GU2" s="141"/>
      <c r="GV2" s="141"/>
      <c r="GW2" s="141"/>
      <c r="GX2" s="141"/>
      <c r="GY2" s="141"/>
      <c r="GZ2" s="141"/>
      <c r="HA2" s="141"/>
      <c r="HB2" s="141"/>
      <c r="HC2" s="141"/>
      <c r="HD2" s="141"/>
      <c r="HE2" s="141"/>
      <c r="HF2" s="141"/>
      <c r="HG2" s="141"/>
      <c r="HH2" s="141"/>
      <c r="HI2" s="141"/>
      <c r="HJ2" s="141"/>
      <c r="HK2" s="141"/>
      <c r="HL2" s="141"/>
      <c r="HM2" s="141"/>
      <c r="HN2" s="141"/>
      <c r="HO2" s="141"/>
      <c r="HP2" s="141"/>
      <c r="HQ2" s="141"/>
      <c r="HR2" s="141"/>
      <c r="HS2" s="141"/>
      <c r="HT2" s="141"/>
      <c r="HU2" s="141"/>
      <c r="HV2" s="141"/>
      <c r="HW2" s="141"/>
      <c r="HX2" s="141"/>
      <c r="HY2" s="141"/>
      <c r="HZ2" s="141"/>
      <c r="IA2" s="141"/>
      <c r="IB2" s="141"/>
      <c r="IC2" s="141"/>
      <c r="ID2" s="141"/>
      <c r="IE2" s="141"/>
      <c r="IF2" s="141"/>
      <c r="IG2" s="141"/>
      <c r="IH2" s="141"/>
      <c r="II2" s="141"/>
      <c r="IJ2" s="141"/>
      <c r="IK2" s="141"/>
      <c r="IL2" s="141"/>
      <c r="IM2" s="141"/>
      <c r="IN2" s="141"/>
      <c r="IO2" s="141"/>
      <c r="IP2" s="141"/>
      <c r="IQ2" s="141"/>
      <c r="IR2" s="141"/>
      <c r="IS2" s="141"/>
      <c r="IT2" s="141"/>
      <c r="IU2" s="141"/>
      <c r="IV2" s="141"/>
    </row>
    <row r="3" spans="1:256">
      <c r="B3" s="528"/>
    </row>
    <row r="4" spans="1:256" ht="18">
      <c r="B4" s="531" t="s">
        <v>713</v>
      </c>
      <c r="C4" s="531"/>
      <c r="D4" s="531"/>
      <c r="E4" s="531" t="s">
        <v>1</v>
      </c>
      <c r="F4" s="531"/>
      <c r="G4" s="531"/>
      <c r="H4" s="531"/>
      <c r="I4" s="531"/>
      <c r="J4" s="531"/>
    </row>
    <row r="5" spans="1:256" ht="18">
      <c r="B5" s="531" t="s">
        <v>463</v>
      </c>
      <c r="C5" s="531"/>
      <c r="D5" s="531"/>
      <c r="E5" s="531" t="str">
        <f>'SCH-8'!F3</f>
        <v>B.Sc (MLT) , B.Sc(AHS) &amp; PARA MEDICAL</v>
      </c>
      <c r="F5" s="531"/>
      <c r="G5" s="531"/>
      <c r="H5" s="531"/>
      <c r="I5" s="531"/>
      <c r="J5" s="531"/>
    </row>
    <row r="6" spans="1:256" ht="18">
      <c r="B6" s="1102" t="s">
        <v>714</v>
      </c>
      <c r="C6" s="1102"/>
      <c r="D6" s="1102"/>
      <c r="E6" s="1102"/>
      <c r="F6" s="1102"/>
      <c r="G6" s="1102"/>
      <c r="H6" s="1102"/>
      <c r="I6" s="1102"/>
      <c r="J6" s="1102"/>
    </row>
    <row r="7" spans="1:256" ht="18">
      <c r="B7" s="532"/>
      <c r="C7" s="532"/>
      <c r="D7" s="533"/>
      <c r="E7" s="533"/>
      <c r="F7" s="533"/>
      <c r="G7" s="533"/>
      <c r="H7" s="533"/>
      <c r="I7" s="1103" t="s">
        <v>715</v>
      </c>
      <c r="J7" s="1103"/>
    </row>
    <row r="8" spans="1:256" ht="15">
      <c r="B8" s="534" t="s">
        <v>630</v>
      </c>
    </row>
    <row r="9" spans="1:256" ht="18.75" thickBot="1">
      <c r="B9" s="1077" t="s">
        <v>386</v>
      </c>
      <c r="C9" s="1077"/>
      <c r="J9" s="535" t="s">
        <v>387</v>
      </c>
    </row>
    <row r="10" spans="1:256" ht="13.5" thickTop="1">
      <c r="B10" s="1090" t="s">
        <v>3</v>
      </c>
      <c r="C10" s="1093" t="s">
        <v>388</v>
      </c>
      <c r="D10" s="1096" t="s">
        <v>389</v>
      </c>
      <c r="E10" s="1099" t="s">
        <v>390</v>
      </c>
      <c r="F10" s="1100"/>
      <c r="G10" s="1080" t="s">
        <v>391</v>
      </c>
      <c r="H10" s="1080" t="s">
        <v>87</v>
      </c>
      <c r="I10" s="1083" t="s">
        <v>392</v>
      </c>
      <c r="J10" s="1086" t="s">
        <v>393</v>
      </c>
    </row>
    <row r="11" spans="1:256">
      <c r="B11" s="1091"/>
      <c r="C11" s="1094"/>
      <c r="D11" s="1097"/>
      <c r="E11" s="1089" t="s">
        <v>394</v>
      </c>
      <c r="F11" s="1089" t="s">
        <v>395</v>
      </c>
      <c r="G11" s="1081"/>
      <c r="H11" s="1081"/>
      <c r="I11" s="1084"/>
      <c r="J11" s="1087"/>
    </row>
    <row r="12" spans="1:256">
      <c r="B12" s="1092"/>
      <c r="C12" s="1095"/>
      <c r="D12" s="1098"/>
      <c r="E12" s="1085"/>
      <c r="F12" s="1085"/>
      <c r="G12" s="1082"/>
      <c r="H12" s="1082"/>
      <c r="I12" s="1085"/>
      <c r="J12" s="1088"/>
    </row>
    <row r="13" spans="1:256">
      <c r="B13" s="536" t="s">
        <v>396</v>
      </c>
      <c r="C13" s="537">
        <v>0</v>
      </c>
      <c r="D13" s="538">
        <v>0</v>
      </c>
      <c r="E13" s="538">
        <v>0</v>
      </c>
      <c r="F13" s="538">
        <v>0</v>
      </c>
      <c r="G13" s="538">
        <v>0</v>
      </c>
      <c r="H13" s="538">
        <v>0</v>
      </c>
      <c r="I13" s="538">
        <v>0</v>
      </c>
      <c r="J13" s="539">
        <v>0</v>
      </c>
    </row>
    <row r="14" spans="1:256">
      <c r="B14" s="536" t="s">
        <v>397</v>
      </c>
      <c r="C14" s="537">
        <v>0</v>
      </c>
      <c r="D14" s="538">
        <v>0</v>
      </c>
      <c r="E14" s="538">
        <v>0</v>
      </c>
      <c r="F14" s="538">
        <v>0</v>
      </c>
      <c r="G14" s="538">
        <v>0</v>
      </c>
      <c r="H14" s="538">
        <v>0</v>
      </c>
      <c r="I14" s="538">
        <v>0</v>
      </c>
      <c r="J14" s="539">
        <v>0</v>
      </c>
    </row>
    <row r="15" spans="1:256">
      <c r="B15" s="536" t="s">
        <v>398</v>
      </c>
      <c r="C15" s="540">
        <v>1.6299999999999999E-2</v>
      </c>
      <c r="D15" s="538">
        <v>0</v>
      </c>
      <c r="E15" s="538">
        <v>0</v>
      </c>
      <c r="F15" s="538">
        <v>0</v>
      </c>
      <c r="G15" s="538">
        <v>0</v>
      </c>
      <c r="H15" s="538">
        <v>0</v>
      </c>
      <c r="I15" s="538">
        <v>0</v>
      </c>
      <c r="J15" s="539">
        <v>0</v>
      </c>
    </row>
    <row r="16" spans="1:256">
      <c r="B16" s="536" t="s">
        <v>399</v>
      </c>
      <c r="C16" s="540">
        <v>0.15</v>
      </c>
      <c r="D16" s="538">
        <v>0</v>
      </c>
      <c r="E16" s="538">
        <v>0</v>
      </c>
      <c r="F16" s="538">
        <v>0</v>
      </c>
      <c r="G16" s="538">
        <v>0</v>
      </c>
      <c r="H16" s="538">
        <v>0</v>
      </c>
      <c r="I16" s="538">
        <v>0</v>
      </c>
      <c r="J16" s="539">
        <v>0</v>
      </c>
    </row>
    <row r="17" spans="1:256">
      <c r="B17" s="536" t="s">
        <v>406</v>
      </c>
      <c r="C17" s="540">
        <v>7.0699999999999999E-2</v>
      </c>
      <c r="D17" s="538">
        <v>0</v>
      </c>
      <c r="E17" s="538">
        <v>0</v>
      </c>
      <c r="F17" s="538">
        <v>0</v>
      </c>
      <c r="G17" s="538">
        <v>0</v>
      </c>
      <c r="H17" s="538">
        <v>0</v>
      </c>
      <c r="I17" s="538">
        <v>0</v>
      </c>
      <c r="J17" s="539">
        <v>0</v>
      </c>
    </row>
    <row r="18" spans="1:256">
      <c r="B18" s="536" t="s">
        <v>407</v>
      </c>
      <c r="C18" s="540">
        <v>9.5000000000000001E-2</v>
      </c>
      <c r="D18" s="538">
        <v>0</v>
      </c>
      <c r="E18" s="538">
        <v>0</v>
      </c>
      <c r="F18" s="538">
        <v>0</v>
      </c>
      <c r="G18" s="538">
        <v>0</v>
      </c>
      <c r="H18" s="538">
        <v>0</v>
      </c>
      <c r="I18" s="538">
        <v>0</v>
      </c>
      <c r="J18" s="539">
        <v>0</v>
      </c>
    </row>
    <row r="19" spans="1:256">
      <c r="B19" s="536" t="s">
        <v>408</v>
      </c>
      <c r="C19" s="540">
        <v>9.5000000000000001E-2</v>
      </c>
      <c r="D19" s="538">
        <v>0</v>
      </c>
      <c r="E19" s="538">
        <v>0</v>
      </c>
      <c r="F19" s="538">
        <v>0</v>
      </c>
      <c r="G19" s="538">
        <v>0</v>
      </c>
      <c r="H19" s="538">
        <v>0</v>
      </c>
      <c r="I19" s="538">
        <v>0</v>
      </c>
      <c r="J19" s="539">
        <v>0</v>
      </c>
    </row>
    <row r="20" spans="1:256">
      <c r="B20" s="536" t="s">
        <v>409</v>
      </c>
      <c r="C20" s="540">
        <v>0.11310000000000001</v>
      </c>
      <c r="D20" s="538">
        <v>0</v>
      </c>
      <c r="E20" s="538">
        <v>0</v>
      </c>
      <c r="F20" s="538">
        <v>0</v>
      </c>
      <c r="G20" s="538">
        <v>0</v>
      </c>
      <c r="H20" s="538">
        <v>0</v>
      </c>
      <c r="I20" s="538">
        <v>0</v>
      </c>
      <c r="J20" s="539">
        <v>0</v>
      </c>
    </row>
    <row r="21" spans="1:256">
      <c r="B21" s="536" t="s">
        <v>410</v>
      </c>
      <c r="C21" s="540">
        <v>0.33329999999999999</v>
      </c>
      <c r="D21" s="538">
        <v>0</v>
      </c>
      <c r="E21" s="538">
        <v>0</v>
      </c>
      <c r="F21" s="538">
        <v>0</v>
      </c>
      <c r="G21" s="538">
        <v>0</v>
      </c>
      <c r="H21" s="538">
        <v>0</v>
      </c>
      <c r="I21" s="538">
        <v>0</v>
      </c>
      <c r="J21" s="539">
        <v>0</v>
      </c>
    </row>
    <row r="22" spans="1:256">
      <c r="B22" s="536" t="s">
        <v>411</v>
      </c>
      <c r="C22" s="540">
        <v>0.1</v>
      </c>
      <c r="D22" s="538">
        <v>0</v>
      </c>
      <c r="E22" s="538">
        <v>0</v>
      </c>
      <c r="F22" s="538">
        <v>0</v>
      </c>
      <c r="G22" s="538">
        <v>0</v>
      </c>
      <c r="H22" s="538">
        <v>0</v>
      </c>
      <c r="I22" s="538">
        <v>0</v>
      </c>
      <c r="J22" s="539">
        <v>0</v>
      </c>
    </row>
    <row r="23" spans="1:256">
      <c r="A23" s="541"/>
      <c r="B23" s="542" t="s">
        <v>87</v>
      </c>
      <c r="C23" s="543"/>
      <c r="D23" s="544">
        <f t="shared" ref="D23:J23" si="0">SUM(D13:D22)</f>
        <v>0</v>
      </c>
      <c r="E23" s="544">
        <f t="shared" si="0"/>
        <v>0</v>
      </c>
      <c r="F23" s="544">
        <f t="shared" si="0"/>
        <v>0</v>
      </c>
      <c r="G23" s="544">
        <f t="shared" si="0"/>
        <v>0</v>
      </c>
      <c r="H23" s="544">
        <f t="shared" si="0"/>
        <v>0</v>
      </c>
      <c r="I23" s="544">
        <f t="shared" si="0"/>
        <v>0</v>
      </c>
      <c r="J23" s="545">
        <f t="shared" si="0"/>
        <v>0</v>
      </c>
      <c r="K23" s="541"/>
      <c r="L23" s="541"/>
      <c r="M23" s="541"/>
      <c r="N23" s="541"/>
      <c r="O23" s="541"/>
      <c r="P23" s="541"/>
      <c r="Q23" s="541"/>
      <c r="R23" s="541"/>
      <c r="S23" s="541"/>
      <c r="T23" s="541"/>
      <c r="U23" s="541"/>
      <c r="V23" s="541"/>
      <c r="W23" s="541"/>
      <c r="X23" s="541"/>
      <c r="Y23" s="541"/>
      <c r="Z23" s="541"/>
      <c r="AA23" s="541"/>
      <c r="AB23" s="541"/>
      <c r="AC23" s="541"/>
      <c r="AD23" s="541"/>
      <c r="AE23" s="541"/>
      <c r="AF23" s="541"/>
      <c r="AG23" s="541"/>
      <c r="AH23" s="541"/>
      <c r="AI23" s="541"/>
      <c r="AJ23" s="541"/>
      <c r="AK23" s="541"/>
      <c r="AL23" s="541"/>
      <c r="AM23" s="541"/>
      <c r="AN23" s="541"/>
      <c r="AO23" s="541"/>
      <c r="AP23" s="541"/>
      <c r="AQ23" s="541"/>
      <c r="AR23" s="541"/>
      <c r="AS23" s="541"/>
      <c r="AT23" s="541"/>
      <c r="AU23" s="541"/>
      <c r="AV23" s="541"/>
      <c r="AW23" s="541"/>
      <c r="AX23" s="541"/>
      <c r="AY23" s="541"/>
      <c r="AZ23" s="541"/>
      <c r="BA23" s="541"/>
      <c r="BB23" s="541"/>
      <c r="BC23" s="541"/>
      <c r="BD23" s="541"/>
      <c r="BE23" s="541"/>
      <c r="BF23" s="541"/>
      <c r="BG23" s="541"/>
      <c r="BH23" s="541"/>
      <c r="BI23" s="541"/>
      <c r="BJ23" s="541"/>
      <c r="BK23" s="541"/>
      <c r="BL23" s="541"/>
      <c r="BM23" s="541"/>
      <c r="BN23" s="541"/>
      <c r="BO23" s="541"/>
      <c r="BP23" s="541"/>
      <c r="BQ23" s="541"/>
      <c r="BR23" s="541"/>
      <c r="BS23" s="541"/>
      <c r="BT23" s="541"/>
      <c r="BU23" s="541"/>
      <c r="BV23" s="541"/>
      <c r="BW23" s="541"/>
      <c r="BX23" s="541"/>
      <c r="BY23" s="541"/>
      <c r="BZ23" s="541"/>
      <c r="CA23" s="541"/>
      <c r="CB23" s="541"/>
      <c r="CC23" s="541"/>
      <c r="CD23" s="541"/>
      <c r="CE23" s="541"/>
      <c r="CF23" s="541"/>
      <c r="CG23" s="541"/>
      <c r="CH23" s="541"/>
      <c r="CI23" s="541"/>
      <c r="CJ23" s="541"/>
      <c r="CK23" s="541"/>
      <c r="CL23" s="541"/>
      <c r="CM23" s="541"/>
      <c r="CN23" s="541"/>
      <c r="CO23" s="541"/>
      <c r="CP23" s="541"/>
      <c r="CQ23" s="541"/>
      <c r="CR23" s="541"/>
      <c r="CS23" s="541"/>
      <c r="CT23" s="541"/>
      <c r="CU23" s="541"/>
      <c r="CV23" s="541"/>
      <c r="CW23" s="541"/>
      <c r="CX23" s="541"/>
      <c r="CY23" s="541"/>
      <c r="CZ23" s="541"/>
      <c r="DA23" s="541"/>
      <c r="DB23" s="541"/>
      <c r="DC23" s="541"/>
      <c r="DD23" s="541"/>
      <c r="DE23" s="541"/>
      <c r="DF23" s="541"/>
      <c r="DG23" s="541"/>
      <c r="DH23" s="541"/>
      <c r="DI23" s="541"/>
      <c r="DJ23" s="541"/>
      <c r="DK23" s="541"/>
      <c r="DL23" s="541"/>
      <c r="DM23" s="541"/>
      <c r="DN23" s="541"/>
      <c r="DO23" s="541"/>
      <c r="DP23" s="541"/>
      <c r="DQ23" s="541"/>
      <c r="DR23" s="541"/>
      <c r="DS23" s="541"/>
      <c r="DT23" s="541"/>
      <c r="DU23" s="541"/>
      <c r="DV23" s="541"/>
      <c r="DW23" s="541"/>
      <c r="DX23" s="541"/>
      <c r="DY23" s="541"/>
      <c r="DZ23" s="541"/>
      <c r="EA23" s="541"/>
      <c r="EB23" s="541"/>
      <c r="EC23" s="541"/>
      <c r="ED23" s="541"/>
      <c r="EE23" s="541"/>
      <c r="EF23" s="541"/>
      <c r="EG23" s="541"/>
      <c r="EH23" s="541"/>
      <c r="EI23" s="541"/>
      <c r="EJ23" s="541"/>
      <c r="EK23" s="541"/>
      <c r="EL23" s="541"/>
      <c r="EM23" s="541"/>
      <c r="EN23" s="541"/>
      <c r="EO23" s="541"/>
      <c r="EP23" s="541"/>
      <c r="EQ23" s="541"/>
      <c r="ER23" s="541"/>
      <c r="ES23" s="541"/>
      <c r="ET23" s="541"/>
      <c r="EU23" s="541"/>
      <c r="EV23" s="541"/>
      <c r="EW23" s="541"/>
      <c r="EX23" s="541"/>
      <c r="EY23" s="541"/>
      <c r="EZ23" s="541"/>
      <c r="FA23" s="541"/>
      <c r="FB23" s="541"/>
      <c r="FC23" s="541"/>
      <c r="FD23" s="541"/>
      <c r="FE23" s="541"/>
      <c r="FF23" s="541"/>
      <c r="FG23" s="541"/>
      <c r="FH23" s="541"/>
      <c r="FI23" s="541"/>
      <c r="FJ23" s="541"/>
      <c r="FK23" s="541"/>
      <c r="FL23" s="541"/>
      <c r="FM23" s="541"/>
      <c r="FN23" s="541"/>
      <c r="FO23" s="541"/>
      <c r="FP23" s="541"/>
      <c r="FQ23" s="541"/>
      <c r="FR23" s="541"/>
      <c r="FS23" s="541"/>
      <c r="FT23" s="541"/>
      <c r="FU23" s="541"/>
      <c r="FV23" s="541"/>
      <c r="FW23" s="541"/>
      <c r="FX23" s="541"/>
      <c r="FY23" s="541"/>
      <c r="FZ23" s="541"/>
      <c r="GA23" s="541"/>
      <c r="GB23" s="541"/>
      <c r="GC23" s="541"/>
      <c r="GD23" s="541"/>
      <c r="GE23" s="541"/>
      <c r="GF23" s="541"/>
      <c r="GG23" s="541"/>
      <c r="GH23" s="541"/>
      <c r="GI23" s="541"/>
      <c r="GJ23" s="541"/>
      <c r="GK23" s="541"/>
      <c r="GL23" s="541"/>
      <c r="GM23" s="541"/>
      <c r="GN23" s="541"/>
      <c r="GO23" s="541"/>
      <c r="GP23" s="541"/>
      <c r="GQ23" s="541"/>
      <c r="GR23" s="541"/>
      <c r="GS23" s="541"/>
      <c r="GT23" s="541"/>
      <c r="GU23" s="541"/>
      <c r="GV23" s="541"/>
      <c r="GW23" s="541"/>
      <c r="GX23" s="541"/>
      <c r="GY23" s="541"/>
      <c r="GZ23" s="541"/>
      <c r="HA23" s="541"/>
      <c r="HB23" s="541"/>
      <c r="HC23" s="541"/>
      <c r="HD23" s="541"/>
      <c r="HE23" s="541"/>
      <c r="HF23" s="541"/>
      <c r="HG23" s="541"/>
      <c r="HH23" s="541"/>
      <c r="HI23" s="541"/>
      <c r="HJ23" s="541"/>
      <c r="HK23" s="541"/>
      <c r="HL23" s="541"/>
      <c r="HM23" s="541"/>
      <c r="HN23" s="541"/>
      <c r="HO23" s="541"/>
      <c r="HP23" s="541"/>
      <c r="HQ23" s="541"/>
      <c r="HR23" s="541"/>
      <c r="HS23" s="541"/>
      <c r="HT23" s="541"/>
      <c r="HU23" s="541"/>
      <c r="HV23" s="541"/>
      <c r="HW23" s="541"/>
      <c r="HX23" s="541"/>
      <c r="HY23" s="541"/>
      <c r="HZ23" s="541"/>
      <c r="IA23" s="541"/>
      <c r="IB23" s="541"/>
      <c r="IC23" s="541"/>
      <c r="ID23" s="541"/>
      <c r="IE23" s="541"/>
      <c r="IF23" s="541"/>
      <c r="IG23" s="541"/>
      <c r="IH23" s="541"/>
      <c r="II23" s="541"/>
      <c r="IJ23" s="541"/>
      <c r="IK23" s="541"/>
      <c r="IL23" s="541"/>
      <c r="IM23" s="541"/>
      <c r="IN23" s="541"/>
      <c r="IO23" s="541"/>
      <c r="IP23" s="541"/>
      <c r="IQ23" s="541"/>
      <c r="IR23" s="541"/>
      <c r="IS23" s="541"/>
      <c r="IT23" s="541"/>
      <c r="IU23" s="541"/>
      <c r="IV23" s="541"/>
    </row>
    <row r="24" spans="1:256" ht="13.5" thickBot="1">
      <c r="B24" s="546"/>
      <c r="C24" s="547"/>
      <c r="D24" s="548"/>
      <c r="E24" s="548"/>
      <c r="F24" s="548"/>
      <c r="G24" s="548"/>
      <c r="H24" s="548"/>
      <c r="I24" s="548"/>
      <c r="J24" s="549"/>
    </row>
    <row r="25" spans="1:256" ht="13.5" thickTop="1">
      <c r="B25" s="550"/>
      <c r="C25" s="551"/>
      <c r="D25" s="552"/>
      <c r="E25" s="552"/>
      <c r="F25" s="552"/>
      <c r="G25" s="552"/>
      <c r="H25" s="552"/>
      <c r="I25" s="552"/>
      <c r="J25" s="552"/>
    </row>
    <row r="26" spans="1:256" ht="15">
      <c r="B26" s="534" t="s">
        <v>630</v>
      </c>
    </row>
    <row r="27" spans="1:256" ht="18">
      <c r="B27" s="1077" t="s">
        <v>412</v>
      </c>
      <c r="C27" s="1077"/>
      <c r="J27" s="535"/>
    </row>
    <row r="28" spans="1:256" ht="13.5" thickBot="1">
      <c r="B28" s="550"/>
      <c r="C28" s="551"/>
      <c r="D28" s="552"/>
      <c r="E28" s="552"/>
      <c r="F28" s="552"/>
      <c r="G28" s="552"/>
      <c r="H28" s="552"/>
      <c r="I28" s="552"/>
      <c r="J28" s="552"/>
    </row>
    <row r="29" spans="1:256" ht="13.5" thickTop="1">
      <c r="B29" s="1090" t="s">
        <v>3</v>
      </c>
      <c r="C29" s="1093" t="s">
        <v>388</v>
      </c>
      <c r="D29" s="1096" t="s">
        <v>393</v>
      </c>
      <c r="E29" s="1099" t="s">
        <v>390</v>
      </c>
      <c r="F29" s="1100"/>
      <c r="G29" s="1080" t="s">
        <v>391</v>
      </c>
      <c r="H29" s="1080" t="s">
        <v>87</v>
      </c>
      <c r="I29" s="1083" t="s">
        <v>392</v>
      </c>
      <c r="J29" s="1086" t="s">
        <v>413</v>
      </c>
    </row>
    <row r="30" spans="1:256">
      <c r="B30" s="1091"/>
      <c r="C30" s="1094"/>
      <c r="D30" s="1097"/>
      <c r="E30" s="1089" t="s">
        <v>414</v>
      </c>
      <c r="F30" s="1089" t="s">
        <v>415</v>
      </c>
      <c r="G30" s="1081"/>
      <c r="H30" s="1081"/>
      <c r="I30" s="1084"/>
      <c r="J30" s="1087"/>
    </row>
    <row r="31" spans="1:256">
      <c r="B31" s="1092"/>
      <c r="C31" s="1095"/>
      <c r="D31" s="1098"/>
      <c r="E31" s="1085"/>
      <c r="F31" s="1085"/>
      <c r="G31" s="1082"/>
      <c r="H31" s="1082"/>
      <c r="I31" s="1085"/>
      <c r="J31" s="1088"/>
    </row>
    <row r="32" spans="1:256">
      <c r="B32" s="536" t="s">
        <v>396</v>
      </c>
      <c r="C32" s="537">
        <v>0</v>
      </c>
      <c r="D32" s="538">
        <v>0</v>
      </c>
      <c r="E32" s="538">
        <v>0</v>
      </c>
      <c r="F32" s="538">
        <v>0</v>
      </c>
      <c r="G32" s="538">
        <v>0</v>
      </c>
      <c r="H32" s="538">
        <v>0</v>
      </c>
      <c r="I32" s="538">
        <v>0</v>
      </c>
      <c r="J32" s="539">
        <v>0</v>
      </c>
    </row>
    <row r="33" spans="2:11">
      <c r="B33" s="536" t="s">
        <v>397</v>
      </c>
      <c r="C33" s="537">
        <v>0</v>
      </c>
      <c r="D33" s="538">
        <v>0</v>
      </c>
      <c r="E33" s="538">
        <v>0</v>
      </c>
      <c r="F33" s="538">
        <v>0</v>
      </c>
      <c r="G33" s="538">
        <v>0</v>
      </c>
      <c r="H33" s="538">
        <v>0</v>
      </c>
      <c r="I33" s="538">
        <v>0</v>
      </c>
      <c r="J33" s="539">
        <v>0</v>
      </c>
    </row>
    <row r="34" spans="2:11">
      <c r="B34" s="536" t="s">
        <v>398</v>
      </c>
      <c r="C34" s="540">
        <v>0.1</v>
      </c>
      <c r="D34" s="538">
        <v>0</v>
      </c>
      <c r="E34" s="538">
        <v>0</v>
      </c>
      <c r="F34" s="538">
        <v>0</v>
      </c>
      <c r="G34" s="538">
        <v>0</v>
      </c>
      <c r="H34" s="538">
        <v>0</v>
      </c>
      <c r="I34" s="538">
        <v>0</v>
      </c>
      <c r="J34" s="539">
        <v>0</v>
      </c>
    </row>
    <row r="35" spans="2:11">
      <c r="B35" s="536" t="s">
        <v>399</v>
      </c>
      <c r="C35" s="540">
        <v>0.15</v>
      </c>
      <c r="D35" s="538">
        <v>0</v>
      </c>
      <c r="E35" s="538">
        <v>0</v>
      </c>
      <c r="F35" s="538">
        <v>0</v>
      </c>
      <c r="G35" s="538">
        <v>0</v>
      </c>
      <c r="H35" s="538">
        <v>0</v>
      </c>
      <c r="I35" s="538">
        <v>0</v>
      </c>
      <c r="J35" s="539">
        <v>0</v>
      </c>
    </row>
    <row r="36" spans="2:11">
      <c r="B36" s="536" t="s">
        <v>406</v>
      </c>
      <c r="C36" s="540">
        <v>0.15</v>
      </c>
      <c r="D36" s="538">
        <v>0</v>
      </c>
      <c r="E36" s="538">
        <v>0</v>
      </c>
      <c r="F36" s="538">
        <v>0</v>
      </c>
      <c r="G36" s="538">
        <v>0</v>
      </c>
      <c r="H36" s="538">
        <v>0</v>
      </c>
      <c r="I36" s="538">
        <v>0</v>
      </c>
      <c r="J36" s="539">
        <v>0</v>
      </c>
    </row>
    <row r="37" spans="2:11">
      <c r="B37" s="536" t="s">
        <v>407</v>
      </c>
      <c r="C37" s="540">
        <v>0.1</v>
      </c>
      <c r="D37" s="538">
        <v>0</v>
      </c>
      <c r="E37" s="538">
        <v>0</v>
      </c>
      <c r="F37" s="538">
        <v>0</v>
      </c>
      <c r="G37" s="538">
        <v>0</v>
      </c>
      <c r="H37" s="538">
        <v>0</v>
      </c>
      <c r="I37" s="538">
        <v>0</v>
      </c>
      <c r="J37" s="539">
        <v>0</v>
      </c>
    </row>
    <row r="38" spans="2:11">
      <c r="B38" s="536" t="s">
        <v>408</v>
      </c>
      <c r="C38" s="540">
        <v>0.15</v>
      </c>
      <c r="D38" s="538">
        <v>0</v>
      </c>
      <c r="E38" s="538">
        <v>0</v>
      </c>
      <c r="F38" s="538">
        <v>0</v>
      </c>
      <c r="G38" s="538">
        <v>0</v>
      </c>
      <c r="H38" s="538">
        <v>0</v>
      </c>
      <c r="I38" s="538">
        <v>0</v>
      </c>
      <c r="J38" s="539">
        <v>0</v>
      </c>
    </row>
    <row r="39" spans="2:11">
      <c r="B39" s="536" t="s">
        <v>410</v>
      </c>
      <c r="C39" s="540">
        <v>0.4</v>
      </c>
      <c r="D39" s="538">
        <v>0</v>
      </c>
      <c r="E39" s="538">
        <v>0</v>
      </c>
      <c r="F39" s="538">
        <v>0</v>
      </c>
      <c r="G39" s="538">
        <v>0</v>
      </c>
      <c r="H39" s="538">
        <v>0</v>
      </c>
      <c r="I39" s="538">
        <v>0</v>
      </c>
      <c r="J39" s="539">
        <v>0</v>
      </c>
    </row>
    <row r="40" spans="2:11">
      <c r="B40" s="536" t="s">
        <v>411</v>
      </c>
      <c r="C40" s="540">
        <v>0.4</v>
      </c>
      <c r="D40" s="538">
        <v>0</v>
      </c>
      <c r="E40" s="538">
        <v>0</v>
      </c>
      <c r="F40" s="538">
        <v>0</v>
      </c>
      <c r="G40" s="538">
        <v>0</v>
      </c>
      <c r="H40" s="538">
        <v>0</v>
      </c>
      <c r="I40" s="538">
        <v>0</v>
      </c>
      <c r="J40" s="539">
        <v>0</v>
      </c>
    </row>
    <row r="41" spans="2:11">
      <c r="B41" s="542" t="s">
        <v>87</v>
      </c>
      <c r="C41" s="543"/>
      <c r="D41" s="544">
        <f t="shared" ref="D41:J41" si="1">SUM(D32:D40)</f>
        <v>0</v>
      </c>
      <c r="E41" s="544">
        <f t="shared" si="1"/>
        <v>0</v>
      </c>
      <c r="F41" s="544">
        <f t="shared" si="1"/>
        <v>0</v>
      </c>
      <c r="G41" s="544">
        <f t="shared" si="1"/>
        <v>0</v>
      </c>
      <c r="H41" s="544">
        <f t="shared" si="1"/>
        <v>0</v>
      </c>
      <c r="I41" s="544">
        <f t="shared" si="1"/>
        <v>0</v>
      </c>
      <c r="J41" s="545">
        <f t="shared" si="1"/>
        <v>0</v>
      </c>
    </row>
    <row r="42" spans="2:11" ht="13.5" thickBot="1">
      <c r="B42" s="546"/>
      <c r="C42" s="547"/>
      <c r="D42" s="548"/>
      <c r="E42" s="548"/>
      <c r="F42" s="548"/>
      <c r="G42" s="548"/>
      <c r="H42" s="548"/>
      <c r="I42" s="548"/>
      <c r="J42" s="549"/>
    </row>
    <row r="43" spans="2:11" ht="13.5" thickTop="1">
      <c r="B43" s="550"/>
      <c r="C43" s="551"/>
      <c r="D43" s="552"/>
      <c r="E43" s="552"/>
      <c r="F43" s="552"/>
      <c r="G43" s="552"/>
      <c r="H43" s="552"/>
      <c r="I43" s="552"/>
      <c r="J43" s="552"/>
    </row>
    <row r="44" spans="2:11">
      <c r="B44" s="550"/>
      <c r="C44" s="551"/>
      <c r="D44" s="552"/>
      <c r="E44" s="552"/>
      <c r="F44" s="552"/>
      <c r="G44" s="552"/>
      <c r="H44" s="552"/>
      <c r="I44" s="552"/>
      <c r="J44" s="552"/>
    </row>
    <row r="45" spans="2:11" ht="15">
      <c r="B45" s="1078" t="s">
        <v>716</v>
      </c>
      <c r="C45" s="1078"/>
      <c r="D45" s="1078"/>
      <c r="E45" s="1078"/>
      <c r="F45" s="1078"/>
      <c r="G45" s="1078"/>
      <c r="H45" s="1078"/>
      <c r="I45" s="1078"/>
      <c r="J45" s="1078"/>
      <c r="K45" s="1078"/>
    </row>
    <row r="46" spans="2:11" ht="15">
      <c r="B46" s="1078" t="s">
        <v>717</v>
      </c>
      <c r="C46" s="1078"/>
      <c r="D46" s="1078"/>
      <c r="E46" s="1078"/>
      <c r="F46" s="1078"/>
      <c r="G46" s="1078"/>
      <c r="H46" s="1078"/>
      <c r="I46" s="1078"/>
      <c r="J46" s="553"/>
      <c r="K46" s="554"/>
    </row>
    <row r="47" spans="2:11" ht="18">
      <c r="B47" s="555" t="s">
        <v>153</v>
      </c>
      <c r="C47" s="556"/>
      <c r="D47" s="557"/>
      <c r="E47" s="557"/>
      <c r="F47" s="557"/>
      <c r="G47" s="557"/>
      <c r="H47" s="557"/>
      <c r="I47" s="557"/>
    </row>
    <row r="48" spans="2:11" ht="15.75">
      <c r="B48" s="1079" t="s">
        <v>167</v>
      </c>
      <c r="C48" s="1079"/>
      <c r="D48" s="1079"/>
      <c r="E48" s="1079"/>
      <c r="F48" s="1079"/>
      <c r="G48" s="1079"/>
      <c r="H48" s="1079"/>
      <c r="I48" s="1079"/>
      <c r="J48" s="1079"/>
    </row>
    <row r="49" spans="2:256">
      <c r="B49" s="558"/>
    </row>
    <row r="50" spans="2:256">
      <c r="B50" s="558"/>
      <c r="K50" s="529"/>
      <c r="L50" s="529"/>
      <c r="M50" s="529"/>
      <c r="N50" s="529"/>
      <c r="O50" s="529"/>
      <c r="P50" s="529"/>
      <c r="Q50" s="529"/>
      <c r="R50" s="529"/>
      <c r="S50" s="529"/>
      <c r="T50" s="529"/>
      <c r="U50" s="529"/>
      <c r="V50" s="529"/>
      <c r="W50" s="529"/>
      <c r="X50" s="529"/>
      <c r="Y50" s="529"/>
      <c r="Z50" s="529"/>
      <c r="AA50" s="529"/>
      <c r="AB50" s="529"/>
      <c r="AC50" s="529"/>
      <c r="AD50" s="529"/>
      <c r="AE50" s="529"/>
      <c r="AF50" s="529"/>
      <c r="AG50" s="529"/>
      <c r="AH50" s="529"/>
      <c r="AI50" s="529"/>
      <c r="AJ50" s="529"/>
      <c r="AK50" s="529"/>
      <c r="AL50" s="529"/>
      <c r="AM50" s="529"/>
      <c r="AN50" s="529"/>
      <c r="AO50" s="529"/>
      <c r="AP50" s="529"/>
      <c r="AQ50" s="529"/>
      <c r="AR50" s="529"/>
      <c r="AS50" s="529"/>
      <c r="AT50" s="529"/>
      <c r="AU50" s="529"/>
      <c r="AV50" s="529"/>
      <c r="AW50" s="529"/>
      <c r="AX50" s="529"/>
      <c r="AY50" s="529"/>
      <c r="AZ50" s="529"/>
      <c r="BA50" s="529"/>
      <c r="BB50" s="529"/>
      <c r="BC50" s="529"/>
      <c r="BD50" s="529"/>
      <c r="BE50" s="529"/>
      <c r="BF50" s="529"/>
      <c r="BG50" s="529"/>
      <c r="BH50" s="529"/>
      <c r="BI50" s="529"/>
      <c r="BJ50" s="529"/>
      <c r="BK50" s="529"/>
      <c r="BL50" s="529"/>
      <c r="BM50" s="529"/>
      <c r="BN50" s="529"/>
      <c r="BO50" s="529"/>
      <c r="BP50" s="529"/>
      <c r="BQ50" s="529"/>
      <c r="BR50" s="529"/>
      <c r="BS50" s="529"/>
      <c r="BT50" s="529"/>
      <c r="BU50" s="529"/>
      <c r="BV50" s="529"/>
      <c r="BW50" s="529"/>
      <c r="BX50" s="529"/>
      <c r="BY50" s="529"/>
      <c r="BZ50" s="529"/>
      <c r="CA50" s="529"/>
      <c r="CB50" s="529"/>
      <c r="CC50" s="529"/>
      <c r="CD50" s="529"/>
      <c r="CE50" s="529"/>
      <c r="CF50" s="529"/>
      <c r="CG50" s="529"/>
      <c r="CH50" s="529"/>
      <c r="CI50" s="529"/>
      <c r="CJ50" s="529"/>
      <c r="CK50" s="529"/>
      <c r="CL50" s="529"/>
      <c r="CM50" s="529"/>
      <c r="CN50" s="529"/>
      <c r="CO50" s="529"/>
      <c r="CP50" s="529"/>
      <c r="CQ50" s="529"/>
      <c r="CR50" s="529"/>
      <c r="CS50" s="529"/>
      <c r="CT50" s="529"/>
      <c r="CU50" s="529"/>
      <c r="CV50" s="529"/>
      <c r="CW50" s="529"/>
      <c r="CX50" s="529"/>
      <c r="CY50" s="529"/>
      <c r="CZ50" s="529"/>
      <c r="DA50" s="529"/>
      <c r="DB50" s="529"/>
      <c r="DC50" s="529"/>
      <c r="DD50" s="529"/>
      <c r="DE50" s="529"/>
      <c r="DF50" s="529"/>
      <c r="DG50" s="529"/>
      <c r="DH50" s="529"/>
      <c r="DI50" s="529"/>
      <c r="DJ50" s="529"/>
      <c r="DK50" s="529"/>
      <c r="DL50" s="529"/>
      <c r="DM50" s="529"/>
      <c r="DN50" s="529"/>
      <c r="DO50" s="529"/>
      <c r="DP50" s="529"/>
      <c r="DQ50" s="529"/>
      <c r="DR50" s="529"/>
      <c r="DS50" s="529"/>
      <c r="DT50" s="529"/>
      <c r="DU50" s="529"/>
      <c r="DV50" s="529"/>
      <c r="DW50" s="529"/>
      <c r="DX50" s="529"/>
      <c r="DY50" s="529"/>
      <c r="DZ50" s="529"/>
      <c r="EA50" s="529"/>
      <c r="EB50" s="529"/>
      <c r="EC50" s="529"/>
      <c r="ED50" s="529"/>
      <c r="EE50" s="529"/>
      <c r="EF50" s="529"/>
      <c r="EG50" s="529"/>
      <c r="EH50" s="529"/>
      <c r="EI50" s="529"/>
      <c r="EJ50" s="529"/>
      <c r="EK50" s="529"/>
      <c r="EL50" s="529"/>
      <c r="EM50" s="529"/>
      <c r="EN50" s="529"/>
      <c r="EO50" s="529"/>
      <c r="EP50" s="529"/>
      <c r="EQ50" s="529"/>
      <c r="ER50" s="529"/>
      <c r="ES50" s="529"/>
      <c r="ET50" s="529"/>
      <c r="EU50" s="529"/>
      <c r="EV50" s="529"/>
      <c r="EW50" s="529"/>
      <c r="EX50" s="529"/>
      <c r="EY50" s="529"/>
      <c r="EZ50" s="529"/>
      <c r="FA50" s="529"/>
      <c r="FB50" s="529"/>
      <c r="FC50" s="529"/>
      <c r="FD50" s="529"/>
      <c r="FE50" s="529"/>
      <c r="FF50" s="529"/>
      <c r="FG50" s="529"/>
      <c r="FH50" s="529"/>
      <c r="FI50" s="529"/>
      <c r="FJ50" s="529"/>
      <c r="FK50" s="529"/>
      <c r="FL50" s="529"/>
      <c r="FM50" s="529"/>
      <c r="FN50" s="529"/>
      <c r="FO50" s="529"/>
      <c r="FP50" s="529"/>
      <c r="FQ50" s="529"/>
      <c r="FR50" s="529"/>
      <c r="FS50" s="529"/>
      <c r="FT50" s="529"/>
      <c r="FU50" s="529"/>
      <c r="FV50" s="529"/>
      <c r="FW50" s="529"/>
      <c r="FX50" s="529"/>
      <c r="FY50" s="529"/>
      <c r="FZ50" s="529"/>
      <c r="GA50" s="529"/>
      <c r="GB50" s="529"/>
      <c r="GC50" s="529"/>
      <c r="GD50" s="529"/>
      <c r="GE50" s="529"/>
      <c r="GF50" s="529"/>
      <c r="GG50" s="529"/>
      <c r="GH50" s="529"/>
      <c r="GI50" s="529"/>
      <c r="GJ50" s="529"/>
      <c r="GK50" s="529"/>
      <c r="GL50" s="529"/>
      <c r="GM50" s="529"/>
      <c r="GN50" s="529"/>
      <c r="GO50" s="529"/>
      <c r="GP50" s="529"/>
      <c r="GQ50" s="529"/>
      <c r="GR50" s="529"/>
      <c r="GS50" s="529"/>
      <c r="GT50" s="529"/>
      <c r="GU50" s="529"/>
      <c r="GV50" s="529"/>
      <c r="GW50" s="529"/>
      <c r="GX50" s="529"/>
      <c r="GY50" s="529"/>
      <c r="GZ50" s="529"/>
      <c r="HA50" s="529"/>
      <c r="HB50" s="529"/>
      <c r="HC50" s="529"/>
      <c r="HD50" s="529"/>
      <c r="HE50" s="529"/>
      <c r="HF50" s="529"/>
      <c r="HG50" s="529"/>
      <c r="HH50" s="529"/>
      <c r="HI50" s="529"/>
      <c r="HJ50" s="529"/>
      <c r="HK50" s="529"/>
      <c r="HL50" s="529"/>
      <c r="HM50" s="529"/>
      <c r="HN50" s="529"/>
      <c r="HO50" s="529"/>
      <c r="HP50" s="529"/>
      <c r="HQ50" s="529"/>
      <c r="HR50" s="529"/>
      <c r="HS50" s="529"/>
      <c r="HT50" s="529"/>
      <c r="HU50" s="529"/>
      <c r="HV50" s="529"/>
      <c r="HW50" s="529"/>
      <c r="HX50" s="529"/>
      <c r="HY50" s="529"/>
      <c r="HZ50" s="529"/>
      <c r="IA50" s="529"/>
      <c r="IB50" s="529"/>
      <c r="IC50" s="529"/>
      <c r="ID50" s="529"/>
      <c r="IE50" s="529"/>
      <c r="IF50" s="529"/>
      <c r="IG50" s="529"/>
      <c r="IH50" s="529"/>
      <c r="II50" s="529"/>
      <c r="IJ50" s="529"/>
      <c r="IK50" s="529"/>
      <c r="IL50" s="529"/>
      <c r="IM50" s="529"/>
      <c r="IN50" s="529"/>
      <c r="IO50" s="529"/>
      <c r="IP50" s="529"/>
      <c r="IQ50" s="529"/>
      <c r="IR50" s="529"/>
      <c r="IS50" s="529"/>
      <c r="IT50" s="529"/>
      <c r="IU50" s="529"/>
      <c r="IV50" s="529"/>
    </row>
  </sheetData>
  <mergeCells count="28">
    <mergeCell ref="A2:J2"/>
    <mergeCell ref="B6:J6"/>
    <mergeCell ref="I7:J7"/>
    <mergeCell ref="B9:C9"/>
    <mergeCell ref="B10:B12"/>
    <mergeCell ref="C10:C12"/>
    <mergeCell ref="D10:D12"/>
    <mergeCell ref="E10:F10"/>
    <mergeCell ref="G10:G12"/>
    <mergeCell ref="H10:H12"/>
    <mergeCell ref="I10:I12"/>
    <mergeCell ref="J10:J12"/>
    <mergeCell ref="E11:E12"/>
    <mergeCell ref="F11:F12"/>
    <mergeCell ref="B27:C27"/>
    <mergeCell ref="B46:I46"/>
    <mergeCell ref="B48:J48"/>
    <mergeCell ref="B45:K45"/>
    <mergeCell ref="H29:H31"/>
    <mergeCell ref="I29:I31"/>
    <mergeCell ref="J29:J31"/>
    <mergeCell ref="E30:E31"/>
    <mergeCell ref="F30:F31"/>
    <mergeCell ref="B29:B31"/>
    <mergeCell ref="C29:C31"/>
    <mergeCell ref="D29:D31"/>
    <mergeCell ref="E29:F29"/>
    <mergeCell ref="G29:G31"/>
  </mergeCells>
  <pageMargins left="0.70866141732283472" right="0.2" top="0.74803149606299213" bottom="0.74803149606299213" header="0.31496062992125984" footer="0.31496062992125984"/>
  <pageSetup paperSize="5" scale="74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AB45"/>
  <sheetViews>
    <sheetView view="pageBreakPreview" topLeftCell="A30" zoomScale="120" zoomScaleSheetLayoutView="120" workbookViewId="0">
      <selection activeCell="I33" sqref="I33:I42"/>
    </sheetView>
  </sheetViews>
  <sheetFormatPr defaultRowHeight="12.75"/>
  <cols>
    <col min="1" max="1" width="6.85546875" style="136" customWidth="1"/>
    <col min="2" max="2" width="33" style="136" customWidth="1"/>
    <col min="3" max="3" width="9.28515625" style="144" customWidth="1"/>
    <col min="4" max="5" width="14.7109375" style="140" customWidth="1"/>
    <col min="6" max="6" width="12.85546875" style="140" customWidth="1"/>
    <col min="7" max="7" width="12.140625" style="140" customWidth="1"/>
    <col min="8" max="8" width="14.7109375" style="140" customWidth="1"/>
    <col min="9" max="9" width="17.42578125" style="140" customWidth="1"/>
    <col min="10" max="10" width="16.7109375" style="140" customWidth="1"/>
    <col min="11" max="11" width="2.42578125" style="136" customWidth="1"/>
    <col min="12" max="12" width="14.85546875" style="136" bestFit="1" customWidth="1"/>
    <col min="13" max="13" width="23.42578125" style="136" bestFit="1" customWidth="1"/>
    <col min="14" max="14" width="13.140625" style="136" bestFit="1" customWidth="1"/>
    <col min="15" max="15" width="14.85546875" style="136" bestFit="1" customWidth="1"/>
    <col min="16" max="17" width="12" style="136" bestFit="1" customWidth="1"/>
    <col min="18" max="18" width="17.42578125" style="140" bestFit="1" customWidth="1"/>
    <col min="19" max="19" width="15.85546875" style="140" bestFit="1" customWidth="1"/>
    <col min="20" max="20" width="13.140625" style="140" bestFit="1" customWidth="1"/>
    <col min="21" max="21" width="15.85546875" style="140" bestFit="1" customWidth="1"/>
    <col min="22" max="22" width="14.85546875" style="140" bestFit="1" customWidth="1"/>
    <col min="23" max="23" width="12" style="140" bestFit="1" customWidth="1"/>
    <col min="24" max="24" width="11.140625" style="140" bestFit="1" customWidth="1"/>
    <col min="25" max="28" width="9.140625" style="140"/>
    <col min="29" max="256" width="9.140625" style="136"/>
    <col min="257" max="257" width="6.85546875" style="136" customWidth="1"/>
    <col min="258" max="258" width="33" style="136" customWidth="1"/>
    <col min="259" max="259" width="9.28515625" style="136" customWidth="1"/>
    <col min="260" max="261" width="14.7109375" style="136" customWidth="1"/>
    <col min="262" max="262" width="12.85546875" style="136" customWidth="1"/>
    <col min="263" max="263" width="12.140625" style="136" customWidth="1"/>
    <col min="264" max="265" width="14.7109375" style="136" customWidth="1"/>
    <col min="266" max="266" width="16.7109375" style="136" customWidth="1"/>
    <col min="267" max="267" width="2.42578125" style="136" customWidth="1"/>
    <col min="268" max="512" width="9.140625" style="136"/>
    <col min="513" max="513" width="6.85546875" style="136" customWidth="1"/>
    <col min="514" max="514" width="33" style="136" customWidth="1"/>
    <col min="515" max="515" width="9.28515625" style="136" customWidth="1"/>
    <col min="516" max="517" width="14.7109375" style="136" customWidth="1"/>
    <col min="518" max="518" width="12.85546875" style="136" customWidth="1"/>
    <col min="519" max="519" width="12.140625" style="136" customWidth="1"/>
    <col min="520" max="521" width="14.7109375" style="136" customWidth="1"/>
    <col min="522" max="522" width="16.7109375" style="136" customWidth="1"/>
    <col min="523" max="523" width="2.42578125" style="136" customWidth="1"/>
    <col min="524" max="768" width="9.140625" style="136"/>
    <col min="769" max="769" width="6.85546875" style="136" customWidth="1"/>
    <col min="770" max="770" width="33" style="136" customWidth="1"/>
    <col min="771" max="771" width="9.28515625" style="136" customWidth="1"/>
    <col min="772" max="773" width="14.7109375" style="136" customWidth="1"/>
    <col min="774" max="774" width="12.85546875" style="136" customWidth="1"/>
    <col min="775" max="775" width="12.140625" style="136" customWidth="1"/>
    <col min="776" max="777" width="14.7109375" style="136" customWidth="1"/>
    <col min="778" max="778" width="16.7109375" style="136" customWidth="1"/>
    <col min="779" max="779" width="2.42578125" style="136" customWidth="1"/>
    <col min="780" max="1024" width="9.140625" style="136"/>
    <col min="1025" max="1025" width="6.85546875" style="136" customWidth="1"/>
    <col min="1026" max="1026" width="33" style="136" customWidth="1"/>
    <col min="1027" max="1027" width="9.28515625" style="136" customWidth="1"/>
    <col min="1028" max="1029" width="14.7109375" style="136" customWidth="1"/>
    <col min="1030" max="1030" width="12.85546875" style="136" customWidth="1"/>
    <col min="1031" max="1031" width="12.140625" style="136" customWidth="1"/>
    <col min="1032" max="1033" width="14.7109375" style="136" customWidth="1"/>
    <col min="1034" max="1034" width="16.7109375" style="136" customWidth="1"/>
    <col min="1035" max="1035" width="2.42578125" style="136" customWidth="1"/>
    <col min="1036" max="1280" width="9.140625" style="136"/>
    <col min="1281" max="1281" width="6.85546875" style="136" customWidth="1"/>
    <col min="1282" max="1282" width="33" style="136" customWidth="1"/>
    <col min="1283" max="1283" width="9.28515625" style="136" customWidth="1"/>
    <col min="1284" max="1285" width="14.7109375" style="136" customWidth="1"/>
    <col min="1286" max="1286" width="12.85546875" style="136" customWidth="1"/>
    <col min="1287" max="1287" width="12.140625" style="136" customWidth="1"/>
    <col min="1288" max="1289" width="14.7109375" style="136" customWidth="1"/>
    <col min="1290" max="1290" width="16.7109375" style="136" customWidth="1"/>
    <col min="1291" max="1291" width="2.42578125" style="136" customWidth="1"/>
    <col min="1292" max="1536" width="9.140625" style="136"/>
    <col min="1537" max="1537" width="6.85546875" style="136" customWidth="1"/>
    <col min="1538" max="1538" width="33" style="136" customWidth="1"/>
    <col min="1539" max="1539" width="9.28515625" style="136" customWidth="1"/>
    <col min="1540" max="1541" width="14.7109375" style="136" customWidth="1"/>
    <col min="1542" max="1542" width="12.85546875" style="136" customWidth="1"/>
    <col min="1543" max="1543" width="12.140625" style="136" customWidth="1"/>
    <col min="1544" max="1545" width="14.7109375" style="136" customWidth="1"/>
    <col min="1546" max="1546" width="16.7109375" style="136" customWidth="1"/>
    <col min="1547" max="1547" width="2.42578125" style="136" customWidth="1"/>
    <col min="1548" max="1792" width="9.140625" style="136"/>
    <col min="1793" max="1793" width="6.85546875" style="136" customWidth="1"/>
    <col min="1794" max="1794" width="33" style="136" customWidth="1"/>
    <col min="1795" max="1795" width="9.28515625" style="136" customWidth="1"/>
    <col min="1796" max="1797" width="14.7109375" style="136" customWidth="1"/>
    <col min="1798" max="1798" width="12.85546875" style="136" customWidth="1"/>
    <col min="1799" max="1799" width="12.140625" style="136" customWidth="1"/>
    <col min="1800" max="1801" width="14.7109375" style="136" customWidth="1"/>
    <col min="1802" max="1802" width="16.7109375" style="136" customWidth="1"/>
    <col min="1803" max="1803" width="2.42578125" style="136" customWidth="1"/>
    <col min="1804" max="2048" width="9.140625" style="136"/>
    <col min="2049" max="2049" width="6.85546875" style="136" customWidth="1"/>
    <col min="2050" max="2050" width="33" style="136" customWidth="1"/>
    <col min="2051" max="2051" width="9.28515625" style="136" customWidth="1"/>
    <col min="2052" max="2053" width="14.7109375" style="136" customWidth="1"/>
    <col min="2054" max="2054" width="12.85546875" style="136" customWidth="1"/>
    <col min="2055" max="2055" width="12.140625" style="136" customWidth="1"/>
    <col min="2056" max="2057" width="14.7109375" style="136" customWidth="1"/>
    <col min="2058" max="2058" width="16.7109375" style="136" customWidth="1"/>
    <col min="2059" max="2059" width="2.42578125" style="136" customWidth="1"/>
    <col min="2060" max="2304" width="9.140625" style="136"/>
    <col min="2305" max="2305" width="6.85546875" style="136" customWidth="1"/>
    <col min="2306" max="2306" width="33" style="136" customWidth="1"/>
    <col min="2307" max="2307" width="9.28515625" style="136" customWidth="1"/>
    <col min="2308" max="2309" width="14.7109375" style="136" customWidth="1"/>
    <col min="2310" max="2310" width="12.85546875" style="136" customWidth="1"/>
    <col min="2311" max="2311" width="12.140625" style="136" customWidth="1"/>
    <col min="2312" max="2313" width="14.7109375" style="136" customWidth="1"/>
    <col min="2314" max="2314" width="16.7109375" style="136" customWidth="1"/>
    <col min="2315" max="2315" width="2.42578125" style="136" customWidth="1"/>
    <col min="2316" max="2560" width="9.140625" style="136"/>
    <col min="2561" max="2561" width="6.85546875" style="136" customWidth="1"/>
    <col min="2562" max="2562" width="33" style="136" customWidth="1"/>
    <col min="2563" max="2563" width="9.28515625" style="136" customWidth="1"/>
    <col min="2564" max="2565" width="14.7109375" style="136" customWidth="1"/>
    <col min="2566" max="2566" width="12.85546875" style="136" customWidth="1"/>
    <col min="2567" max="2567" width="12.140625" style="136" customWidth="1"/>
    <col min="2568" max="2569" width="14.7109375" style="136" customWidth="1"/>
    <col min="2570" max="2570" width="16.7109375" style="136" customWidth="1"/>
    <col min="2571" max="2571" width="2.42578125" style="136" customWidth="1"/>
    <col min="2572" max="2816" width="9.140625" style="136"/>
    <col min="2817" max="2817" width="6.85546875" style="136" customWidth="1"/>
    <col min="2818" max="2818" width="33" style="136" customWidth="1"/>
    <col min="2819" max="2819" width="9.28515625" style="136" customWidth="1"/>
    <col min="2820" max="2821" width="14.7109375" style="136" customWidth="1"/>
    <col min="2822" max="2822" width="12.85546875" style="136" customWidth="1"/>
    <col min="2823" max="2823" width="12.140625" style="136" customWidth="1"/>
    <col min="2824" max="2825" width="14.7109375" style="136" customWidth="1"/>
    <col min="2826" max="2826" width="16.7109375" style="136" customWidth="1"/>
    <col min="2827" max="2827" width="2.42578125" style="136" customWidth="1"/>
    <col min="2828" max="3072" width="9.140625" style="136"/>
    <col min="3073" max="3073" width="6.85546875" style="136" customWidth="1"/>
    <col min="3074" max="3074" width="33" style="136" customWidth="1"/>
    <col min="3075" max="3075" width="9.28515625" style="136" customWidth="1"/>
    <col min="3076" max="3077" width="14.7109375" style="136" customWidth="1"/>
    <col min="3078" max="3078" width="12.85546875" style="136" customWidth="1"/>
    <col min="3079" max="3079" width="12.140625" style="136" customWidth="1"/>
    <col min="3080" max="3081" width="14.7109375" style="136" customWidth="1"/>
    <col min="3082" max="3082" width="16.7109375" style="136" customWidth="1"/>
    <col min="3083" max="3083" width="2.42578125" style="136" customWidth="1"/>
    <col min="3084" max="3328" width="9.140625" style="136"/>
    <col min="3329" max="3329" width="6.85546875" style="136" customWidth="1"/>
    <col min="3330" max="3330" width="33" style="136" customWidth="1"/>
    <col min="3331" max="3331" width="9.28515625" style="136" customWidth="1"/>
    <col min="3332" max="3333" width="14.7109375" style="136" customWidth="1"/>
    <col min="3334" max="3334" width="12.85546875" style="136" customWidth="1"/>
    <col min="3335" max="3335" width="12.140625" style="136" customWidth="1"/>
    <col min="3336" max="3337" width="14.7109375" style="136" customWidth="1"/>
    <col min="3338" max="3338" width="16.7109375" style="136" customWidth="1"/>
    <col min="3339" max="3339" width="2.42578125" style="136" customWidth="1"/>
    <col min="3340" max="3584" width="9.140625" style="136"/>
    <col min="3585" max="3585" width="6.85546875" style="136" customWidth="1"/>
    <col min="3586" max="3586" width="33" style="136" customWidth="1"/>
    <col min="3587" max="3587" width="9.28515625" style="136" customWidth="1"/>
    <col min="3588" max="3589" width="14.7109375" style="136" customWidth="1"/>
    <col min="3590" max="3590" width="12.85546875" style="136" customWidth="1"/>
    <col min="3591" max="3591" width="12.140625" style="136" customWidth="1"/>
    <col min="3592" max="3593" width="14.7109375" style="136" customWidth="1"/>
    <col min="3594" max="3594" width="16.7109375" style="136" customWidth="1"/>
    <col min="3595" max="3595" width="2.42578125" style="136" customWidth="1"/>
    <col min="3596" max="3840" width="9.140625" style="136"/>
    <col min="3841" max="3841" width="6.85546875" style="136" customWidth="1"/>
    <col min="3842" max="3842" width="33" style="136" customWidth="1"/>
    <col min="3843" max="3843" width="9.28515625" style="136" customWidth="1"/>
    <col min="3844" max="3845" width="14.7109375" style="136" customWidth="1"/>
    <col min="3846" max="3846" width="12.85546875" style="136" customWidth="1"/>
    <col min="3847" max="3847" width="12.140625" style="136" customWidth="1"/>
    <col min="3848" max="3849" width="14.7109375" style="136" customWidth="1"/>
    <col min="3850" max="3850" width="16.7109375" style="136" customWidth="1"/>
    <col min="3851" max="3851" width="2.42578125" style="136" customWidth="1"/>
    <col min="3852" max="4096" width="9.140625" style="136"/>
    <col min="4097" max="4097" width="6.85546875" style="136" customWidth="1"/>
    <col min="4098" max="4098" width="33" style="136" customWidth="1"/>
    <col min="4099" max="4099" width="9.28515625" style="136" customWidth="1"/>
    <col min="4100" max="4101" width="14.7109375" style="136" customWidth="1"/>
    <col min="4102" max="4102" width="12.85546875" style="136" customWidth="1"/>
    <col min="4103" max="4103" width="12.140625" style="136" customWidth="1"/>
    <col min="4104" max="4105" width="14.7109375" style="136" customWidth="1"/>
    <col min="4106" max="4106" width="16.7109375" style="136" customWidth="1"/>
    <col min="4107" max="4107" width="2.42578125" style="136" customWidth="1"/>
    <col min="4108" max="4352" width="9.140625" style="136"/>
    <col min="4353" max="4353" width="6.85546875" style="136" customWidth="1"/>
    <col min="4354" max="4354" width="33" style="136" customWidth="1"/>
    <col min="4355" max="4355" width="9.28515625" style="136" customWidth="1"/>
    <col min="4356" max="4357" width="14.7109375" style="136" customWidth="1"/>
    <col min="4358" max="4358" width="12.85546875" style="136" customWidth="1"/>
    <col min="4359" max="4359" width="12.140625" style="136" customWidth="1"/>
    <col min="4360" max="4361" width="14.7109375" style="136" customWidth="1"/>
    <col min="4362" max="4362" width="16.7109375" style="136" customWidth="1"/>
    <col min="4363" max="4363" width="2.42578125" style="136" customWidth="1"/>
    <col min="4364" max="4608" width="9.140625" style="136"/>
    <col min="4609" max="4609" width="6.85546875" style="136" customWidth="1"/>
    <col min="4610" max="4610" width="33" style="136" customWidth="1"/>
    <col min="4611" max="4611" width="9.28515625" style="136" customWidth="1"/>
    <col min="4612" max="4613" width="14.7109375" style="136" customWidth="1"/>
    <col min="4614" max="4614" width="12.85546875" style="136" customWidth="1"/>
    <col min="4615" max="4615" width="12.140625" style="136" customWidth="1"/>
    <col min="4616" max="4617" width="14.7109375" style="136" customWidth="1"/>
    <col min="4618" max="4618" width="16.7109375" style="136" customWidth="1"/>
    <col min="4619" max="4619" width="2.42578125" style="136" customWidth="1"/>
    <col min="4620" max="4864" width="9.140625" style="136"/>
    <col min="4865" max="4865" width="6.85546875" style="136" customWidth="1"/>
    <col min="4866" max="4866" width="33" style="136" customWidth="1"/>
    <col min="4867" max="4867" width="9.28515625" style="136" customWidth="1"/>
    <col min="4868" max="4869" width="14.7109375" style="136" customWidth="1"/>
    <col min="4870" max="4870" width="12.85546875" style="136" customWidth="1"/>
    <col min="4871" max="4871" width="12.140625" style="136" customWidth="1"/>
    <col min="4872" max="4873" width="14.7109375" style="136" customWidth="1"/>
    <col min="4874" max="4874" width="16.7109375" style="136" customWidth="1"/>
    <col min="4875" max="4875" width="2.42578125" style="136" customWidth="1"/>
    <col min="4876" max="5120" width="9.140625" style="136"/>
    <col min="5121" max="5121" width="6.85546875" style="136" customWidth="1"/>
    <col min="5122" max="5122" width="33" style="136" customWidth="1"/>
    <col min="5123" max="5123" width="9.28515625" style="136" customWidth="1"/>
    <col min="5124" max="5125" width="14.7109375" style="136" customWidth="1"/>
    <col min="5126" max="5126" width="12.85546875" style="136" customWidth="1"/>
    <col min="5127" max="5127" width="12.140625" style="136" customWidth="1"/>
    <col min="5128" max="5129" width="14.7109375" style="136" customWidth="1"/>
    <col min="5130" max="5130" width="16.7109375" style="136" customWidth="1"/>
    <col min="5131" max="5131" width="2.42578125" style="136" customWidth="1"/>
    <col min="5132" max="5376" width="9.140625" style="136"/>
    <col min="5377" max="5377" width="6.85546875" style="136" customWidth="1"/>
    <col min="5378" max="5378" width="33" style="136" customWidth="1"/>
    <col min="5379" max="5379" width="9.28515625" style="136" customWidth="1"/>
    <col min="5380" max="5381" width="14.7109375" style="136" customWidth="1"/>
    <col min="5382" max="5382" width="12.85546875" style="136" customWidth="1"/>
    <col min="5383" max="5383" width="12.140625" style="136" customWidth="1"/>
    <col min="5384" max="5385" width="14.7109375" style="136" customWidth="1"/>
    <col min="5386" max="5386" width="16.7109375" style="136" customWidth="1"/>
    <col min="5387" max="5387" width="2.42578125" style="136" customWidth="1"/>
    <col min="5388" max="5632" width="9.140625" style="136"/>
    <col min="5633" max="5633" width="6.85546875" style="136" customWidth="1"/>
    <col min="5634" max="5634" width="33" style="136" customWidth="1"/>
    <col min="5635" max="5635" width="9.28515625" style="136" customWidth="1"/>
    <col min="5636" max="5637" width="14.7109375" style="136" customWidth="1"/>
    <col min="5638" max="5638" width="12.85546875" style="136" customWidth="1"/>
    <col min="5639" max="5639" width="12.140625" style="136" customWidth="1"/>
    <col min="5640" max="5641" width="14.7109375" style="136" customWidth="1"/>
    <col min="5642" max="5642" width="16.7109375" style="136" customWidth="1"/>
    <col min="5643" max="5643" width="2.42578125" style="136" customWidth="1"/>
    <col min="5644" max="5888" width="9.140625" style="136"/>
    <col min="5889" max="5889" width="6.85546875" style="136" customWidth="1"/>
    <col min="5890" max="5890" width="33" style="136" customWidth="1"/>
    <col min="5891" max="5891" width="9.28515625" style="136" customWidth="1"/>
    <col min="5892" max="5893" width="14.7109375" style="136" customWidth="1"/>
    <col min="5894" max="5894" width="12.85546875" style="136" customWidth="1"/>
    <col min="5895" max="5895" width="12.140625" style="136" customWidth="1"/>
    <col min="5896" max="5897" width="14.7109375" style="136" customWidth="1"/>
    <col min="5898" max="5898" width="16.7109375" style="136" customWidth="1"/>
    <col min="5899" max="5899" width="2.42578125" style="136" customWidth="1"/>
    <col min="5900" max="6144" width="9.140625" style="136"/>
    <col min="6145" max="6145" width="6.85546875" style="136" customWidth="1"/>
    <col min="6146" max="6146" width="33" style="136" customWidth="1"/>
    <col min="6147" max="6147" width="9.28515625" style="136" customWidth="1"/>
    <col min="6148" max="6149" width="14.7109375" style="136" customWidth="1"/>
    <col min="6150" max="6150" width="12.85546875" style="136" customWidth="1"/>
    <col min="6151" max="6151" width="12.140625" style="136" customWidth="1"/>
    <col min="6152" max="6153" width="14.7109375" style="136" customWidth="1"/>
    <col min="6154" max="6154" width="16.7109375" style="136" customWidth="1"/>
    <col min="6155" max="6155" width="2.42578125" style="136" customWidth="1"/>
    <col min="6156" max="6400" width="9.140625" style="136"/>
    <col min="6401" max="6401" width="6.85546875" style="136" customWidth="1"/>
    <col min="6402" max="6402" width="33" style="136" customWidth="1"/>
    <col min="6403" max="6403" width="9.28515625" style="136" customWidth="1"/>
    <col min="6404" max="6405" width="14.7109375" style="136" customWidth="1"/>
    <col min="6406" max="6406" width="12.85546875" style="136" customWidth="1"/>
    <col min="6407" max="6407" width="12.140625" style="136" customWidth="1"/>
    <col min="6408" max="6409" width="14.7109375" style="136" customWidth="1"/>
    <col min="6410" max="6410" width="16.7109375" style="136" customWidth="1"/>
    <col min="6411" max="6411" width="2.42578125" style="136" customWidth="1"/>
    <col min="6412" max="6656" width="9.140625" style="136"/>
    <col min="6657" max="6657" width="6.85546875" style="136" customWidth="1"/>
    <col min="6658" max="6658" width="33" style="136" customWidth="1"/>
    <col min="6659" max="6659" width="9.28515625" style="136" customWidth="1"/>
    <col min="6660" max="6661" width="14.7109375" style="136" customWidth="1"/>
    <col min="6662" max="6662" width="12.85546875" style="136" customWidth="1"/>
    <col min="6663" max="6663" width="12.140625" style="136" customWidth="1"/>
    <col min="6664" max="6665" width="14.7109375" style="136" customWidth="1"/>
    <col min="6666" max="6666" width="16.7109375" style="136" customWidth="1"/>
    <col min="6667" max="6667" width="2.42578125" style="136" customWidth="1"/>
    <col min="6668" max="6912" width="9.140625" style="136"/>
    <col min="6913" max="6913" width="6.85546875" style="136" customWidth="1"/>
    <col min="6914" max="6914" width="33" style="136" customWidth="1"/>
    <col min="6915" max="6915" width="9.28515625" style="136" customWidth="1"/>
    <col min="6916" max="6917" width="14.7109375" style="136" customWidth="1"/>
    <col min="6918" max="6918" width="12.85546875" style="136" customWidth="1"/>
    <col min="6919" max="6919" width="12.140625" style="136" customWidth="1"/>
    <col min="6920" max="6921" width="14.7109375" style="136" customWidth="1"/>
    <col min="6922" max="6922" width="16.7109375" style="136" customWidth="1"/>
    <col min="6923" max="6923" width="2.42578125" style="136" customWidth="1"/>
    <col min="6924" max="7168" width="9.140625" style="136"/>
    <col min="7169" max="7169" width="6.85546875" style="136" customWidth="1"/>
    <col min="7170" max="7170" width="33" style="136" customWidth="1"/>
    <col min="7171" max="7171" width="9.28515625" style="136" customWidth="1"/>
    <col min="7172" max="7173" width="14.7109375" style="136" customWidth="1"/>
    <col min="7174" max="7174" width="12.85546875" style="136" customWidth="1"/>
    <col min="7175" max="7175" width="12.140625" style="136" customWidth="1"/>
    <col min="7176" max="7177" width="14.7109375" style="136" customWidth="1"/>
    <col min="7178" max="7178" width="16.7109375" style="136" customWidth="1"/>
    <col min="7179" max="7179" width="2.42578125" style="136" customWidth="1"/>
    <col min="7180" max="7424" width="9.140625" style="136"/>
    <col min="7425" max="7425" width="6.85546875" style="136" customWidth="1"/>
    <col min="7426" max="7426" width="33" style="136" customWidth="1"/>
    <col min="7427" max="7427" width="9.28515625" style="136" customWidth="1"/>
    <col min="7428" max="7429" width="14.7109375" style="136" customWidth="1"/>
    <col min="7430" max="7430" width="12.85546875" style="136" customWidth="1"/>
    <col min="7431" max="7431" width="12.140625" style="136" customWidth="1"/>
    <col min="7432" max="7433" width="14.7109375" style="136" customWidth="1"/>
    <col min="7434" max="7434" width="16.7109375" style="136" customWidth="1"/>
    <col min="7435" max="7435" width="2.42578125" style="136" customWidth="1"/>
    <col min="7436" max="7680" width="9.140625" style="136"/>
    <col min="7681" max="7681" width="6.85546875" style="136" customWidth="1"/>
    <col min="7682" max="7682" width="33" style="136" customWidth="1"/>
    <col min="7683" max="7683" width="9.28515625" style="136" customWidth="1"/>
    <col min="7684" max="7685" width="14.7109375" style="136" customWidth="1"/>
    <col min="7686" max="7686" width="12.85546875" style="136" customWidth="1"/>
    <col min="7687" max="7687" width="12.140625" style="136" customWidth="1"/>
    <col min="7688" max="7689" width="14.7109375" style="136" customWidth="1"/>
    <col min="7690" max="7690" width="16.7109375" style="136" customWidth="1"/>
    <col min="7691" max="7691" width="2.42578125" style="136" customWidth="1"/>
    <col min="7692" max="7936" width="9.140625" style="136"/>
    <col min="7937" max="7937" width="6.85546875" style="136" customWidth="1"/>
    <col min="7938" max="7938" width="33" style="136" customWidth="1"/>
    <col min="7939" max="7939" width="9.28515625" style="136" customWidth="1"/>
    <col min="7940" max="7941" width="14.7109375" style="136" customWidth="1"/>
    <col min="7942" max="7942" width="12.85546875" style="136" customWidth="1"/>
    <col min="7943" max="7943" width="12.140625" style="136" customWidth="1"/>
    <col min="7944" max="7945" width="14.7109375" style="136" customWidth="1"/>
    <col min="7946" max="7946" width="16.7109375" style="136" customWidth="1"/>
    <col min="7947" max="7947" width="2.42578125" style="136" customWidth="1"/>
    <col min="7948" max="8192" width="9.140625" style="136"/>
    <col min="8193" max="8193" width="6.85546875" style="136" customWidth="1"/>
    <col min="8194" max="8194" width="33" style="136" customWidth="1"/>
    <col min="8195" max="8195" width="9.28515625" style="136" customWidth="1"/>
    <col min="8196" max="8197" width="14.7109375" style="136" customWidth="1"/>
    <col min="8198" max="8198" width="12.85546875" style="136" customWidth="1"/>
    <col min="8199" max="8199" width="12.140625" style="136" customWidth="1"/>
    <col min="8200" max="8201" width="14.7109375" style="136" customWidth="1"/>
    <col min="8202" max="8202" width="16.7109375" style="136" customWidth="1"/>
    <col min="8203" max="8203" width="2.42578125" style="136" customWidth="1"/>
    <col min="8204" max="8448" width="9.140625" style="136"/>
    <col min="8449" max="8449" width="6.85546875" style="136" customWidth="1"/>
    <col min="8450" max="8450" width="33" style="136" customWidth="1"/>
    <col min="8451" max="8451" width="9.28515625" style="136" customWidth="1"/>
    <col min="8452" max="8453" width="14.7109375" style="136" customWidth="1"/>
    <col min="8454" max="8454" width="12.85546875" style="136" customWidth="1"/>
    <col min="8455" max="8455" width="12.140625" style="136" customWidth="1"/>
    <col min="8456" max="8457" width="14.7109375" style="136" customWidth="1"/>
    <col min="8458" max="8458" width="16.7109375" style="136" customWidth="1"/>
    <col min="8459" max="8459" width="2.42578125" style="136" customWidth="1"/>
    <col min="8460" max="8704" width="9.140625" style="136"/>
    <col min="8705" max="8705" width="6.85546875" style="136" customWidth="1"/>
    <col min="8706" max="8706" width="33" style="136" customWidth="1"/>
    <col min="8707" max="8707" width="9.28515625" style="136" customWidth="1"/>
    <col min="8708" max="8709" width="14.7109375" style="136" customWidth="1"/>
    <col min="8710" max="8710" width="12.85546875" style="136" customWidth="1"/>
    <col min="8711" max="8711" width="12.140625" style="136" customWidth="1"/>
    <col min="8712" max="8713" width="14.7109375" style="136" customWidth="1"/>
    <col min="8714" max="8714" width="16.7109375" style="136" customWidth="1"/>
    <col min="8715" max="8715" width="2.42578125" style="136" customWidth="1"/>
    <col min="8716" max="8960" width="9.140625" style="136"/>
    <col min="8961" max="8961" width="6.85546875" style="136" customWidth="1"/>
    <col min="8962" max="8962" width="33" style="136" customWidth="1"/>
    <col min="8963" max="8963" width="9.28515625" style="136" customWidth="1"/>
    <col min="8964" max="8965" width="14.7109375" style="136" customWidth="1"/>
    <col min="8966" max="8966" width="12.85546875" style="136" customWidth="1"/>
    <col min="8967" max="8967" width="12.140625" style="136" customWidth="1"/>
    <col min="8968" max="8969" width="14.7109375" style="136" customWidth="1"/>
    <col min="8970" max="8970" width="16.7109375" style="136" customWidth="1"/>
    <col min="8971" max="8971" width="2.42578125" style="136" customWidth="1"/>
    <col min="8972" max="9216" width="9.140625" style="136"/>
    <col min="9217" max="9217" width="6.85546875" style="136" customWidth="1"/>
    <col min="9218" max="9218" width="33" style="136" customWidth="1"/>
    <col min="9219" max="9219" width="9.28515625" style="136" customWidth="1"/>
    <col min="9220" max="9221" width="14.7109375" style="136" customWidth="1"/>
    <col min="9222" max="9222" width="12.85546875" style="136" customWidth="1"/>
    <col min="9223" max="9223" width="12.140625" style="136" customWidth="1"/>
    <col min="9224" max="9225" width="14.7109375" style="136" customWidth="1"/>
    <col min="9226" max="9226" width="16.7109375" style="136" customWidth="1"/>
    <col min="9227" max="9227" width="2.42578125" style="136" customWidth="1"/>
    <col min="9228" max="9472" width="9.140625" style="136"/>
    <col min="9473" max="9473" width="6.85546875" style="136" customWidth="1"/>
    <col min="9474" max="9474" width="33" style="136" customWidth="1"/>
    <col min="9475" max="9475" width="9.28515625" style="136" customWidth="1"/>
    <col min="9476" max="9477" width="14.7109375" style="136" customWidth="1"/>
    <col min="9478" max="9478" width="12.85546875" style="136" customWidth="1"/>
    <col min="9479" max="9479" width="12.140625" style="136" customWidth="1"/>
    <col min="9480" max="9481" width="14.7109375" style="136" customWidth="1"/>
    <col min="9482" max="9482" width="16.7109375" style="136" customWidth="1"/>
    <col min="9483" max="9483" width="2.42578125" style="136" customWidth="1"/>
    <col min="9484" max="9728" width="9.140625" style="136"/>
    <col min="9729" max="9729" width="6.85546875" style="136" customWidth="1"/>
    <col min="9730" max="9730" width="33" style="136" customWidth="1"/>
    <col min="9731" max="9731" width="9.28515625" style="136" customWidth="1"/>
    <col min="9732" max="9733" width="14.7109375" style="136" customWidth="1"/>
    <col min="9734" max="9734" width="12.85546875" style="136" customWidth="1"/>
    <col min="9735" max="9735" width="12.140625" style="136" customWidth="1"/>
    <col min="9736" max="9737" width="14.7109375" style="136" customWidth="1"/>
    <col min="9738" max="9738" width="16.7109375" style="136" customWidth="1"/>
    <col min="9739" max="9739" width="2.42578125" style="136" customWidth="1"/>
    <col min="9740" max="9984" width="9.140625" style="136"/>
    <col min="9985" max="9985" width="6.85546875" style="136" customWidth="1"/>
    <col min="9986" max="9986" width="33" style="136" customWidth="1"/>
    <col min="9987" max="9987" width="9.28515625" style="136" customWidth="1"/>
    <col min="9988" max="9989" width="14.7109375" style="136" customWidth="1"/>
    <col min="9990" max="9990" width="12.85546875" style="136" customWidth="1"/>
    <col min="9991" max="9991" width="12.140625" style="136" customWidth="1"/>
    <col min="9992" max="9993" width="14.7109375" style="136" customWidth="1"/>
    <col min="9994" max="9994" width="16.7109375" style="136" customWidth="1"/>
    <col min="9995" max="9995" width="2.42578125" style="136" customWidth="1"/>
    <col min="9996" max="10240" width="9.140625" style="136"/>
    <col min="10241" max="10241" width="6.85546875" style="136" customWidth="1"/>
    <col min="10242" max="10242" width="33" style="136" customWidth="1"/>
    <col min="10243" max="10243" width="9.28515625" style="136" customWidth="1"/>
    <col min="10244" max="10245" width="14.7109375" style="136" customWidth="1"/>
    <col min="10246" max="10246" width="12.85546875" style="136" customWidth="1"/>
    <col min="10247" max="10247" width="12.140625" style="136" customWidth="1"/>
    <col min="10248" max="10249" width="14.7109375" style="136" customWidth="1"/>
    <col min="10250" max="10250" width="16.7109375" style="136" customWidth="1"/>
    <col min="10251" max="10251" width="2.42578125" style="136" customWidth="1"/>
    <col min="10252" max="10496" width="9.140625" style="136"/>
    <col min="10497" max="10497" width="6.85546875" style="136" customWidth="1"/>
    <col min="10498" max="10498" width="33" style="136" customWidth="1"/>
    <col min="10499" max="10499" width="9.28515625" style="136" customWidth="1"/>
    <col min="10500" max="10501" width="14.7109375" style="136" customWidth="1"/>
    <col min="10502" max="10502" width="12.85546875" style="136" customWidth="1"/>
    <col min="10503" max="10503" width="12.140625" style="136" customWidth="1"/>
    <col min="10504" max="10505" width="14.7109375" style="136" customWidth="1"/>
    <col min="10506" max="10506" width="16.7109375" style="136" customWidth="1"/>
    <col min="10507" max="10507" width="2.42578125" style="136" customWidth="1"/>
    <col min="10508" max="10752" width="9.140625" style="136"/>
    <col min="10753" max="10753" width="6.85546875" style="136" customWidth="1"/>
    <col min="10754" max="10754" width="33" style="136" customWidth="1"/>
    <col min="10755" max="10755" width="9.28515625" style="136" customWidth="1"/>
    <col min="10756" max="10757" width="14.7109375" style="136" customWidth="1"/>
    <col min="10758" max="10758" width="12.85546875" style="136" customWidth="1"/>
    <col min="10759" max="10759" width="12.140625" style="136" customWidth="1"/>
    <col min="10760" max="10761" width="14.7109375" style="136" customWidth="1"/>
    <col min="10762" max="10762" width="16.7109375" style="136" customWidth="1"/>
    <col min="10763" max="10763" width="2.42578125" style="136" customWidth="1"/>
    <col min="10764" max="11008" width="9.140625" style="136"/>
    <col min="11009" max="11009" width="6.85546875" style="136" customWidth="1"/>
    <col min="11010" max="11010" width="33" style="136" customWidth="1"/>
    <col min="11011" max="11011" width="9.28515625" style="136" customWidth="1"/>
    <col min="11012" max="11013" width="14.7109375" style="136" customWidth="1"/>
    <col min="11014" max="11014" width="12.85546875" style="136" customWidth="1"/>
    <col min="11015" max="11015" width="12.140625" style="136" customWidth="1"/>
    <col min="11016" max="11017" width="14.7109375" style="136" customWidth="1"/>
    <col min="11018" max="11018" width="16.7109375" style="136" customWidth="1"/>
    <col min="11019" max="11019" width="2.42578125" style="136" customWidth="1"/>
    <col min="11020" max="11264" width="9.140625" style="136"/>
    <col min="11265" max="11265" width="6.85546875" style="136" customWidth="1"/>
    <col min="11266" max="11266" width="33" style="136" customWidth="1"/>
    <col min="11267" max="11267" width="9.28515625" style="136" customWidth="1"/>
    <col min="11268" max="11269" width="14.7109375" style="136" customWidth="1"/>
    <col min="11270" max="11270" width="12.85546875" style="136" customWidth="1"/>
    <col min="11271" max="11271" width="12.140625" style="136" customWidth="1"/>
    <col min="11272" max="11273" width="14.7109375" style="136" customWidth="1"/>
    <col min="11274" max="11274" width="16.7109375" style="136" customWidth="1"/>
    <col min="11275" max="11275" width="2.42578125" style="136" customWidth="1"/>
    <col min="11276" max="11520" width="9.140625" style="136"/>
    <col min="11521" max="11521" width="6.85546875" style="136" customWidth="1"/>
    <col min="11522" max="11522" width="33" style="136" customWidth="1"/>
    <col min="11523" max="11523" width="9.28515625" style="136" customWidth="1"/>
    <col min="11524" max="11525" width="14.7109375" style="136" customWidth="1"/>
    <col min="11526" max="11526" width="12.85546875" style="136" customWidth="1"/>
    <col min="11527" max="11527" width="12.140625" style="136" customWidth="1"/>
    <col min="11528" max="11529" width="14.7109375" style="136" customWidth="1"/>
    <col min="11530" max="11530" width="16.7109375" style="136" customWidth="1"/>
    <col min="11531" max="11531" width="2.42578125" style="136" customWidth="1"/>
    <col min="11532" max="11776" width="9.140625" style="136"/>
    <col min="11777" max="11777" width="6.85546875" style="136" customWidth="1"/>
    <col min="11778" max="11778" width="33" style="136" customWidth="1"/>
    <col min="11779" max="11779" width="9.28515625" style="136" customWidth="1"/>
    <col min="11780" max="11781" width="14.7109375" style="136" customWidth="1"/>
    <col min="11782" max="11782" width="12.85546875" style="136" customWidth="1"/>
    <col min="11783" max="11783" width="12.140625" style="136" customWidth="1"/>
    <col min="11784" max="11785" width="14.7109375" style="136" customWidth="1"/>
    <col min="11786" max="11786" width="16.7109375" style="136" customWidth="1"/>
    <col min="11787" max="11787" width="2.42578125" style="136" customWidth="1"/>
    <col min="11788" max="12032" width="9.140625" style="136"/>
    <col min="12033" max="12033" width="6.85546875" style="136" customWidth="1"/>
    <col min="12034" max="12034" width="33" style="136" customWidth="1"/>
    <col min="12035" max="12035" width="9.28515625" style="136" customWidth="1"/>
    <col min="12036" max="12037" width="14.7109375" style="136" customWidth="1"/>
    <col min="12038" max="12038" width="12.85546875" style="136" customWidth="1"/>
    <col min="12039" max="12039" width="12.140625" style="136" customWidth="1"/>
    <col min="12040" max="12041" width="14.7109375" style="136" customWidth="1"/>
    <col min="12042" max="12042" width="16.7109375" style="136" customWidth="1"/>
    <col min="12043" max="12043" width="2.42578125" style="136" customWidth="1"/>
    <col min="12044" max="12288" width="9.140625" style="136"/>
    <col min="12289" max="12289" width="6.85546875" style="136" customWidth="1"/>
    <col min="12290" max="12290" width="33" style="136" customWidth="1"/>
    <col min="12291" max="12291" width="9.28515625" style="136" customWidth="1"/>
    <col min="12292" max="12293" width="14.7109375" style="136" customWidth="1"/>
    <col min="12294" max="12294" width="12.85546875" style="136" customWidth="1"/>
    <col min="12295" max="12295" width="12.140625" style="136" customWidth="1"/>
    <col min="12296" max="12297" width="14.7109375" style="136" customWidth="1"/>
    <col min="12298" max="12298" width="16.7109375" style="136" customWidth="1"/>
    <col min="12299" max="12299" width="2.42578125" style="136" customWidth="1"/>
    <col min="12300" max="12544" width="9.140625" style="136"/>
    <col min="12545" max="12545" width="6.85546875" style="136" customWidth="1"/>
    <col min="12546" max="12546" width="33" style="136" customWidth="1"/>
    <col min="12547" max="12547" width="9.28515625" style="136" customWidth="1"/>
    <col min="12548" max="12549" width="14.7109375" style="136" customWidth="1"/>
    <col min="12550" max="12550" width="12.85546875" style="136" customWidth="1"/>
    <col min="12551" max="12551" width="12.140625" style="136" customWidth="1"/>
    <col min="12552" max="12553" width="14.7109375" style="136" customWidth="1"/>
    <col min="12554" max="12554" width="16.7109375" style="136" customWidth="1"/>
    <col min="12555" max="12555" width="2.42578125" style="136" customWidth="1"/>
    <col min="12556" max="12800" width="9.140625" style="136"/>
    <col min="12801" max="12801" width="6.85546875" style="136" customWidth="1"/>
    <col min="12802" max="12802" width="33" style="136" customWidth="1"/>
    <col min="12803" max="12803" width="9.28515625" style="136" customWidth="1"/>
    <col min="12804" max="12805" width="14.7109375" style="136" customWidth="1"/>
    <col min="12806" max="12806" width="12.85546875" style="136" customWidth="1"/>
    <col min="12807" max="12807" width="12.140625" style="136" customWidth="1"/>
    <col min="12808" max="12809" width="14.7109375" style="136" customWidth="1"/>
    <col min="12810" max="12810" width="16.7109375" style="136" customWidth="1"/>
    <col min="12811" max="12811" width="2.42578125" style="136" customWidth="1"/>
    <col min="12812" max="13056" width="9.140625" style="136"/>
    <col min="13057" max="13057" width="6.85546875" style="136" customWidth="1"/>
    <col min="13058" max="13058" width="33" style="136" customWidth="1"/>
    <col min="13059" max="13059" width="9.28515625" style="136" customWidth="1"/>
    <col min="13060" max="13061" width="14.7109375" style="136" customWidth="1"/>
    <col min="13062" max="13062" width="12.85546875" style="136" customWidth="1"/>
    <col min="13063" max="13063" width="12.140625" style="136" customWidth="1"/>
    <col min="13064" max="13065" width="14.7109375" style="136" customWidth="1"/>
    <col min="13066" max="13066" width="16.7109375" style="136" customWidth="1"/>
    <col min="13067" max="13067" width="2.42578125" style="136" customWidth="1"/>
    <col min="13068" max="13312" width="9.140625" style="136"/>
    <col min="13313" max="13313" width="6.85546875" style="136" customWidth="1"/>
    <col min="13314" max="13314" width="33" style="136" customWidth="1"/>
    <col min="13315" max="13315" width="9.28515625" style="136" customWidth="1"/>
    <col min="13316" max="13317" width="14.7109375" style="136" customWidth="1"/>
    <col min="13318" max="13318" width="12.85546875" style="136" customWidth="1"/>
    <col min="13319" max="13319" width="12.140625" style="136" customWidth="1"/>
    <col min="13320" max="13321" width="14.7109375" style="136" customWidth="1"/>
    <col min="13322" max="13322" width="16.7109375" style="136" customWidth="1"/>
    <col min="13323" max="13323" width="2.42578125" style="136" customWidth="1"/>
    <col min="13324" max="13568" width="9.140625" style="136"/>
    <col min="13569" max="13569" width="6.85546875" style="136" customWidth="1"/>
    <col min="13570" max="13570" width="33" style="136" customWidth="1"/>
    <col min="13571" max="13571" width="9.28515625" style="136" customWidth="1"/>
    <col min="13572" max="13573" width="14.7109375" style="136" customWidth="1"/>
    <col min="13574" max="13574" width="12.85546875" style="136" customWidth="1"/>
    <col min="13575" max="13575" width="12.140625" style="136" customWidth="1"/>
    <col min="13576" max="13577" width="14.7109375" style="136" customWidth="1"/>
    <col min="13578" max="13578" width="16.7109375" style="136" customWidth="1"/>
    <col min="13579" max="13579" width="2.42578125" style="136" customWidth="1"/>
    <col min="13580" max="13824" width="9.140625" style="136"/>
    <col min="13825" max="13825" width="6.85546875" style="136" customWidth="1"/>
    <col min="13826" max="13826" width="33" style="136" customWidth="1"/>
    <col min="13827" max="13827" width="9.28515625" style="136" customWidth="1"/>
    <col min="13828" max="13829" width="14.7109375" style="136" customWidth="1"/>
    <col min="13830" max="13830" width="12.85546875" style="136" customWidth="1"/>
    <col min="13831" max="13831" width="12.140625" style="136" customWidth="1"/>
    <col min="13832" max="13833" width="14.7109375" style="136" customWidth="1"/>
    <col min="13834" max="13834" width="16.7109375" style="136" customWidth="1"/>
    <col min="13835" max="13835" width="2.42578125" style="136" customWidth="1"/>
    <col min="13836" max="14080" width="9.140625" style="136"/>
    <col min="14081" max="14081" width="6.85546875" style="136" customWidth="1"/>
    <col min="14082" max="14082" width="33" style="136" customWidth="1"/>
    <col min="14083" max="14083" width="9.28515625" style="136" customWidth="1"/>
    <col min="14084" max="14085" width="14.7109375" style="136" customWidth="1"/>
    <col min="14086" max="14086" width="12.85546875" style="136" customWidth="1"/>
    <col min="14087" max="14087" width="12.140625" style="136" customWidth="1"/>
    <col min="14088" max="14089" width="14.7109375" style="136" customWidth="1"/>
    <col min="14090" max="14090" width="16.7109375" style="136" customWidth="1"/>
    <col min="14091" max="14091" width="2.42578125" style="136" customWidth="1"/>
    <col min="14092" max="14336" width="9.140625" style="136"/>
    <col min="14337" max="14337" width="6.85546875" style="136" customWidth="1"/>
    <col min="14338" max="14338" width="33" style="136" customWidth="1"/>
    <col min="14339" max="14339" width="9.28515625" style="136" customWidth="1"/>
    <col min="14340" max="14341" width="14.7109375" style="136" customWidth="1"/>
    <col min="14342" max="14342" width="12.85546875" style="136" customWidth="1"/>
    <col min="14343" max="14343" width="12.140625" style="136" customWidth="1"/>
    <col min="14344" max="14345" width="14.7109375" style="136" customWidth="1"/>
    <col min="14346" max="14346" width="16.7109375" style="136" customWidth="1"/>
    <col min="14347" max="14347" width="2.42578125" style="136" customWidth="1"/>
    <col min="14348" max="14592" width="9.140625" style="136"/>
    <col min="14593" max="14593" width="6.85546875" style="136" customWidth="1"/>
    <col min="14594" max="14594" width="33" style="136" customWidth="1"/>
    <col min="14595" max="14595" width="9.28515625" style="136" customWidth="1"/>
    <col min="14596" max="14597" width="14.7109375" style="136" customWidth="1"/>
    <col min="14598" max="14598" width="12.85546875" style="136" customWidth="1"/>
    <col min="14599" max="14599" width="12.140625" style="136" customWidth="1"/>
    <col min="14600" max="14601" width="14.7109375" style="136" customWidth="1"/>
    <col min="14602" max="14602" width="16.7109375" style="136" customWidth="1"/>
    <col min="14603" max="14603" width="2.42578125" style="136" customWidth="1"/>
    <col min="14604" max="14848" width="9.140625" style="136"/>
    <col min="14849" max="14849" width="6.85546875" style="136" customWidth="1"/>
    <col min="14850" max="14850" width="33" style="136" customWidth="1"/>
    <col min="14851" max="14851" width="9.28515625" style="136" customWidth="1"/>
    <col min="14852" max="14853" width="14.7109375" style="136" customWidth="1"/>
    <col min="14854" max="14854" width="12.85546875" style="136" customWidth="1"/>
    <col min="14855" max="14855" width="12.140625" style="136" customWidth="1"/>
    <col min="14856" max="14857" width="14.7109375" style="136" customWidth="1"/>
    <col min="14858" max="14858" width="16.7109375" style="136" customWidth="1"/>
    <col min="14859" max="14859" width="2.42578125" style="136" customWidth="1"/>
    <col min="14860" max="15104" width="9.140625" style="136"/>
    <col min="15105" max="15105" width="6.85546875" style="136" customWidth="1"/>
    <col min="15106" max="15106" width="33" style="136" customWidth="1"/>
    <col min="15107" max="15107" width="9.28515625" style="136" customWidth="1"/>
    <col min="15108" max="15109" width="14.7109375" style="136" customWidth="1"/>
    <col min="15110" max="15110" width="12.85546875" style="136" customWidth="1"/>
    <col min="15111" max="15111" width="12.140625" style="136" customWidth="1"/>
    <col min="15112" max="15113" width="14.7109375" style="136" customWidth="1"/>
    <col min="15114" max="15114" width="16.7109375" style="136" customWidth="1"/>
    <col min="15115" max="15115" width="2.42578125" style="136" customWidth="1"/>
    <col min="15116" max="15360" width="9.140625" style="136"/>
    <col min="15361" max="15361" width="6.85546875" style="136" customWidth="1"/>
    <col min="15362" max="15362" width="33" style="136" customWidth="1"/>
    <col min="15363" max="15363" width="9.28515625" style="136" customWidth="1"/>
    <col min="15364" max="15365" width="14.7109375" style="136" customWidth="1"/>
    <col min="15366" max="15366" width="12.85546875" style="136" customWidth="1"/>
    <col min="15367" max="15367" width="12.140625" style="136" customWidth="1"/>
    <col min="15368" max="15369" width="14.7109375" style="136" customWidth="1"/>
    <col min="15370" max="15370" width="16.7109375" style="136" customWidth="1"/>
    <col min="15371" max="15371" width="2.42578125" style="136" customWidth="1"/>
    <col min="15372" max="15616" width="9.140625" style="136"/>
    <col min="15617" max="15617" width="6.85546875" style="136" customWidth="1"/>
    <col min="15618" max="15618" width="33" style="136" customWidth="1"/>
    <col min="15619" max="15619" width="9.28515625" style="136" customWidth="1"/>
    <col min="15620" max="15621" width="14.7109375" style="136" customWidth="1"/>
    <col min="15622" max="15622" width="12.85546875" style="136" customWidth="1"/>
    <col min="15623" max="15623" width="12.140625" style="136" customWidth="1"/>
    <col min="15624" max="15625" width="14.7109375" style="136" customWidth="1"/>
    <col min="15626" max="15626" width="16.7109375" style="136" customWidth="1"/>
    <col min="15627" max="15627" width="2.42578125" style="136" customWidth="1"/>
    <col min="15628" max="15872" width="9.140625" style="136"/>
    <col min="15873" max="15873" width="6.85546875" style="136" customWidth="1"/>
    <col min="15874" max="15874" width="33" style="136" customWidth="1"/>
    <col min="15875" max="15875" width="9.28515625" style="136" customWidth="1"/>
    <col min="15876" max="15877" width="14.7109375" style="136" customWidth="1"/>
    <col min="15878" max="15878" width="12.85546875" style="136" customWidth="1"/>
    <col min="15879" max="15879" width="12.140625" style="136" customWidth="1"/>
    <col min="15880" max="15881" width="14.7109375" style="136" customWidth="1"/>
    <col min="15882" max="15882" width="16.7109375" style="136" customWidth="1"/>
    <col min="15883" max="15883" width="2.42578125" style="136" customWidth="1"/>
    <col min="15884" max="16128" width="9.140625" style="136"/>
    <col min="16129" max="16129" width="6.85546875" style="136" customWidth="1"/>
    <col min="16130" max="16130" width="33" style="136" customWidth="1"/>
    <col min="16131" max="16131" width="9.28515625" style="136" customWidth="1"/>
    <col min="16132" max="16133" width="14.7109375" style="136" customWidth="1"/>
    <col min="16134" max="16134" width="12.85546875" style="136" customWidth="1"/>
    <col min="16135" max="16135" width="12.140625" style="136" customWidth="1"/>
    <col min="16136" max="16137" width="14.7109375" style="136" customWidth="1"/>
    <col min="16138" max="16138" width="16.7109375" style="136" customWidth="1"/>
    <col min="16139" max="16139" width="2.42578125" style="136" customWidth="1"/>
    <col min="16140" max="16384" width="9.140625" style="136"/>
  </cols>
  <sheetData>
    <row r="1" spans="1:28" ht="15">
      <c r="B1" s="137"/>
      <c r="C1" s="138"/>
      <c r="D1" s="139"/>
      <c r="E1" s="139"/>
      <c r="F1" s="139"/>
      <c r="G1" s="139"/>
      <c r="H1" s="139"/>
      <c r="I1" s="139"/>
      <c r="J1" s="139"/>
    </row>
    <row r="2" spans="1:28" s="141" customFormat="1" ht="15">
      <c r="A2" s="1101"/>
      <c r="B2" s="1101"/>
      <c r="C2" s="1101"/>
      <c r="D2" s="1101"/>
      <c r="E2" s="1101"/>
      <c r="F2" s="1101"/>
      <c r="G2" s="1101"/>
      <c r="H2" s="1101"/>
      <c r="I2" s="1101"/>
      <c r="J2" s="1101"/>
      <c r="R2" s="142"/>
      <c r="S2" s="142"/>
      <c r="T2" s="142"/>
      <c r="U2" s="142"/>
      <c r="V2" s="142"/>
      <c r="W2" s="142"/>
      <c r="X2" s="142"/>
      <c r="Y2" s="142"/>
      <c r="Z2" s="142"/>
      <c r="AA2" s="142"/>
      <c r="AB2" s="142"/>
    </row>
    <row r="3" spans="1:28">
      <c r="B3" s="143"/>
    </row>
    <row r="4" spans="1:28" ht="18">
      <c r="B4" s="145" t="s">
        <v>382</v>
      </c>
      <c r="C4" s="145"/>
      <c r="D4" s="145"/>
      <c r="E4" s="145" t="s">
        <v>289</v>
      </c>
      <c r="F4" s="145"/>
      <c r="G4" s="145"/>
      <c r="H4" s="145"/>
      <c r="I4" s="145"/>
      <c r="J4" s="145"/>
    </row>
    <row r="5" spans="1:28" ht="18">
      <c r="B5" s="1127" t="s">
        <v>383</v>
      </c>
      <c r="C5" s="1127"/>
      <c r="D5" s="1127"/>
      <c r="E5" s="1127"/>
      <c r="F5" s="1127"/>
      <c r="G5" s="1127"/>
      <c r="H5" s="1127"/>
      <c r="I5" s="1127"/>
      <c r="J5" s="1127"/>
    </row>
    <row r="6" spans="1:28" ht="18">
      <c r="B6" s="146"/>
      <c r="C6" s="146"/>
      <c r="D6" s="147"/>
      <c r="E6" s="147"/>
      <c r="F6" s="147"/>
      <c r="G6" s="147"/>
      <c r="H6" s="147"/>
      <c r="I6" s="1126" t="s">
        <v>384</v>
      </c>
      <c r="J6" s="1126"/>
    </row>
    <row r="7" spans="1:28" ht="15">
      <c r="B7" s="148" t="s">
        <v>385</v>
      </c>
    </row>
    <row r="8" spans="1:28" ht="18.75" thickBot="1">
      <c r="B8" s="1114" t="s">
        <v>386</v>
      </c>
      <c r="C8" s="1114"/>
      <c r="J8" s="149" t="s">
        <v>387</v>
      </c>
    </row>
    <row r="9" spans="1:28" ht="13.5" thickTop="1">
      <c r="B9" s="1115" t="s">
        <v>3</v>
      </c>
      <c r="C9" s="1118" t="s">
        <v>388</v>
      </c>
      <c r="D9" s="1121" t="s">
        <v>389</v>
      </c>
      <c r="E9" s="1124" t="s">
        <v>390</v>
      </c>
      <c r="F9" s="1125"/>
      <c r="G9" s="1104" t="s">
        <v>391</v>
      </c>
      <c r="H9" s="1104" t="s">
        <v>87</v>
      </c>
      <c r="I9" s="1107" t="s">
        <v>392</v>
      </c>
      <c r="J9" s="1110" t="s">
        <v>393</v>
      </c>
    </row>
    <row r="10" spans="1:28">
      <c r="B10" s="1116"/>
      <c r="C10" s="1119"/>
      <c r="D10" s="1122"/>
      <c r="E10" s="1113" t="s">
        <v>394</v>
      </c>
      <c r="F10" s="1113" t="s">
        <v>395</v>
      </c>
      <c r="G10" s="1105"/>
      <c r="H10" s="1105"/>
      <c r="I10" s="1108"/>
      <c r="J10" s="1111"/>
    </row>
    <row r="11" spans="1:28">
      <c r="B11" s="1117"/>
      <c r="C11" s="1120"/>
      <c r="D11" s="1123"/>
      <c r="E11" s="1109"/>
      <c r="F11" s="1109"/>
      <c r="G11" s="1106"/>
      <c r="H11" s="1106"/>
      <c r="I11" s="1109"/>
      <c r="J11" s="1112"/>
    </row>
    <row r="12" spans="1:28">
      <c r="B12" s="150" t="s">
        <v>396</v>
      </c>
      <c r="C12" s="151">
        <v>0</v>
      </c>
      <c r="D12" s="152">
        <v>6426137</v>
      </c>
      <c r="E12" s="152">
        <v>0</v>
      </c>
      <c r="F12" s="152">
        <v>0</v>
      </c>
      <c r="G12" s="152">
        <v>0</v>
      </c>
      <c r="H12" s="152">
        <f>D12+E12+F12-G12</f>
        <v>6426137</v>
      </c>
      <c r="I12" s="152">
        <v>0</v>
      </c>
      <c r="J12" s="153">
        <f>H12-I12</f>
        <v>6426137</v>
      </c>
    </row>
    <row r="13" spans="1:28">
      <c r="B13" s="150" t="s">
        <v>397</v>
      </c>
      <c r="C13" s="151">
        <v>0</v>
      </c>
      <c r="D13" s="152">
        <v>0</v>
      </c>
      <c r="E13" s="152">
        <v>2446987</v>
      </c>
      <c r="F13" s="152">
        <v>11236013</v>
      </c>
      <c r="G13" s="152">
        <v>0</v>
      </c>
      <c r="H13" s="152">
        <f t="shared" ref="H13:H21" si="0">D13+E13+F13-G13</f>
        <v>13683000</v>
      </c>
      <c r="I13" s="152">
        <v>0</v>
      </c>
      <c r="J13" s="153">
        <f t="shared" ref="J13:J21" si="1">H13-I13</f>
        <v>13683000</v>
      </c>
    </row>
    <row r="14" spans="1:28">
      <c r="B14" s="150" t="s">
        <v>398</v>
      </c>
      <c r="C14" s="154">
        <v>1.6299999999999999E-2</v>
      </c>
      <c r="D14" s="152">
        <v>917836882</v>
      </c>
      <c r="E14" s="152">
        <v>0</v>
      </c>
      <c r="F14" s="152">
        <v>0</v>
      </c>
      <c r="G14" s="152">
        <v>0</v>
      </c>
      <c r="H14" s="152">
        <f t="shared" si="0"/>
        <v>917836882</v>
      </c>
      <c r="I14" s="152">
        <v>18312002</v>
      </c>
      <c r="J14" s="153">
        <f t="shared" si="1"/>
        <v>899524880</v>
      </c>
    </row>
    <row r="15" spans="1:28">
      <c r="B15" s="150" t="s">
        <v>399</v>
      </c>
      <c r="C15" s="154">
        <v>0.15</v>
      </c>
      <c r="D15" s="152">
        <v>39792469.390000001</v>
      </c>
      <c r="E15" s="152">
        <v>41820179.259999998</v>
      </c>
      <c r="F15" s="152">
        <v>24657212.73</v>
      </c>
      <c r="G15" s="152">
        <v>0</v>
      </c>
      <c r="H15" s="152">
        <f t="shared" si="0"/>
        <v>106269861.38000001</v>
      </c>
      <c r="I15" s="152">
        <v>53268677</v>
      </c>
      <c r="J15" s="153">
        <f t="shared" si="1"/>
        <v>53001184.38000001</v>
      </c>
      <c r="O15" s="155" t="s">
        <v>400</v>
      </c>
      <c r="P15" s="155" t="s">
        <v>401</v>
      </c>
      <c r="Q15" s="155" t="s">
        <v>402</v>
      </c>
      <c r="R15" s="152" t="s">
        <v>403</v>
      </c>
      <c r="S15" s="152" t="s">
        <v>404</v>
      </c>
      <c r="T15" s="152" t="s">
        <v>402</v>
      </c>
      <c r="U15" s="152" t="s">
        <v>403</v>
      </c>
      <c r="V15" s="152" t="s">
        <v>405</v>
      </c>
    </row>
    <row r="16" spans="1:28">
      <c r="B16" s="150" t="s">
        <v>406</v>
      </c>
      <c r="C16" s="154">
        <v>7.0699999999999999E-2</v>
      </c>
      <c r="D16" s="152">
        <v>47962299.750000007</v>
      </c>
      <c r="E16" s="152">
        <v>6153505</v>
      </c>
      <c r="F16" s="152">
        <v>20671634</v>
      </c>
      <c r="G16" s="152">
        <v>0</v>
      </c>
      <c r="H16" s="152">
        <f t="shared" si="0"/>
        <v>74787438.75</v>
      </c>
      <c r="I16" s="152">
        <v>9901973</v>
      </c>
      <c r="J16" s="153">
        <f t="shared" si="1"/>
        <v>64885465.75</v>
      </c>
      <c r="M16" s="150" t="s">
        <v>396</v>
      </c>
      <c r="N16" s="156">
        <v>0</v>
      </c>
      <c r="O16" s="152">
        <f>J12</f>
        <v>6426137</v>
      </c>
      <c r="P16" s="152">
        <f>330500</f>
        <v>330500</v>
      </c>
      <c r="Q16" s="152">
        <v>0</v>
      </c>
      <c r="R16" s="152">
        <f>O16+P16+Q16</f>
        <v>6756637</v>
      </c>
      <c r="S16" s="152">
        <f>(O16+P16)*N16</f>
        <v>0</v>
      </c>
      <c r="T16" s="152">
        <f>Q16*N16*0.5</f>
        <v>0</v>
      </c>
      <c r="U16" s="152">
        <f>S16+T16</f>
        <v>0</v>
      </c>
      <c r="V16" s="152">
        <f>R16-U16</f>
        <v>6756637</v>
      </c>
    </row>
    <row r="17" spans="2:28">
      <c r="B17" s="150" t="s">
        <v>407</v>
      </c>
      <c r="C17" s="154">
        <v>9.5000000000000001E-2</v>
      </c>
      <c r="D17" s="152">
        <v>4474202.9899999993</v>
      </c>
      <c r="E17" s="152">
        <v>5295702</v>
      </c>
      <c r="F17" s="152">
        <v>10354633</v>
      </c>
      <c r="G17" s="152">
        <v>0</v>
      </c>
      <c r="H17" s="152">
        <f t="shared" si="0"/>
        <v>20124537.989999998</v>
      </c>
      <c r="I17" s="152">
        <v>2699841</v>
      </c>
      <c r="J17" s="153">
        <f t="shared" si="1"/>
        <v>17424696.989999998</v>
      </c>
      <c r="M17" s="150" t="s">
        <v>397</v>
      </c>
      <c r="N17" s="156">
        <v>0</v>
      </c>
      <c r="O17" s="152">
        <v>0</v>
      </c>
      <c r="P17" s="152">
        <v>0</v>
      </c>
      <c r="Q17" s="152">
        <v>0</v>
      </c>
      <c r="R17" s="152">
        <f>O17+P17+Q17-O17</f>
        <v>0</v>
      </c>
      <c r="S17" s="152">
        <f t="shared" ref="S17:S24" si="2">(O17+P17)*N17</f>
        <v>0</v>
      </c>
      <c r="T17" s="152">
        <f t="shared" ref="T17:T24" si="3">Q17*N17*0.5</f>
        <v>0</v>
      </c>
      <c r="U17" s="152">
        <f t="shared" ref="U17:U24" si="4">S17+T17</f>
        <v>0</v>
      </c>
      <c r="V17" s="152">
        <f t="shared" ref="V17:V24" si="5">R17-U17</f>
        <v>0</v>
      </c>
    </row>
    <row r="18" spans="2:28">
      <c r="B18" s="150" t="s">
        <v>408</v>
      </c>
      <c r="C18" s="154">
        <v>9.5000000000000001E-2</v>
      </c>
      <c r="D18" s="152">
        <v>15477808.979999997</v>
      </c>
      <c r="E18" s="152">
        <v>0</v>
      </c>
      <c r="F18" s="152">
        <v>100413</v>
      </c>
      <c r="G18" s="152">
        <v>0</v>
      </c>
      <c r="H18" s="152">
        <f t="shared" si="0"/>
        <v>15578221.979999997</v>
      </c>
      <c r="I18" s="152">
        <v>3954061.9999999995</v>
      </c>
      <c r="J18" s="153">
        <f t="shared" si="1"/>
        <v>11624159.979999997</v>
      </c>
      <c r="M18" s="150" t="s">
        <v>398</v>
      </c>
      <c r="N18" s="157">
        <v>0.1</v>
      </c>
      <c r="O18" s="152">
        <f>J14</f>
        <v>899524880</v>
      </c>
      <c r="P18" s="152">
        <v>0</v>
      </c>
      <c r="Q18" s="152">
        <v>0</v>
      </c>
      <c r="R18" s="152">
        <f t="shared" ref="R18:R24" si="6">O18+P18+Q18</f>
        <v>899524880</v>
      </c>
      <c r="S18" s="152">
        <f t="shared" si="2"/>
        <v>89952488</v>
      </c>
      <c r="T18" s="152">
        <f t="shared" si="3"/>
        <v>0</v>
      </c>
      <c r="U18" s="152">
        <f t="shared" si="4"/>
        <v>89952488</v>
      </c>
      <c r="V18" s="152">
        <f t="shared" si="5"/>
        <v>809572392</v>
      </c>
      <c r="W18" s="140" t="e">
        <f>#REF!+#REF!</f>
        <v>#REF!</v>
      </c>
      <c r="X18" s="140" t="e">
        <f>U18-W18</f>
        <v>#REF!</v>
      </c>
    </row>
    <row r="19" spans="2:28">
      <c r="B19" s="150" t="s">
        <v>409</v>
      </c>
      <c r="C19" s="154">
        <v>0.11310000000000001</v>
      </c>
      <c r="D19" s="152">
        <v>14497716</v>
      </c>
      <c r="E19" s="152">
        <v>620000</v>
      </c>
      <c r="F19" s="152">
        <v>0</v>
      </c>
      <c r="G19" s="152">
        <v>109562</v>
      </c>
      <c r="H19" s="152">
        <f t="shared" si="0"/>
        <v>15008154</v>
      </c>
      <c r="I19" s="152">
        <v>5545529</v>
      </c>
      <c r="J19" s="153">
        <f t="shared" si="1"/>
        <v>9462625</v>
      </c>
      <c r="M19" s="150" t="s">
        <v>399</v>
      </c>
      <c r="N19" s="157">
        <v>0.15</v>
      </c>
      <c r="O19" s="152">
        <f>J15</f>
        <v>53001184.38000001</v>
      </c>
      <c r="P19" s="152">
        <f>18028246.6</f>
        <v>18028246.600000001</v>
      </c>
      <c r="Q19" s="152">
        <f>27097808</f>
        <v>27097808</v>
      </c>
      <c r="R19" s="152">
        <f t="shared" si="6"/>
        <v>98127238.980000019</v>
      </c>
      <c r="S19" s="152">
        <f t="shared" si="2"/>
        <v>10654414.647000002</v>
      </c>
      <c r="T19" s="152">
        <f t="shared" si="3"/>
        <v>2032335.5999999999</v>
      </c>
      <c r="U19" s="152">
        <f t="shared" si="4"/>
        <v>12686750.247000001</v>
      </c>
      <c r="V19" s="152">
        <f t="shared" si="5"/>
        <v>85440488.73300001</v>
      </c>
      <c r="W19" s="140" t="e">
        <f>#REF!+#REF!</f>
        <v>#REF!</v>
      </c>
      <c r="X19" s="140" t="e">
        <f t="shared" ref="X19:X24" si="7">U19-W19</f>
        <v>#REF!</v>
      </c>
    </row>
    <row r="20" spans="2:28">
      <c r="B20" s="150" t="s">
        <v>410</v>
      </c>
      <c r="C20" s="154">
        <v>0.33329999999999999</v>
      </c>
      <c r="D20" s="152">
        <v>1301551.6500000001</v>
      </c>
      <c r="E20" s="152">
        <v>1044000</v>
      </c>
      <c r="F20" s="152">
        <v>2120738</v>
      </c>
      <c r="G20" s="152">
        <v>0</v>
      </c>
      <c r="H20" s="152">
        <f t="shared" si="0"/>
        <v>4466289.6500000004</v>
      </c>
      <c r="I20" s="152">
        <v>2848380</v>
      </c>
      <c r="J20" s="153">
        <f t="shared" si="1"/>
        <v>1617909.6500000004</v>
      </c>
      <c r="M20" s="150" t="s">
        <v>406</v>
      </c>
      <c r="N20" s="157">
        <v>0.15</v>
      </c>
      <c r="O20" s="152">
        <f>J16</f>
        <v>64885465.75</v>
      </c>
      <c r="P20" s="152">
        <f>343825.83</f>
        <v>343825.83</v>
      </c>
      <c r="Q20" s="152">
        <f>11869829</f>
        <v>11869829</v>
      </c>
      <c r="R20" s="152">
        <f t="shared" si="6"/>
        <v>77099120.579999998</v>
      </c>
      <c r="S20" s="152">
        <f t="shared" si="2"/>
        <v>9784393.7369999997</v>
      </c>
      <c r="T20" s="152">
        <f t="shared" si="3"/>
        <v>890237.17499999993</v>
      </c>
      <c r="U20" s="152">
        <f t="shared" si="4"/>
        <v>10674630.912</v>
      </c>
      <c r="V20" s="152">
        <f t="shared" si="5"/>
        <v>66424489.667999998</v>
      </c>
      <c r="W20" s="140" t="e">
        <f>#REF!+#REF!</f>
        <v>#REF!</v>
      </c>
      <c r="X20" s="140" t="e">
        <f t="shared" si="7"/>
        <v>#REF!</v>
      </c>
    </row>
    <row r="21" spans="2:28">
      <c r="B21" s="150" t="s">
        <v>411</v>
      </c>
      <c r="C21" s="154">
        <v>0.1</v>
      </c>
      <c r="D21" s="152">
        <v>9060306</v>
      </c>
      <c r="E21" s="152">
        <v>0</v>
      </c>
      <c r="F21" s="152">
        <v>0</v>
      </c>
      <c r="G21" s="152">
        <v>0</v>
      </c>
      <c r="H21" s="152">
        <f t="shared" si="0"/>
        <v>9060306</v>
      </c>
      <c r="I21" s="152">
        <v>3538922</v>
      </c>
      <c r="J21" s="153">
        <f t="shared" si="1"/>
        <v>5521384</v>
      </c>
      <c r="M21" s="150" t="s">
        <v>407</v>
      </c>
      <c r="N21" s="157">
        <v>0.1</v>
      </c>
      <c r="O21" s="152">
        <f>J17</f>
        <v>17424696.989999998</v>
      </c>
      <c r="P21" s="152">
        <f>417892</f>
        <v>417892</v>
      </c>
      <c r="Q21" s="152">
        <f>3477291</f>
        <v>3477291</v>
      </c>
      <c r="R21" s="152">
        <f t="shared" si="6"/>
        <v>21319879.989999998</v>
      </c>
      <c r="S21" s="152">
        <f t="shared" si="2"/>
        <v>1784258.899</v>
      </c>
      <c r="T21" s="152">
        <f t="shared" si="3"/>
        <v>173864.55000000002</v>
      </c>
      <c r="U21" s="152">
        <f t="shared" si="4"/>
        <v>1958123.449</v>
      </c>
      <c r="V21" s="152">
        <f t="shared" si="5"/>
        <v>19361756.540999997</v>
      </c>
      <c r="W21" s="140" t="e">
        <f>#REF!+#REF!</f>
        <v>#REF!</v>
      </c>
      <c r="X21" s="140" t="e">
        <f t="shared" si="7"/>
        <v>#REF!</v>
      </c>
    </row>
    <row r="22" spans="2:28" s="162" customFormat="1">
      <c r="B22" s="158" t="s">
        <v>87</v>
      </c>
      <c r="C22" s="159"/>
      <c r="D22" s="160">
        <f t="shared" ref="D22:J22" si="8">SUM(D12:D21)</f>
        <v>1056829373.76</v>
      </c>
      <c r="E22" s="160">
        <f t="shared" si="8"/>
        <v>57380373.259999998</v>
      </c>
      <c r="F22" s="160">
        <f t="shared" si="8"/>
        <v>69140643.730000004</v>
      </c>
      <c r="G22" s="160">
        <f t="shared" si="8"/>
        <v>109562</v>
      </c>
      <c r="H22" s="160">
        <f t="shared" si="8"/>
        <v>1183240828.7500002</v>
      </c>
      <c r="I22" s="160">
        <f t="shared" si="8"/>
        <v>100069386</v>
      </c>
      <c r="J22" s="161">
        <f t="shared" si="8"/>
        <v>1083171442.75</v>
      </c>
      <c r="M22" s="150" t="s">
        <v>408</v>
      </c>
      <c r="N22" s="157">
        <v>0.15</v>
      </c>
      <c r="O22" s="152">
        <f>J19+J18</f>
        <v>21086784.979999997</v>
      </c>
      <c r="P22" s="152">
        <f>4361700</f>
        <v>4361700</v>
      </c>
      <c r="Q22" s="152">
        <f>4742608.52</f>
        <v>4742608.5199999996</v>
      </c>
      <c r="R22" s="152">
        <f t="shared" si="6"/>
        <v>30191093.499999996</v>
      </c>
      <c r="S22" s="152">
        <f t="shared" si="2"/>
        <v>3817272.7469999995</v>
      </c>
      <c r="T22" s="152">
        <f t="shared" si="3"/>
        <v>355695.63899999997</v>
      </c>
      <c r="U22" s="152">
        <f t="shared" si="4"/>
        <v>4172968.3859999995</v>
      </c>
      <c r="V22" s="152">
        <f t="shared" si="5"/>
        <v>26018125.113999996</v>
      </c>
      <c r="W22" s="140" t="e">
        <f>#REF!+#REF!</f>
        <v>#REF!</v>
      </c>
      <c r="X22" s="140" t="e">
        <f t="shared" si="7"/>
        <v>#REF!</v>
      </c>
      <c r="Y22" s="163"/>
      <c r="Z22" s="163"/>
      <c r="AA22" s="163"/>
      <c r="AB22" s="163"/>
    </row>
    <row r="23" spans="2:28" ht="13.5" thickBot="1">
      <c r="B23" s="164"/>
      <c r="C23" s="165"/>
      <c r="D23" s="166"/>
      <c r="E23" s="166"/>
      <c r="F23" s="166"/>
      <c r="G23" s="166"/>
      <c r="H23" s="166"/>
      <c r="I23" s="166"/>
      <c r="J23" s="167"/>
      <c r="M23" s="150" t="s">
        <v>410</v>
      </c>
      <c r="N23" s="157">
        <v>0.4</v>
      </c>
      <c r="O23" s="152">
        <f>J20</f>
        <v>1617909.6500000004</v>
      </c>
      <c r="P23" s="152">
        <f>977067</f>
        <v>977067</v>
      </c>
      <c r="Q23" s="152">
        <f>1559521</f>
        <v>1559521</v>
      </c>
      <c r="R23" s="152">
        <f t="shared" si="6"/>
        <v>4154497.6500000004</v>
      </c>
      <c r="S23" s="152">
        <f t="shared" si="2"/>
        <v>1037990.6600000001</v>
      </c>
      <c r="T23" s="152">
        <f t="shared" si="3"/>
        <v>311904.2</v>
      </c>
      <c r="U23" s="152">
        <f t="shared" si="4"/>
        <v>1349894.86</v>
      </c>
      <c r="V23" s="152">
        <f t="shared" si="5"/>
        <v>2804602.79</v>
      </c>
      <c r="W23" s="140" t="e">
        <f>#REF!+#REF!</f>
        <v>#REF!</v>
      </c>
      <c r="X23" s="140" t="e">
        <f t="shared" si="7"/>
        <v>#REF!</v>
      </c>
    </row>
    <row r="24" spans="2:28" ht="13.5" thickTop="1">
      <c r="B24" s="168"/>
      <c r="C24" s="169"/>
      <c r="D24" s="170"/>
      <c r="E24" s="170"/>
      <c r="F24" s="170"/>
      <c r="G24" s="170"/>
      <c r="H24" s="170"/>
      <c r="I24" s="170"/>
      <c r="J24" s="170"/>
      <c r="M24" s="150" t="s">
        <v>411</v>
      </c>
      <c r="N24" s="157">
        <v>0.4</v>
      </c>
      <c r="O24" s="152">
        <f>J21</f>
        <v>5521384</v>
      </c>
      <c r="P24" s="152">
        <v>0</v>
      </c>
      <c r="Q24" s="152">
        <v>0</v>
      </c>
      <c r="R24" s="152">
        <f t="shared" si="6"/>
        <v>5521384</v>
      </c>
      <c r="S24" s="152">
        <f t="shared" si="2"/>
        <v>2208553.6</v>
      </c>
      <c r="T24" s="152">
        <f t="shared" si="3"/>
        <v>0</v>
      </c>
      <c r="U24" s="152">
        <f t="shared" si="4"/>
        <v>2208553.6</v>
      </c>
      <c r="V24" s="152">
        <f t="shared" si="5"/>
        <v>3312830.4</v>
      </c>
      <c r="W24" s="140" t="e">
        <f>#REF!+#REF!</f>
        <v>#REF!</v>
      </c>
      <c r="X24" s="140" t="e">
        <f t="shared" si="7"/>
        <v>#REF!</v>
      </c>
    </row>
    <row r="25" spans="2:28" ht="18">
      <c r="B25" s="145" t="s">
        <v>382</v>
      </c>
      <c r="C25" s="145"/>
      <c r="D25" s="145"/>
      <c r="E25" s="145" t="s">
        <v>289</v>
      </c>
      <c r="F25" s="145"/>
      <c r="G25" s="145"/>
      <c r="H25" s="145"/>
      <c r="I25" s="145"/>
      <c r="J25" s="145"/>
      <c r="M25" s="171"/>
      <c r="N25" s="172"/>
      <c r="O25" s="170"/>
      <c r="P25" s="170"/>
      <c r="Q25" s="170"/>
      <c r="R25" s="170"/>
      <c r="S25" s="170"/>
      <c r="T25" s="170"/>
      <c r="U25" s="170"/>
      <c r="V25" s="170"/>
    </row>
    <row r="26" spans="2:28" ht="18">
      <c r="B26" s="1127" t="s">
        <v>383</v>
      </c>
      <c r="C26" s="1127"/>
      <c r="D26" s="1127"/>
      <c r="E26" s="1127"/>
      <c r="F26" s="1127"/>
      <c r="G26" s="1127"/>
      <c r="H26" s="1127"/>
      <c r="I26" s="1127"/>
      <c r="J26" s="1127"/>
      <c r="M26" s="171"/>
      <c r="N26" s="172"/>
      <c r="O26" s="170"/>
      <c r="P26" s="170"/>
      <c r="Q26" s="170"/>
      <c r="R26" s="170"/>
      <c r="S26" s="170"/>
      <c r="T26" s="170"/>
      <c r="U26" s="170"/>
      <c r="V26" s="170"/>
    </row>
    <row r="27" spans="2:28" ht="18">
      <c r="B27" s="146"/>
      <c r="C27" s="146"/>
      <c r="D27" s="147"/>
      <c r="E27" s="147"/>
      <c r="F27" s="147"/>
      <c r="G27" s="147"/>
      <c r="H27" s="147"/>
      <c r="I27" s="1126" t="s">
        <v>384</v>
      </c>
      <c r="J27" s="1126"/>
      <c r="M27" s="171"/>
      <c r="N27" s="172"/>
      <c r="O27" s="170"/>
      <c r="P27" s="170"/>
      <c r="Q27" s="170"/>
      <c r="R27" s="170"/>
      <c r="S27" s="170"/>
      <c r="T27" s="170"/>
      <c r="U27" s="170"/>
      <c r="V27" s="170"/>
    </row>
    <row r="28" spans="2:28">
      <c r="B28" s="168"/>
      <c r="C28" s="169"/>
      <c r="D28" s="170"/>
      <c r="E28" s="170"/>
      <c r="F28" s="170"/>
      <c r="G28" s="170"/>
      <c r="H28" s="170"/>
      <c r="I28" s="170"/>
      <c r="J28" s="170"/>
      <c r="M28" s="171"/>
      <c r="N28" s="172"/>
      <c r="O28" s="170"/>
      <c r="P28" s="170"/>
      <c r="Q28" s="170"/>
      <c r="R28" s="170"/>
      <c r="S28" s="170"/>
      <c r="T28" s="170"/>
      <c r="U28" s="170"/>
      <c r="V28" s="170"/>
    </row>
    <row r="29" spans="2:28" ht="18.75" thickBot="1">
      <c r="B29" s="1114" t="s">
        <v>412</v>
      </c>
      <c r="C29" s="1114"/>
      <c r="J29" s="149" t="s">
        <v>387</v>
      </c>
    </row>
    <row r="30" spans="2:28" ht="13.5" thickTop="1">
      <c r="B30" s="1115" t="s">
        <v>3</v>
      </c>
      <c r="C30" s="1118" t="s">
        <v>388</v>
      </c>
      <c r="D30" s="1121" t="s">
        <v>393</v>
      </c>
      <c r="E30" s="1124" t="s">
        <v>390</v>
      </c>
      <c r="F30" s="1125"/>
      <c r="G30" s="1104" t="s">
        <v>391</v>
      </c>
      <c r="H30" s="1104" t="s">
        <v>87</v>
      </c>
      <c r="I30" s="1107" t="s">
        <v>392</v>
      </c>
      <c r="J30" s="1110" t="s">
        <v>413</v>
      </c>
    </row>
    <row r="31" spans="2:28">
      <c r="B31" s="1116"/>
      <c r="C31" s="1119"/>
      <c r="D31" s="1122"/>
      <c r="E31" s="1113" t="s">
        <v>414</v>
      </c>
      <c r="F31" s="1113" t="s">
        <v>415</v>
      </c>
      <c r="G31" s="1105"/>
      <c r="H31" s="1105"/>
      <c r="I31" s="1108"/>
      <c r="J31" s="1111"/>
    </row>
    <row r="32" spans="2:28">
      <c r="B32" s="1117"/>
      <c r="C32" s="1120"/>
      <c r="D32" s="1123"/>
      <c r="E32" s="1109"/>
      <c r="F32" s="1109"/>
      <c r="G32" s="1106"/>
      <c r="H32" s="1106"/>
      <c r="I32" s="1109"/>
      <c r="J32" s="1112"/>
    </row>
    <row r="33" spans="2:10">
      <c r="B33" s="150" t="s">
        <v>396</v>
      </c>
      <c r="C33" s="151">
        <v>0</v>
      </c>
      <c r="D33" s="152">
        <f>J12</f>
        <v>6426137</v>
      </c>
      <c r="E33" s="152">
        <v>0</v>
      </c>
      <c r="F33" s="152">
        <v>0</v>
      </c>
      <c r="G33" s="152">
        <v>0</v>
      </c>
      <c r="H33" s="152">
        <f>D33+E33+F33-G33</f>
        <v>6426137</v>
      </c>
      <c r="I33" s="152">
        <v>0</v>
      </c>
      <c r="J33" s="153">
        <f>H33-I33</f>
        <v>6426137</v>
      </c>
    </row>
    <row r="34" spans="2:10">
      <c r="B34" s="150" t="s">
        <v>397</v>
      </c>
      <c r="C34" s="151">
        <v>0</v>
      </c>
      <c r="D34" s="152">
        <f t="shared" ref="D34:D42" si="9">J13</f>
        <v>13683000</v>
      </c>
      <c r="E34" s="152">
        <v>51789365</v>
      </c>
      <c r="F34" s="152">
        <v>0</v>
      </c>
      <c r="G34" s="152">
        <v>65472365</v>
      </c>
      <c r="H34" s="152">
        <f t="shared" ref="H34:H42" si="10">D34+E34+F34-G34</f>
        <v>0</v>
      </c>
      <c r="I34" s="152">
        <v>0</v>
      </c>
      <c r="J34" s="153">
        <f t="shared" ref="J34:J42" si="11">H34-I34</f>
        <v>0</v>
      </c>
    </row>
    <row r="35" spans="2:10">
      <c r="B35" s="150" t="s">
        <v>398</v>
      </c>
      <c r="C35" s="154">
        <v>1.6299999999999999E-2</v>
      </c>
      <c r="D35" s="152">
        <f t="shared" si="9"/>
        <v>899524880</v>
      </c>
      <c r="E35" s="152">
        <v>0</v>
      </c>
      <c r="F35" s="152">
        <v>65472365</v>
      </c>
      <c r="G35" s="152">
        <v>0</v>
      </c>
      <c r="H35" s="152">
        <f t="shared" si="10"/>
        <v>964997245</v>
      </c>
      <c r="I35" s="152">
        <v>18314918</v>
      </c>
      <c r="J35" s="153">
        <f t="shared" si="11"/>
        <v>946682327</v>
      </c>
    </row>
    <row r="36" spans="2:10">
      <c r="B36" s="150" t="s">
        <v>399</v>
      </c>
      <c r="C36" s="154">
        <v>0.15</v>
      </c>
      <c r="D36" s="152">
        <f t="shared" si="9"/>
        <v>53001184.38000001</v>
      </c>
      <c r="E36" s="152">
        <v>15800745.699999999</v>
      </c>
      <c r="F36" s="152">
        <v>16456700</v>
      </c>
      <c r="G36" s="152">
        <v>0</v>
      </c>
      <c r="H36" s="152">
        <f t="shared" si="10"/>
        <v>85258630.080000013</v>
      </c>
      <c r="I36" s="152">
        <v>54184480.999999993</v>
      </c>
      <c r="J36" s="153">
        <f t="shared" si="11"/>
        <v>31074149.080000021</v>
      </c>
    </row>
    <row r="37" spans="2:10">
      <c r="B37" s="150" t="s">
        <v>406</v>
      </c>
      <c r="C37" s="154">
        <v>7.0699999999999999E-2</v>
      </c>
      <c r="D37" s="152">
        <f t="shared" si="9"/>
        <v>64885465.75</v>
      </c>
      <c r="E37" s="152">
        <v>16445052</v>
      </c>
      <c r="F37" s="152">
        <v>22016598</v>
      </c>
      <c r="G37" s="152">
        <v>0</v>
      </c>
      <c r="H37" s="152">
        <f t="shared" si="10"/>
        <v>103347115.75</v>
      </c>
      <c r="I37" s="152">
        <v>11931733</v>
      </c>
      <c r="J37" s="153">
        <f t="shared" si="11"/>
        <v>91415382.75</v>
      </c>
    </row>
    <row r="38" spans="2:10">
      <c r="B38" s="150" t="s">
        <v>407</v>
      </c>
      <c r="C38" s="154">
        <v>9.5000000000000001E-2</v>
      </c>
      <c r="D38" s="152">
        <f t="shared" si="9"/>
        <v>17424696.989999998</v>
      </c>
      <c r="E38" s="152">
        <v>53902</v>
      </c>
      <c r="F38" s="152">
        <v>2960030</v>
      </c>
      <c r="G38" s="152">
        <v>0</v>
      </c>
      <c r="H38" s="152">
        <f t="shared" si="10"/>
        <v>20438628.989999998</v>
      </c>
      <c r="I38" s="152">
        <v>3629011</v>
      </c>
      <c r="J38" s="153">
        <f t="shared" si="11"/>
        <v>16809617.989999998</v>
      </c>
    </row>
    <row r="39" spans="2:10">
      <c r="B39" s="150" t="s">
        <v>408</v>
      </c>
      <c r="C39" s="154">
        <v>9.5000000000000001E-2</v>
      </c>
      <c r="D39" s="152">
        <f t="shared" si="9"/>
        <v>11624159.979999997</v>
      </c>
      <c r="E39" s="152">
        <v>4215431</v>
      </c>
      <c r="F39" s="152">
        <v>0</v>
      </c>
      <c r="G39" s="152">
        <v>0</v>
      </c>
      <c r="H39" s="152">
        <f t="shared" si="10"/>
        <v>15839590.979999997</v>
      </c>
      <c r="I39" s="152">
        <v>4317483</v>
      </c>
      <c r="J39" s="153">
        <f t="shared" si="11"/>
        <v>11522107.979999997</v>
      </c>
    </row>
    <row r="40" spans="2:10">
      <c r="B40" s="150" t="s">
        <v>409</v>
      </c>
      <c r="C40" s="154">
        <v>0.11310000000000001</v>
      </c>
      <c r="D40" s="152">
        <f t="shared" si="9"/>
        <v>9462625</v>
      </c>
      <c r="E40" s="152">
        <v>0</v>
      </c>
      <c r="F40" s="152">
        <v>0</v>
      </c>
      <c r="G40" s="152">
        <v>5094</v>
      </c>
      <c r="H40" s="152">
        <f t="shared" si="10"/>
        <v>9457531</v>
      </c>
      <c r="I40" s="152">
        <v>4310123</v>
      </c>
      <c r="J40" s="153">
        <f t="shared" si="11"/>
        <v>5147408</v>
      </c>
    </row>
    <row r="41" spans="2:10">
      <c r="B41" s="150" t="s">
        <v>410</v>
      </c>
      <c r="C41" s="154">
        <v>0.33329999999999999</v>
      </c>
      <c r="D41" s="152">
        <f t="shared" si="9"/>
        <v>1617909.6500000004</v>
      </c>
      <c r="E41" s="152">
        <v>995229</v>
      </c>
      <c r="F41" s="152">
        <v>1554545</v>
      </c>
      <c r="G41" s="152">
        <v>0</v>
      </c>
      <c r="H41" s="152">
        <f t="shared" si="10"/>
        <v>4167683.6500000004</v>
      </c>
      <c r="I41" s="152">
        <v>2593937</v>
      </c>
      <c r="J41" s="153">
        <f t="shared" si="11"/>
        <v>1573746.6500000004</v>
      </c>
    </row>
    <row r="42" spans="2:10">
      <c r="B42" s="150" t="s">
        <v>411</v>
      </c>
      <c r="C42" s="154">
        <v>0.1</v>
      </c>
      <c r="D42" s="152">
        <f t="shared" si="9"/>
        <v>5521384</v>
      </c>
      <c r="E42" s="152">
        <v>0</v>
      </c>
      <c r="F42" s="152">
        <v>3535239</v>
      </c>
      <c r="G42" s="152">
        <v>0</v>
      </c>
      <c r="H42" s="152">
        <f t="shared" si="10"/>
        <v>9056623</v>
      </c>
      <c r="I42" s="152">
        <v>2615702</v>
      </c>
      <c r="J42" s="153">
        <f t="shared" si="11"/>
        <v>6440921</v>
      </c>
    </row>
    <row r="43" spans="2:10">
      <c r="B43" s="158" t="s">
        <v>87</v>
      </c>
      <c r="C43" s="159"/>
      <c r="D43" s="160">
        <f t="shared" ref="D43:J43" si="12">SUM(D33:D42)</f>
        <v>1083171442.75</v>
      </c>
      <c r="E43" s="160">
        <f t="shared" si="12"/>
        <v>89299724.700000003</v>
      </c>
      <c r="F43" s="160">
        <f t="shared" si="12"/>
        <v>111995477</v>
      </c>
      <c r="G43" s="160">
        <f t="shared" si="12"/>
        <v>65477459</v>
      </c>
      <c r="H43" s="160">
        <f t="shared" si="12"/>
        <v>1218989185.45</v>
      </c>
      <c r="I43" s="160">
        <f t="shared" si="12"/>
        <v>101897388</v>
      </c>
      <c r="J43" s="161">
        <f t="shared" si="12"/>
        <v>1117091797.45</v>
      </c>
    </row>
    <row r="44" spans="2:10" ht="13.5" thickBot="1">
      <c r="B44" s="164"/>
      <c r="C44" s="165"/>
      <c r="D44" s="166"/>
      <c r="E44" s="166"/>
      <c r="F44" s="166"/>
      <c r="G44" s="166"/>
      <c r="H44" s="166"/>
      <c r="I44" s="166"/>
      <c r="J44" s="167"/>
    </row>
    <row r="45" spans="2:10" ht="13.5" thickTop="1"/>
  </sheetData>
  <mergeCells count="27">
    <mergeCell ref="I27:J27"/>
    <mergeCell ref="A2:J2"/>
    <mergeCell ref="B5:J5"/>
    <mergeCell ref="I6:J6"/>
    <mergeCell ref="B8:C8"/>
    <mergeCell ref="B9:B11"/>
    <mergeCell ref="C9:C11"/>
    <mergeCell ref="D9:D11"/>
    <mergeCell ref="E9:F9"/>
    <mergeCell ref="G9:G11"/>
    <mergeCell ref="H9:H11"/>
    <mergeCell ref="I9:I11"/>
    <mergeCell ref="J9:J11"/>
    <mergeCell ref="E10:E11"/>
    <mergeCell ref="F10:F11"/>
    <mergeCell ref="B26:J26"/>
    <mergeCell ref="B29:C29"/>
    <mergeCell ref="B30:B32"/>
    <mergeCell ref="C30:C32"/>
    <mergeCell ref="D30:D32"/>
    <mergeCell ref="E30:F30"/>
    <mergeCell ref="H30:H32"/>
    <mergeCell ref="I30:I32"/>
    <mergeCell ref="J30:J32"/>
    <mergeCell ref="E31:E32"/>
    <mergeCell ref="F31:F32"/>
    <mergeCell ref="G30:G32"/>
  </mergeCells>
  <printOptions verticalCentered="1"/>
  <pageMargins left="1.0236220472440944" right="0.15748031496062992" top="0.19685039370078741" bottom="0.19685039370078741" header="0.15748031496062992" footer="0.23622047244094491"/>
  <pageSetup paperSize="5" orientation="landscape" verticalDpi="144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B1:P37"/>
  <sheetViews>
    <sheetView view="pageBreakPreview" topLeftCell="A28" zoomScale="90" zoomScaleSheetLayoutView="90" workbookViewId="0">
      <selection activeCell="J3" sqref="J3:K3"/>
    </sheetView>
  </sheetViews>
  <sheetFormatPr defaultRowHeight="12.75"/>
  <cols>
    <col min="1" max="2" width="3" style="559" customWidth="1"/>
    <col min="3" max="4" width="2.42578125" style="559" customWidth="1"/>
    <col min="5" max="5" width="26.7109375" style="559" customWidth="1"/>
    <col min="6" max="6" width="13.85546875" style="559" customWidth="1"/>
    <col min="7" max="7" width="16" style="559" customWidth="1"/>
    <col min="8" max="8" width="12.7109375" style="559" customWidth="1"/>
    <col min="9" max="9" width="13.42578125" style="559" customWidth="1"/>
    <col min="10" max="10" width="13.140625" style="559" customWidth="1"/>
    <col min="11" max="11" width="13.85546875" style="559" customWidth="1"/>
    <col min="12" max="12" width="3.42578125" style="559" customWidth="1"/>
    <col min="13" max="250" width="9.140625" style="559"/>
    <col min="251" max="252" width="3" style="559" customWidth="1"/>
    <col min="253" max="254" width="2.42578125" style="559" customWidth="1"/>
    <col min="255" max="255" width="32.140625" style="559" customWidth="1"/>
    <col min="256" max="256" width="17.5703125" style="559" customWidth="1"/>
    <col min="257" max="257" width="16" style="559" customWidth="1"/>
    <col min="258" max="258" width="18.140625" style="559" customWidth="1"/>
    <col min="259" max="259" width="16" style="559" customWidth="1"/>
    <col min="260" max="260" width="17.5703125" style="559" customWidth="1"/>
    <col min="261" max="261" width="16" style="559" customWidth="1"/>
    <col min="262" max="262" width="18.140625" style="559" customWidth="1"/>
    <col min="263" max="263" width="16" style="559" customWidth="1"/>
    <col min="264" max="265" width="18.5703125" style="559" customWidth="1"/>
    <col min="266" max="266" width="19" style="559" customWidth="1"/>
    <col min="267" max="267" width="13" style="559" bestFit="1" customWidth="1"/>
    <col min="268" max="268" width="3.42578125" style="559" customWidth="1"/>
    <col min="269" max="506" width="9.140625" style="559"/>
    <col min="507" max="508" width="3" style="559" customWidth="1"/>
    <col min="509" max="510" width="2.42578125" style="559" customWidth="1"/>
    <col min="511" max="511" width="32.140625" style="559" customWidth="1"/>
    <col min="512" max="512" width="17.5703125" style="559" customWidth="1"/>
    <col min="513" max="513" width="16" style="559" customWidth="1"/>
    <col min="514" max="514" width="18.140625" style="559" customWidth="1"/>
    <col min="515" max="515" width="16" style="559" customWidth="1"/>
    <col min="516" max="516" width="17.5703125" style="559" customWidth="1"/>
    <col min="517" max="517" width="16" style="559" customWidth="1"/>
    <col min="518" max="518" width="18.140625" style="559" customWidth="1"/>
    <col min="519" max="519" width="16" style="559" customWidth="1"/>
    <col min="520" max="521" width="18.5703125" style="559" customWidth="1"/>
    <col min="522" max="522" width="19" style="559" customWidth="1"/>
    <col min="523" max="523" width="13" style="559" bestFit="1" customWidth="1"/>
    <col min="524" max="524" width="3.42578125" style="559" customWidth="1"/>
    <col min="525" max="762" width="9.140625" style="559"/>
    <col min="763" max="764" width="3" style="559" customWidth="1"/>
    <col min="765" max="766" width="2.42578125" style="559" customWidth="1"/>
    <col min="767" max="767" width="32.140625" style="559" customWidth="1"/>
    <col min="768" max="768" width="17.5703125" style="559" customWidth="1"/>
    <col min="769" max="769" width="16" style="559" customWidth="1"/>
    <col min="770" max="770" width="18.140625" style="559" customWidth="1"/>
    <col min="771" max="771" width="16" style="559" customWidth="1"/>
    <col min="772" max="772" width="17.5703125" style="559" customWidth="1"/>
    <col min="773" max="773" width="16" style="559" customWidth="1"/>
    <col min="774" max="774" width="18.140625" style="559" customWidth="1"/>
    <col min="775" max="775" width="16" style="559" customWidth="1"/>
    <col min="776" max="777" width="18.5703125" style="559" customWidth="1"/>
    <col min="778" max="778" width="19" style="559" customWidth="1"/>
    <col min="779" max="779" width="13" style="559" bestFit="1" customWidth="1"/>
    <col min="780" max="780" width="3.42578125" style="559" customWidth="1"/>
    <col min="781" max="1018" width="9.140625" style="559"/>
    <col min="1019" max="1020" width="3" style="559" customWidth="1"/>
    <col min="1021" max="1022" width="2.42578125" style="559" customWidth="1"/>
    <col min="1023" max="1023" width="32.140625" style="559" customWidth="1"/>
    <col min="1024" max="1024" width="17.5703125" style="559" customWidth="1"/>
    <col min="1025" max="1025" width="16" style="559" customWidth="1"/>
    <col min="1026" max="1026" width="18.140625" style="559" customWidth="1"/>
    <col min="1027" max="1027" width="16" style="559" customWidth="1"/>
    <col min="1028" max="1028" width="17.5703125" style="559" customWidth="1"/>
    <col min="1029" max="1029" width="16" style="559" customWidth="1"/>
    <col min="1030" max="1030" width="18.140625" style="559" customWidth="1"/>
    <col min="1031" max="1031" width="16" style="559" customWidth="1"/>
    <col min="1032" max="1033" width="18.5703125" style="559" customWidth="1"/>
    <col min="1034" max="1034" width="19" style="559" customWidth="1"/>
    <col min="1035" max="1035" width="13" style="559" bestFit="1" customWidth="1"/>
    <col min="1036" max="1036" width="3.42578125" style="559" customWidth="1"/>
    <col min="1037" max="1274" width="9.140625" style="559"/>
    <col min="1275" max="1276" width="3" style="559" customWidth="1"/>
    <col min="1277" max="1278" width="2.42578125" style="559" customWidth="1"/>
    <col min="1279" max="1279" width="32.140625" style="559" customWidth="1"/>
    <col min="1280" max="1280" width="17.5703125" style="559" customWidth="1"/>
    <col min="1281" max="1281" width="16" style="559" customWidth="1"/>
    <col min="1282" max="1282" width="18.140625" style="559" customWidth="1"/>
    <col min="1283" max="1283" width="16" style="559" customWidth="1"/>
    <col min="1284" max="1284" width="17.5703125" style="559" customWidth="1"/>
    <col min="1285" max="1285" width="16" style="559" customWidth="1"/>
    <col min="1286" max="1286" width="18.140625" style="559" customWidth="1"/>
    <col min="1287" max="1287" width="16" style="559" customWidth="1"/>
    <col min="1288" max="1289" width="18.5703125" style="559" customWidth="1"/>
    <col min="1290" max="1290" width="19" style="559" customWidth="1"/>
    <col min="1291" max="1291" width="13" style="559" bestFit="1" customWidth="1"/>
    <col min="1292" max="1292" width="3.42578125" style="559" customWidth="1"/>
    <col min="1293" max="1530" width="9.140625" style="559"/>
    <col min="1531" max="1532" width="3" style="559" customWidth="1"/>
    <col min="1533" max="1534" width="2.42578125" style="559" customWidth="1"/>
    <col min="1535" max="1535" width="32.140625" style="559" customWidth="1"/>
    <col min="1536" max="1536" width="17.5703125" style="559" customWidth="1"/>
    <col min="1537" max="1537" width="16" style="559" customWidth="1"/>
    <col min="1538" max="1538" width="18.140625" style="559" customWidth="1"/>
    <col min="1539" max="1539" width="16" style="559" customWidth="1"/>
    <col min="1540" max="1540" width="17.5703125" style="559" customWidth="1"/>
    <col min="1541" max="1541" width="16" style="559" customWidth="1"/>
    <col min="1542" max="1542" width="18.140625" style="559" customWidth="1"/>
    <col min="1543" max="1543" width="16" style="559" customWidth="1"/>
    <col min="1544" max="1545" width="18.5703125" style="559" customWidth="1"/>
    <col min="1546" max="1546" width="19" style="559" customWidth="1"/>
    <col min="1547" max="1547" width="13" style="559" bestFit="1" customWidth="1"/>
    <col min="1548" max="1548" width="3.42578125" style="559" customWidth="1"/>
    <col min="1549" max="1786" width="9.140625" style="559"/>
    <col min="1787" max="1788" width="3" style="559" customWidth="1"/>
    <col min="1789" max="1790" width="2.42578125" style="559" customWidth="1"/>
    <col min="1791" max="1791" width="32.140625" style="559" customWidth="1"/>
    <col min="1792" max="1792" width="17.5703125" style="559" customWidth="1"/>
    <col min="1793" max="1793" width="16" style="559" customWidth="1"/>
    <col min="1794" max="1794" width="18.140625" style="559" customWidth="1"/>
    <col min="1795" max="1795" width="16" style="559" customWidth="1"/>
    <col min="1796" max="1796" width="17.5703125" style="559" customWidth="1"/>
    <col min="1797" max="1797" width="16" style="559" customWidth="1"/>
    <col min="1798" max="1798" width="18.140625" style="559" customWidth="1"/>
    <col min="1799" max="1799" width="16" style="559" customWidth="1"/>
    <col min="1800" max="1801" width="18.5703125" style="559" customWidth="1"/>
    <col min="1802" max="1802" width="19" style="559" customWidth="1"/>
    <col min="1803" max="1803" width="13" style="559" bestFit="1" customWidth="1"/>
    <col min="1804" max="1804" width="3.42578125" style="559" customWidth="1"/>
    <col min="1805" max="2042" width="9.140625" style="559"/>
    <col min="2043" max="2044" width="3" style="559" customWidth="1"/>
    <col min="2045" max="2046" width="2.42578125" style="559" customWidth="1"/>
    <col min="2047" max="2047" width="32.140625" style="559" customWidth="1"/>
    <col min="2048" max="2048" width="17.5703125" style="559" customWidth="1"/>
    <col min="2049" max="2049" width="16" style="559" customWidth="1"/>
    <col min="2050" max="2050" width="18.140625" style="559" customWidth="1"/>
    <col min="2051" max="2051" width="16" style="559" customWidth="1"/>
    <col min="2052" max="2052" width="17.5703125" style="559" customWidth="1"/>
    <col min="2053" max="2053" width="16" style="559" customWidth="1"/>
    <col min="2054" max="2054" width="18.140625" style="559" customWidth="1"/>
    <col min="2055" max="2055" width="16" style="559" customWidth="1"/>
    <col min="2056" max="2057" width="18.5703125" style="559" customWidth="1"/>
    <col min="2058" max="2058" width="19" style="559" customWidth="1"/>
    <col min="2059" max="2059" width="13" style="559" bestFit="1" customWidth="1"/>
    <col min="2060" max="2060" width="3.42578125" style="559" customWidth="1"/>
    <col min="2061" max="2298" width="9.140625" style="559"/>
    <col min="2299" max="2300" width="3" style="559" customWidth="1"/>
    <col min="2301" max="2302" width="2.42578125" style="559" customWidth="1"/>
    <col min="2303" max="2303" width="32.140625" style="559" customWidth="1"/>
    <col min="2304" max="2304" width="17.5703125" style="559" customWidth="1"/>
    <col min="2305" max="2305" width="16" style="559" customWidth="1"/>
    <col min="2306" max="2306" width="18.140625" style="559" customWidth="1"/>
    <col min="2307" max="2307" width="16" style="559" customWidth="1"/>
    <col min="2308" max="2308" width="17.5703125" style="559" customWidth="1"/>
    <col min="2309" max="2309" width="16" style="559" customWidth="1"/>
    <col min="2310" max="2310" width="18.140625" style="559" customWidth="1"/>
    <col min="2311" max="2311" width="16" style="559" customWidth="1"/>
    <col min="2312" max="2313" width="18.5703125" style="559" customWidth="1"/>
    <col min="2314" max="2314" width="19" style="559" customWidth="1"/>
    <col min="2315" max="2315" width="13" style="559" bestFit="1" customWidth="1"/>
    <col min="2316" max="2316" width="3.42578125" style="559" customWidth="1"/>
    <col min="2317" max="2554" width="9.140625" style="559"/>
    <col min="2555" max="2556" width="3" style="559" customWidth="1"/>
    <col min="2557" max="2558" width="2.42578125" style="559" customWidth="1"/>
    <col min="2559" max="2559" width="32.140625" style="559" customWidth="1"/>
    <col min="2560" max="2560" width="17.5703125" style="559" customWidth="1"/>
    <col min="2561" max="2561" width="16" style="559" customWidth="1"/>
    <col min="2562" max="2562" width="18.140625" style="559" customWidth="1"/>
    <col min="2563" max="2563" width="16" style="559" customWidth="1"/>
    <col min="2564" max="2564" width="17.5703125" style="559" customWidth="1"/>
    <col min="2565" max="2565" width="16" style="559" customWidth="1"/>
    <col min="2566" max="2566" width="18.140625" style="559" customWidth="1"/>
    <col min="2567" max="2567" width="16" style="559" customWidth="1"/>
    <col min="2568" max="2569" width="18.5703125" style="559" customWidth="1"/>
    <col min="2570" max="2570" width="19" style="559" customWidth="1"/>
    <col min="2571" max="2571" width="13" style="559" bestFit="1" customWidth="1"/>
    <col min="2572" max="2572" width="3.42578125" style="559" customWidth="1"/>
    <col min="2573" max="2810" width="9.140625" style="559"/>
    <col min="2811" max="2812" width="3" style="559" customWidth="1"/>
    <col min="2813" max="2814" width="2.42578125" style="559" customWidth="1"/>
    <col min="2815" max="2815" width="32.140625" style="559" customWidth="1"/>
    <col min="2816" max="2816" width="17.5703125" style="559" customWidth="1"/>
    <col min="2817" max="2817" width="16" style="559" customWidth="1"/>
    <col min="2818" max="2818" width="18.140625" style="559" customWidth="1"/>
    <col min="2819" max="2819" width="16" style="559" customWidth="1"/>
    <col min="2820" max="2820" width="17.5703125" style="559" customWidth="1"/>
    <col min="2821" max="2821" width="16" style="559" customWidth="1"/>
    <col min="2822" max="2822" width="18.140625" style="559" customWidth="1"/>
    <col min="2823" max="2823" width="16" style="559" customWidth="1"/>
    <col min="2824" max="2825" width="18.5703125" style="559" customWidth="1"/>
    <col min="2826" max="2826" width="19" style="559" customWidth="1"/>
    <col min="2827" max="2827" width="13" style="559" bestFit="1" customWidth="1"/>
    <col min="2828" max="2828" width="3.42578125" style="559" customWidth="1"/>
    <col min="2829" max="3066" width="9.140625" style="559"/>
    <col min="3067" max="3068" width="3" style="559" customWidth="1"/>
    <col min="3069" max="3070" width="2.42578125" style="559" customWidth="1"/>
    <col min="3071" max="3071" width="32.140625" style="559" customWidth="1"/>
    <col min="3072" max="3072" width="17.5703125" style="559" customWidth="1"/>
    <col min="3073" max="3073" width="16" style="559" customWidth="1"/>
    <col min="3074" max="3074" width="18.140625" style="559" customWidth="1"/>
    <col min="3075" max="3075" width="16" style="559" customWidth="1"/>
    <col min="3076" max="3076" width="17.5703125" style="559" customWidth="1"/>
    <col min="3077" max="3077" width="16" style="559" customWidth="1"/>
    <col min="3078" max="3078" width="18.140625" style="559" customWidth="1"/>
    <col min="3079" max="3079" width="16" style="559" customWidth="1"/>
    <col min="3080" max="3081" width="18.5703125" style="559" customWidth="1"/>
    <col min="3082" max="3082" width="19" style="559" customWidth="1"/>
    <col min="3083" max="3083" width="13" style="559" bestFit="1" customWidth="1"/>
    <col min="3084" max="3084" width="3.42578125" style="559" customWidth="1"/>
    <col min="3085" max="3322" width="9.140625" style="559"/>
    <col min="3323" max="3324" width="3" style="559" customWidth="1"/>
    <col min="3325" max="3326" width="2.42578125" style="559" customWidth="1"/>
    <col min="3327" max="3327" width="32.140625" style="559" customWidth="1"/>
    <col min="3328" max="3328" width="17.5703125" style="559" customWidth="1"/>
    <col min="3329" max="3329" width="16" style="559" customWidth="1"/>
    <col min="3330" max="3330" width="18.140625" style="559" customWidth="1"/>
    <col min="3331" max="3331" width="16" style="559" customWidth="1"/>
    <col min="3332" max="3332" width="17.5703125" style="559" customWidth="1"/>
    <col min="3333" max="3333" width="16" style="559" customWidth="1"/>
    <col min="3334" max="3334" width="18.140625" style="559" customWidth="1"/>
    <col min="3335" max="3335" width="16" style="559" customWidth="1"/>
    <col min="3336" max="3337" width="18.5703125" style="559" customWidth="1"/>
    <col min="3338" max="3338" width="19" style="559" customWidth="1"/>
    <col min="3339" max="3339" width="13" style="559" bestFit="1" customWidth="1"/>
    <col min="3340" max="3340" width="3.42578125" style="559" customWidth="1"/>
    <col min="3341" max="3578" width="9.140625" style="559"/>
    <col min="3579" max="3580" width="3" style="559" customWidth="1"/>
    <col min="3581" max="3582" width="2.42578125" style="559" customWidth="1"/>
    <col min="3583" max="3583" width="32.140625" style="559" customWidth="1"/>
    <col min="3584" max="3584" width="17.5703125" style="559" customWidth="1"/>
    <col min="3585" max="3585" width="16" style="559" customWidth="1"/>
    <col min="3586" max="3586" width="18.140625" style="559" customWidth="1"/>
    <col min="3587" max="3587" width="16" style="559" customWidth="1"/>
    <col min="3588" max="3588" width="17.5703125" style="559" customWidth="1"/>
    <col min="3589" max="3589" width="16" style="559" customWidth="1"/>
    <col min="3590" max="3590" width="18.140625" style="559" customWidth="1"/>
    <col min="3591" max="3591" width="16" style="559" customWidth="1"/>
    <col min="3592" max="3593" width="18.5703125" style="559" customWidth="1"/>
    <col min="3594" max="3594" width="19" style="559" customWidth="1"/>
    <col min="3595" max="3595" width="13" style="559" bestFit="1" customWidth="1"/>
    <col min="3596" max="3596" width="3.42578125" style="559" customWidth="1"/>
    <col min="3597" max="3834" width="9.140625" style="559"/>
    <col min="3835" max="3836" width="3" style="559" customWidth="1"/>
    <col min="3837" max="3838" width="2.42578125" style="559" customWidth="1"/>
    <col min="3839" max="3839" width="32.140625" style="559" customWidth="1"/>
    <col min="3840" max="3840" width="17.5703125" style="559" customWidth="1"/>
    <col min="3841" max="3841" width="16" style="559" customWidth="1"/>
    <col min="3842" max="3842" width="18.140625" style="559" customWidth="1"/>
    <col min="3843" max="3843" width="16" style="559" customWidth="1"/>
    <col min="3844" max="3844" width="17.5703125" style="559" customWidth="1"/>
    <col min="3845" max="3845" width="16" style="559" customWidth="1"/>
    <col min="3846" max="3846" width="18.140625" style="559" customWidth="1"/>
    <col min="3847" max="3847" width="16" style="559" customWidth="1"/>
    <col min="3848" max="3849" width="18.5703125" style="559" customWidth="1"/>
    <col min="3850" max="3850" width="19" style="559" customWidth="1"/>
    <col min="3851" max="3851" width="13" style="559" bestFit="1" customWidth="1"/>
    <col min="3852" max="3852" width="3.42578125" style="559" customWidth="1"/>
    <col min="3853" max="4090" width="9.140625" style="559"/>
    <col min="4091" max="4092" width="3" style="559" customWidth="1"/>
    <col min="4093" max="4094" width="2.42578125" style="559" customWidth="1"/>
    <col min="4095" max="4095" width="32.140625" style="559" customWidth="1"/>
    <col min="4096" max="4096" width="17.5703125" style="559" customWidth="1"/>
    <col min="4097" max="4097" width="16" style="559" customWidth="1"/>
    <col min="4098" max="4098" width="18.140625" style="559" customWidth="1"/>
    <col min="4099" max="4099" width="16" style="559" customWidth="1"/>
    <col min="4100" max="4100" width="17.5703125" style="559" customWidth="1"/>
    <col min="4101" max="4101" width="16" style="559" customWidth="1"/>
    <col min="4102" max="4102" width="18.140625" style="559" customWidth="1"/>
    <col min="4103" max="4103" width="16" style="559" customWidth="1"/>
    <col min="4104" max="4105" width="18.5703125" style="559" customWidth="1"/>
    <col min="4106" max="4106" width="19" style="559" customWidth="1"/>
    <col min="4107" max="4107" width="13" style="559" bestFit="1" customWidth="1"/>
    <col min="4108" max="4108" width="3.42578125" style="559" customWidth="1"/>
    <col min="4109" max="4346" width="9.140625" style="559"/>
    <col min="4347" max="4348" width="3" style="559" customWidth="1"/>
    <col min="4349" max="4350" width="2.42578125" style="559" customWidth="1"/>
    <col min="4351" max="4351" width="32.140625" style="559" customWidth="1"/>
    <col min="4352" max="4352" width="17.5703125" style="559" customWidth="1"/>
    <col min="4353" max="4353" width="16" style="559" customWidth="1"/>
    <col min="4354" max="4354" width="18.140625" style="559" customWidth="1"/>
    <col min="4355" max="4355" width="16" style="559" customWidth="1"/>
    <col min="4356" max="4356" width="17.5703125" style="559" customWidth="1"/>
    <col min="4357" max="4357" width="16" style="559" customWidth="1"/>
    <col min="4358" max="4358" width="18.140625" style="559" customWidth="1"/>
    <col min="4359" max="4359" width="16" style="559" customWidth="1"/>
    <col min="4360" max="4361" width="18.5703125" style="559" customWidth="1"/>
    <col min="4362" max="4362" width="19" style="559" customWidth="1"/>
    <col min="4363" max="4363" width="13" style="559" bestFit="1" customWidth="1"/>
    <col min="4364" max="4364" width="3.42578125" style="559" customWidth="1"/>
    <col min="4365" max="4602" width="9.140625" style="559"/>
    <col min="4603" max="4604" width="3" style="559" customWidth="1"/>
    <col min="4605" max="4606" width="2.42578125" style="559" customWidth="1"/>
    <col min="4607" max="4607" width="32.140625" style="559" customWidth="1"/>
    <col min="4608" max="4608" width="17.5703125" style="559" customWidth="1"/>
    <col min="4609" max="4609" width="16" style="559" customWidth="1"/>
    <col min="4610" max="4610" width="18.140625" style="559" customWidth="1"/>
    <col min="4611" max="4611" width="16" style="559" customWidth="1"/>
    <col min="4612" max="4612" width="17.5703125" style="559" customWidth="1"/>
    <col min="4613" max="4613" width="16" style="559" customWidth="1"/>
    <col min="4614" max="4614" width="18.140625" style="559" customWidth="1"/>
    <col min="4615" max="4615" width="16" style="559" customWidth="1"/>
    <col min="4616" max="4617" width="18.5703125" style="559" customWidth="1"/>
    <col min="4618" max="4618" width="19" style="559" customWidth="1"/>
    <col min="4619" max="4619" width="13" style="559" bestFit="1" customWidth="1"/>
    <col min="4620" max="4620" width="3.42578125" style="559" customWidth="1"/>
    <col min="4621" max="4858" width="9.140625" style="559"/>
    <col min="4859" max="4860" width="3" style="559" customWidth="1"/>
    <col min="4861" max="4862" width="2.42578125" style="559" customWidth="1"/>
    <col min="4863" max="4863" width="32.140625" style="559" customWidth="1"/>
    <col min="4864" max="4864" width="17.5703125" style="559" customWidth="1"/>
    <col min="4865" max="4865" width="16" style="559" customWidth="1"/>
    <col min="4866" max="4866" width="18.140625" style="559" customWidth="1"/>
    <col min="4867" max="4867" width="16" style="559" customWidth="1"/>
    <col min="4868" max="4868" width="17.5703125" style="559" customWidth="1"/>
    <col min="4869" max="4869" width="16" style="559" customWidth="1"/>
    <col min="4870" max="4870" width="18.140625" style="559" customWidth="1"/>
    <col min="4871" max="4871" width="16" style="559" customWidth="1"/>
    <col min="4872" max="4873" width="18.5703125" style="559" customWidth="1"/>
    <col min="4874" max="4874" width="19" style="559" customWidth="1"/>
    <col min="4875" max="4875" width="13" style="559" bestFit="1" customWidth="1"/>
    <col min="4876" max="4876" width="3.42578125" style="559" customWidth="1"/>
    <col min="4877" max="5114" width="9.140625" style="559"/>
    <col min="5115" max="5116" width="3" style="559" customWidth="1"/>
    <col min="5117" max="5118" width="2.42578125" style="559" customWidth="1"/>
    <col min="5119" max="5119" width="32.140625" style="559" customWidth="1"/>
    <col min="5120" max="5120" width="17.5703125" style="559" customWidth="1"/>
    <col min="5121" max="5121" width="16" style="559" customWidth="1"/>
    <col min="5122" max="5122" width="18.140625" style="559" customWidth="1"/>
    <col min="5123" max="5123" width="16" style="559" customWidth="1"/>
    <col min="5124" max="5124" width="17.5703125" style="559" customWidth="1"/>
    <col min="5125" max="5125" width="16" style="559" customWidth="1"/>
    <col min="5126" max="5126" width="18.140625" style="559" customWidth="1"/>
    <col min="5127" max="5127" width="16" style="559" customWidth="1"/>
    <col min="5128" max="5129" width="18.5703125" style="559" customWidth="1"/>
    <col min="5130" max="5130" width="19" style="559" customWidth="1"/>
    <col min="5131" max="5131" width="13" style="559" bestFit="1" customWidth="1"/>
    <col min="5132" max="5132" width="3.42578125" style="559" customWidth="1"/>
    <col min="5133" max="5370" width="9.140625" style="559"/>
    <col min="5371" max="5372" width="3" style="559" customWidth="1"/>
    <col min="5373" max="5374" width="2.42578125" style="559" customWidth="1"/>
    <col min="5375" max="5375" width="32.140625" style="559" customWidth="1"/>
    <col min="5376" max="5376" width="17.5703125" style="559" customWidth="1"/>
    <col min="5377" max="5377" width="16" style="559" customWidth="1"/>
    <col min="5378" max="5378" width="18.140625" style="559" customWidth="1"/>
    <col min="5379" max="5379" width="16" style="559" customWidth="1"/>
    <col min="5380" max="5380" width="17.5703125" style="559" customWidth="1"/>
    <col min="5381" max="5381" width="16" style="559" customWidth="1"/>
    <col min="5382" max="5382" width="18.140625" style="559" customWidth="1"/>
    <col min="5383" max="5383" width="16" style="559" customWidth="1"/>
    <col min="5384" max="5385" width="18.5703125" style="559" customWidth="1"/>
    <col min="5386" max="5386" width="19" style="559" customWidth="1"/>
    <col min="5387" max="5387" width="13" style="559" bestFit="1" customWidth="1"/>
    <col min="5388" max="5388" width="3.42578125" style="559" customWidth="1"/>
    <col min="5389" max="5626" width="9.140625" style="559"/>
    <col min="5627" max="5628" width="3" style="559" customWidth="1"/>
    <col min="5629" max="5630" width="2.42578125" style="559" customWidth="1"/>
    <col min="5631" max="5631" width="32.140625" style="559" customWidth="1"/>
    <col min="5632" max="5632" width="17.5703125" style="559" customWidth="1"/>
    <col min="5633" max="5633" width="16" style="559" customWidth="1"/>
    <col min="5634" max="5634" width="18.140625" style="559" customWidth="1"/>
    <col min="5635" max="5635" width="16" style="559" customWidth="1"/>
    <col min="5636" max="5636" width="17.5703125" style="559" customWidth="1"/>
    <col min="5637" max="5637" width="16" style="559" customWidth="1"/>
    <col min="5638" max="5638" width="18.140625" style="559" customWidth="1"/>
    <col min="5639" max="5639" width="16" style="559" customWidth="1"/>
    <col min="5640" max="5641" width="18.5703125" style="559" customWidth="1"/>
    <col min="5642" max="5642" width="19" style="559" customWidth="1"/>
    <col min="5643" max="5643" width="13" style="559" bestFit="1" customWidth="1"/>
    <col min="5644" max="5644" width="3.42578125" style="559" customWidth="1"/>
    <col min="5645" max="5882" width="9.140625" style="559"/>
    <col min="5883" max="5884" width="3" style="559" customWidth="1"/>
    <col min="5885" max="5886" width="2.42578125" style="559" customWidth="1"/>
    <col min="5887" max="5887" width="32.140625" style="559" customWidth="1"/>
    <col min="5888" max="5888" width="17.5703125" style="559" customWidth="1"/>
    <col min="5889" max="5889" width="16" style="559" customWidth="1"/>
    <col min="5890" max="5890" width="18.140625" style="559" customWidth="1"/>
    <col min="5891" max="5891" width="16" style="559" customWidth="1"/>
    <col min="5892" max="5892" width="17.5703125" style="559" customWidth="1"/>
    <col min="5893" max="5893" width="16" style="559" customWidth="1"/>
    <col min="5894" max="5894" width="18.140625" style="559" customWidth="1"/>
    <col min="5895" max="5895" width="16" style="559" customWidth="1"/>
    <col min="5896" max="5897" width="18.5703125" style="559" customWidth="1"/>
    <col min="5898" max="5898" width="19" style="559" customWidth="1"/>
    <col min="5899" max="5899" width="13" style="559" bestFit="1" customWidth="1"/>
    <col min="5900" max="5900" width="3.42578125" style="559" customWidth="1"/>
    <col min="5901" max="6138" width="9.140625" style="559"/>
    <col min="6139" max="6140" width="3" style="559" customWidth="1"/>
    <col min="6141" max="6142" width="2.42578125" style="559" customWidth="1"/>
    <col min="6143" max="6143" width="32.140625" style="559" customWidth="1"/>
    <col min="6144" max="6144" width="17.5703125" style="559" customWidth="1"/>
    <col min="6145" max="6145" width="16" style="559" customWidth="1"/>
    <col min="6146" max="6146" width="18.140625" style="559" customWidth="1"/>
    <col min="6147" max="6147" width="16" style="559" customWidth="1"/>
    <col min="6148" max="6148" width="17.5703125" style="559" customWidth="1"/>
    <col min="6149" max="6149" width="16" style="559" customWidth="1"/>
    <col min="6150" max="6150" width="18.140625" style="559" customWidth="1"/>
    <col min="6151" max="6151" width="16" style="559" customWidth="1"/>
    <col min="6152" max="6153" width="18.5703125" style="559" customWidth="1"/>
    <col min="6154" max="6154" width="19" style="559" customWidth="1"/>
    <col min="6155" max="6155" width="13" style="559" bestFit="1" customWidth="1"/>
    <col min="6156" max="6156" width="3.42578125" style="559" customWidth="1"/>
    <col min="6157" max="6394" width="9.140625" style="559"/>
    <col min="6395" max="6396" width="3" style="559" customWidth="1"/>
    <col min="6397" max="6398" width="2.42578125" style="559" customWidth="1"/>
    <col min="6399" max="6399" width="32.140625" style="559" customWidth="1"/>
    <col min="6400" max="6400" width="17.5703125" style="559" customWidth="1"/>
    <col min="6401" max="6401" width="16" style="559" customWidth="1"/>
    <col min="6402" max="6402" width="18.140625" style="559" customWidth="1"/>
    <col min="6403" max="6403" width="16" style="559" customWidth="1"/>
    <col min="6404" max="6404" width="17.5703125" style="559" customWidth="1"/>
    <col min="6405" max="6405" width="16" style="559" customWidth="1"/>
    <col min="6406" max="6406" width="18.140625" style="559" customWidth="1"/>
    <col min="6407" max="6407" width="16" style="559" customWidth="1"/>
    <col min="6408" max="6409" width="18.5703125" style="559" customWidth="1"/>
    <col min="6410" max="6410" width="19" style="559" customWidth="1"/>
    <col min="6411" max="6411" width="13" style="559" bestFit="1" customWidth="1"/>
    <col min="6412" max="6412" width="3.42578125" style="559" customWidth="1"/>
    <col min="6413" max="6650" width="9.140625" style="559"/>
    <col min="6651" max="6652" width="3" style="559" customWidth="1"/>
    <col min="6653" max="6654" width="2.42578125" style="559" customWidth="1"/>
    <col min="6655" max="6655" width="32.140625" style="559" customWidth="1"/>
    <col min="6656" max="6656" width="17.5703125" style="559" customWidth="1"/>
    <col min="6657" max="6657" width="16" style="559" customWidth="1"/>
    <col min="6658" max="6658" width="18.140625" style="559" customWidth="1"/>
    <col min="6659" max="6659" width="16" style="559" customWidth="1"/>
    <col min="6660" max="6660" width="17.5703125" style="559" customWidth="1"/>
    <col min="6661" max="6661" width="16" style="559" customWidth="1"/>
    <col min="6662" max="6662" width="18.140625" style="559" customWidth="1"/>
    <col min="6663" max="6663" width="16" style="559" customWidth="1"/>
    <col min="6664" max="6665" width="18.5703125" style="559" customWidth="1"/>
    <col min="6666" max="6666" width="19" style="559" customWidth="1"/>
    <col min="6667" max="6667" width="13" style="559" bestFit="1" customWidth="1"/>
    <col min="6668" max="6668" width="3.42578125" style="559" customWidth="1"/>
    <col min="6669" max="6906" width="9.140625" style="559"/>
    <col min="6907" max="6908" width="3" style="559" customWidth="1"/>
    <col min="6909" max="6910" width="2.42578125" style="559" customWidth="1"/>
    <col min="6911" max="6911" width="32.140625" style="559" customWidth="1"/>
    <col min="6912" max="6912" width="17.5703125" style="559" customWidth="1"/>
    <col min="6913" max="6913" width="16" style="559" customWidth="1"/>
    <col min="6914" max="6914" width="18.140625" style="559" customWidth="1"/>
    <col min="6915" max="6915" width="16" style="559" customWidth="1"/>
    <col min="6916" max="6916" width="17.5703125" style="559" customWidth="1"/>
    <col min="6917" max="6917" width="16" style="559" customWidth="1"/>
    <col min="6918" max="6918" width="18.140625" style="559" customWidth="1"/>
    <col min="6919" max="6919" width="16" style="559" customWidth="1"/>
    <col min="6920" max="6921" width="18.5703125" style="559" customWidth="1"/>
    <col min="6922" max="6922" width="19" style="559" customWidth="1"/>
    <col min="6923" max="6923" width="13" style="559" bestFit="1" customWidth="1"/>
    <col min="6924" max="6924" width="3.42578125" style="559" customWidth="1"/>
    <col min="6925" max="7162" width="9.140625" style="559"/>
    <col min="7163" max="7164" width="3" style="559" customWidth="1"/>
    <col min="7165" max="7166" width="2.42578125" style="559" customWidth="1"/>
    <col min="7167" max="7167" width="32.140625" style="559" customWidth="1"/>
    <col min="7168" max="7168" width="17.5703125" style="559" customWidth="1"/>
    <col min="7169" max="7169" width="16" style="559" customWidth="1"/>
    <col min="7170" max="7170" width="18.140625" style="559" customWidth="1"/>
    <col min="7171" max="7171" width="16" style="559" customWidth="1"/>
    <col min="7172" max="7172" width="17.5703125" style="559" customWidth="1"/>
    <col min="7173" max="7173" width="16" style="559" customWidth="1"/>
    <col min="7174" max="7174" width="18.140625" style="559" customWidth="1"/>
    <col min="7175" max="7175" width="16" style="559" customWidth="1"/>
    <col min="7176" max="7177" width="18.5703125" style="559" customWidth="1"/>
    <col min="7178" max="7178" width="19" style="559" customWidth="1"/>
    <col min="7179" max="7179" width="13" style="559" bestFit="1" customWidth="1"/>
    <col min="7180" max="7180" width="3.42578125" style="559" customWidth="1"/>
    <col min="7181" max="7418" width="9.140625" style="559"/>
    <col min="7419" max="7420" width="3" style="559" customWidth="1"/>
    <col min="7421" max="7422" width="2.42578125" style="559" customWidth="1"/>
    <col min="7423" max="7423" width="32.140625" style="559" customWidth="1"/>
    <col min="7424" max="7424" width="17.5703125" style="559" customWidth="1"/>
    <col min="7425" max="7425" width="16" style="559" customWidth="1"/>
    <col min="7426" max="7426" width="18.140625" style="559" customWidth="1"/>
    <col min="7427" max="7427" width="16" style="559" customWidth="1"/>
    <col min="7428" max="7428" width="17.5703125" style="559" customWidth="1"/>
    <col min="7429" max="7429" width="16" style="559" customWidth="1"/>
    <col min="7430" max="7430" width="18.140625" style="559" customWidth="1"/>
    <col min="7431" max="7431" width="16" style="559" customWidth="1"/>
    <col min="7432" max="7433" width="18.5703125" style="559" customWidth="1"/>
    <col min="7434" max="7434" width="19" style="559" customWidth="1"/>
    <col min="7435" max="7435" width="13" style="559" bestFit="1" customWidth="1"/>
    <col min="7436" max="7436" width="3.42578125" style="559" customWidth="1"/>
    <col min="7437" max="7674" width="9.140625" style="559"/>
    <col min="7675" max="7676" width="3" style="559" customWidth="1"/>
    <col min="7677" max="7678" width="2.42578125" style="559" customWidth="1"/>
    <col min="7679" max="7679" width="32.140625" style="559" customWidth="1"/>
    <col min="7680" max="7680" width="17.5703125" style="559" customWidth="1"/>
    <col min="7681" max="7681" width="16" style="559" customWidth="1"/>
    <col min="7682" max="7682" width="18.140625" style="559" customWidth="1"/>
    <col min="7683" max="7683" width="16" style="559" customWidth="1"/>
    <col min="7684" max="7684" width="17.5703125" style="559" customWidth="1"/>
    <col min="7685" max="7685" width="16" style="559" customWidth="1"/>
    <col min="7686" max="7686" width="18.140625" style="559" customWidth="1"/>
    <col min="7687" max="7687" width="16" style="559" customWidth="1"/>
    <col min="7688" max="7689" width="18.5703125" style="559" customWidth="1"/>
    <col min="7690" max="7690" width="19" style="559" customWidth="1"/>
    <col min="7691" max="7691" width="13" style="559" bestFit="1" customWidth="1"/>
    <col min="7692" max="7692" width="3.42578125" style="559" customWidth="1"/>
    <col min="7693" max="7930" width="9.140625" style="559"/>
    <col min="7931" max="7932" width="3" style="559" customWidth="1"/>
    <col min="7933" max="7934" width="2.42578125" style="559" customWidth="1"/>
    <col min="7935" max="7935" width="32.140625" style="559" customWidth="1"/>
    <col min="7936" max="7936" width="17.5703125" style="559" customWidth="1"/>
    <col min="7937" max="7937" width="16" style="559" customWidth="1"/>
    <col min="7938" max="7938" width="18.140625" style="559" customWidth="1"/>
    <col min="7939" max="7939" width="16" style="559" customWidth="1"/>
    <col min="7940" max="7940" width="17.5703125" style="559" customWidth="1"/>
    <col min="7941" max="7941" width="16" style="559" customWidth="1"/>
    <col min="7942" max="7942" width="18.140625" style="559" customWidth="1"/>
    <col min="7943" max="7943" width="16" style="559" customWidth="1"/>
    <col min="7944" max="7945" width="18.5703125" style="559" customWidth="1"/>
    <col min="7946" max="7946" width="19" style="559" customWidth="1"/>
    <col min="7947" max="7947" width="13" style="559" bestFit="1" customWidth="1"/>
    <col min="7948" max="7948" width="3.42578125" style="559" customWidth="1"/>
    <col min="7949" max="8186" width="9.140625" style="559"/>
    <col min="8187" max="8188" width="3" style="559" customWidth="1"/>
    <col min="8189" max="8190" width="2.42578125" style="559" customWidth="1"/>
    <col min="8191" max="8191" width="32.140625" style="559" customWidth="1"/>
    <col min="8192" max="8192" width="17.5703125" style="559" customWidth="1"/>
    <col min="8193" max="8193" width="16" style="559" customWidth="1"/>
    <col min="8194" max="8194" width="18.140625" style="559" customWidth="1"/>
    <col min="8195" max="8195" width="16" style="559" customWidth="1"/>
    <col min="8196" max="8196" width="17.5703125" style="559" customWidth="1"/>
    <col min="8197" max="8197" width="16" style="559" customWidth="1"/>
    <col min="8198" max="8198" width="18.140625" style="559" customWidth="1"/>
    <col min="8199" max="8199" width="16" style="559" customWidth="1"/>
    <col min="8200" max="8201" width="18.5703125" style="559" customWidth="1"/>
    <col min="8202" max="8202" width="19" style="559" customWidth="1"/>
    <col min="8203" max="8203" width="13" style="559" bestFit="1" customWidth="1"/>
    <col min="8204" max="8204" width="3.42578125" style="559" customWidth="1"/>
    <col min="8205" max="8442" width="9.140625" style="559"/>
    <col min="8443" max="8444" width="3" style="559" customWidth="1"/>
    <col min="8445" max="8446" width="2.42578125" style="559" customWidth="1"/>
    <col min="8447" max="8447" width="32.140625" style="559" customWidth="1"/>
    <col min="8448" max="8448" width="17.5703125" style="559" customWidth="1"/>
    <col min="8449" max="8449" width="16" style="559" customWidth="1"/>
    <col min="8450" max="8450" width="18.140625" style="559" customWidth="1"/>
    <col min="8451" max="8451" width="16" style="559" customWidth="1"/>
    <col min="8452" max="8452" width="17.5703125" style="559" customWidth="1"/>
    <col min="8453" max="8453" width="16" style="559" customWidth="1"/>
    <col min="8454" max="8454" width="18.140625" style="559" customWidth="1"/>
    <col min="8455" max="8455" width="16" style="559" customWidth="1"/>
    <col min="8456" max="8457" width="18.5703125" style="559" customWidth="1"/>
    <col min="8458" max="8458" width="19" style="559" customWidth="1"/>
    <col min="8459" max="8459" width="13" style="559" bestFit="1" customWidth="1"/>
    <col min="8460" max="8460" width="3.42578125" style="559" customWidth="1"/>
    <col min="8461" max="8698" width="9.140625" style="559"/>
    <col min="8699" max="8700" width="3" style="559" customWidth="1"/>
    <col min="8701" max="8702" width="2.42578125" style="559" customWidth="1"/>
    <col min="8703" max="8703" width="32.140625" style="559" customWidth="1"/>
    <col min="8704" max="8704" width="17.5703125" style="559" customWidth="1"/>
    <col min="8705" max="8705" width="16" style="559" customWidth="1"/>
    <col min="8706" max="8706" width="18.140625" style="559" customWidth="1"/>
    <col min="8707" max="8707" width="16" style="559" customWidth="1"/>
    <col min="8708" max="8708" width="17.5703125" style="559" customWidth="1"/>
    <col min="8709" max="8709" width="16" style="559" customWidth="1"/>
    <col min="8710" max="8710" width="18.140625" style="559" customWidth="1"/>
    <col min="8711" max="8711" width="16" style="559" customWidth="1"/>
    <col min="8712" max="8713" width="18.5703125" style="559" customWidth="1"/>
    <col min="8714" max="8714" width="19" style="559" customWidth="1"/>
    <col min="8715" max="8715" width="13" style="559" bestFit="1" customWidth="1"/>
    <col min="8716" max="8716" width="3.42578125" style="559" customWidth="1"/>
    <col min="8717" max="8954" width="9.140625" style="559"/>
    <col min="8955" max="8956" width="3" style="559" customWidth="1"/>
    <col min="8957" max="8958" width="2.42578125" style="559" customWidth="1"/>
    <col min="8959" max="8959" width="32.140625" style="559" customWidth="1"/>
    <col min="8960" max="8960" width="17.5703125" style="559" customWidth="1"/>
    <col min="8961" max="8961" width="16" style="559" customWidth="1"/>
    <col min="8962" max="8962" width="18.140625" style="559" customWidth="1"/>
    <col min="8963" max="8963" width="16" style="559" customWidth="1"/>
    <col min="8964" max="8964" width="17.5703125" style="559" customWidth="1"/>
    <col min="8965" max="8965" width="16" style="559" customWidth="1"/>
    <col min="8966" max="8966" width="18.140625" style="559" customWidth="1"/>
    <col min="8967" max="8967" width="16" style="559" customWidth="1"/>
    <col min="8968" max="8969" width="18.5703125" style="559" customWidth="1"/>
    <col min="8970" max="8970" width="19" style="559" customWidth="1"/>
    <col min="8971" max="8971" width="13" style="559" bestFit="1" customWidth="1"/>
    <col min="8972" max="8972" width="3.42578125" style="559" customWidth="1"/>
    <col min="8973" max="9210" width="9.140625" style="559"/>
    <col min="9211" max="9212" width="3" style="559" customWidth="1"/>
    <col min="9213" max="9214" width="2.42578125" style="559" customWidth="1"/>
    <col min="9215" max="9215" width="32.140625" style="559" customWidth="1"/>
    <col min="9216" max="9216" width="17.5703125" style="559" customWidth="1"/>
    <col min="9217" max="9217" width="16" style="559" customWidth="1"/>
    <col min="9218" max="9218" width="18.140625" style="559" customWidth="1"/>
    <col min="9219" max="9219" width="16" style="559" customWidth="1"/>
    <col min="9220" max="9220" width="17.5703125" style="559" customWidth="1"/>
    <col min="9221" max="9221" width="16" style="559" customWidth="1"/>
    <col min="9222" max="9222" width="18.140625" style="559" customWidth="1"/>
    <col min="9223" max="9223" width="16" style="559" customWidth="1"/>
    <col min="9224" max="9225" width="18.5703125" style="559" customWidth="1"/>
    <col min="9226" max="9226" width="19" style="559" customWidth="1"/>
    <col min="9227" max="9227" width="13" style="559" bestFit="1" customWidth="1"/>
    <col min="9228" max="9228" width="3.42578125" style="559" customWidth="1"/>
    <col min="9229" max="9466" width="9.140625" style="559"/>
    <col min="9467" max="9468" width="3" style="559" customWidth="1"/>
    <col min="9469" max="9470" width="2.42578125" style="559" customWidth="1"/>
    <col min="9471" max="9471" width="32.140625" style="559" customWidth="1"/>
    <col min="9472" max="9472" width="17.5703125" style="559" customWidth="1"/>
    <col min="9473" max="9473" width="16" style="559" customWidth="1"/>
    <col min="9474" max="9474" width="18.140625" style="559" customWidth="1"/>
    <col min="9475" max="9475" width="16" style="559" customWidth="1"/>
    <col min="9476" max="9476" width="17.5703125" style="559" customWidth="1"/>
    <col min="9477" max="9477" width="16" style="559" customWidth="1"/>
    <col min="9478" max="9478" width="18.140625" style="559" customWidth="1"/>
    <col min="9479" max="9479" width="16" style="559" customWidth="1"/>
    <col min="9480" max="9481" width="18.5703125" style="559" customWidth="1"/>
    <col min="9482" max="9482" width="19" style="559" customWidth="1"/>
    <col min="9483" max="9483" width="13" style="559" bestFit="1" customWidth="1"/>
    <col min="9484" max="9484" width="3.42578125" style="559" customWidth="1"/>
    <col min="9485" max="9722" width="9.140625" style="559"/>
    <col min="9723" max="9724" width="3" style="559" customWidth="1"/>
    <col min="9725" max="9726" width="2.42578125" style="559" customWidth="1"/>
    <col min="9727" max="9727" width="32.140625" style="559" customWidth="1"/>
    <col min="9728" max="9728" width="17.5703125" style="559" customWidth="1"/>
    <col min="9729" max="9729" width="16" style="559" customWidth="1"/>
    <col min="9730" max="9730" width="18.140625" style="559" customWidth="1"/>
    <col min="9731" max="9731" width="16" style="559" customWidth="1"/>
    <col min="9732" max="9732" width="17.5703125" style="559" customWidth="1"/>
    <col min="9733" max="9733" width="16" style="559" customWidth="1"/>
    <col min="9734" max="9734" width="18.140625" style="559" customWidth="1"/>
    <col min="9735" max="9735" width="16" style="559" customWidth="1"/>
    <col min="9736" max="9737" width="18.5703125" style="559" customWidth="1"/>
    <col min="9738" max="9738" width="19" style="559" customWidth="1"/>
    <col min="9739" max="9739" width="13" style="559" bestFit="1" customWidth="1"/>
    <col min="9740" max="9740" width="3.42578125" style="559" customWidth="1"/>
    <col min="9741" max="9978" width="9.140625" style="559"/>
    <col min="9979" max="9980" width="3" style="559" customWidth="1"/>
    <col min="9981" max="9982" width="2.42578125" style="559" customWidth="1"/>
    <col min="9983" max="9983" width="32.140625" style="559" customWidth="1"/>
    <col min="9984" max="9984" width="17.5703125" style="559" customWidth="1"/>
    <col min="9985" max="9985" width="16" style="559" customWidth="1"/>
    <col min="9986" max="9986" width="18.140625" style="559" customWidth="1"/>
    <col min="9987" max="9987" width="16" style="559" customWidth="1"/>
    <col min="9988" max="9988" width="17.5703125" style="559" customWidth="1"/>
    <col min="9989" max="9989" width="16" style="559" customWidth="1"/>
    <col min="9990" max="9990" width="18.140625" style="559" customWidth="1"/>
    <col min="9991" max="9991" width="16" style="559" customWidth="1"/>
    <col min="9992" max="9993" width="18.5703125" style="559" customWidth="1"/>
    <col min="9994" max="9994" width="19" style="559" customWidth="1"/>
    <col min="9995" max="9995" width="13" style="559" bestFit="1" customWidth="1"/>
    <col min="9996" max="9996" width="3.42578125" style="559" customWidth="1"/>
    <col min="9997" max="10234" width="9.140625" style="559"/>
    <col min="10235" max="10236" width="3" style="559" customWidth="1"/>
    <col min="10237" max="10238" width="2.42578125" style="559" customWidth="1"/>
    <col min="10239" max="10239" width="32.140625" style="559" customWidth="1"/>
    <col min="10240" max="10240" width="17.5703125" style="559" customWidth="1"/>
    <col min="10241" max="10241" width="16" style="559" customWidth="1"/>
    <col min="10242" max="10242" width="18.140625" style="559" customWidth="1"/>
    <col min="10243" max="10243" width="16" style="559" customWidth="1"/>
    <col min="10244" max="10244" width="17.5703125" style="559" customWidth="1"/>
    <col min="10245" max="10245" width="16" style="559" customWidth="1"/>
    <col min="10246" max="10246" width="18.140625" style="559" customWidth="1"/>
    <col min="10247" max="10247" width="16" style="559" customWidth="1"/>
    <col min="10248" max="10249" width="18.5703125" style="559" customWidth="1"/>
    <col min="10250" max="10250" width="19" style="559" customWidth="1"/>
    <col min="10251" max="10251" width="13" style="559" bestFit="1" customWidth="1"/>
    <col min="10252" max="10252" width="3.42578125" style="559" customWidth="1"/>
    <col min="10253" max="10490" width="9.140625" style="559"/>
    <col min="10491" max="10492" width="3" style="559" customWidth="1"/>
    <col min="10493" max="10494" width="2.42578125" style="559" customWidth="1"/>
    <col min="10495" max="10495" width="32.140625" style="559" customWidth="1"/>
    <col min="10496" max="10496" width="17.5703125" style="559" customWidth="1"/>
    <col min="10497" max="10497" width="16" style="559" customWidth="1"/>
    <col min="10498" max="10498" width="18.140625" style="559" customWidth="1"/>
    <col min="10499" max="10499" width="16" style="559" customWidth="1"/>
    <col min="10500" max="10500" width="17.5703125" style="559" customWidth="1"/>
    <col min="10501" max="10501" width="16" style="559" customWidth="1"/>
    <col min="10502" max="10502" width="18.140625" style="559" customWidth="1"/>
    <col min="10503" max="10503" width="16" style="559" customWidth="1"/>
    <col min="10504" max="10505" width="18.5703125" style="559" customWidth="1"/>
    <col min="10506" max="10506" width="19" style="559" customWidth="1"/>
    <col min="10507" max="10507" width="13" style="559" bestFit="1" customWidth="1"/>
    <col min="10508" max="10508" width="3.42578125" style="559" customWidth="1"/>
    <col min="10509" max="10746" width="9.140625" style="559"/>
    <col min="10747" max="10748" width="3" style="559" customWidth="1"/>
    <col min="10749" max="10750" width="2.42578125" style="559" customWidth="1"/>
    <col min="10751" max="10751" width="32.140625" style="559" customWidth="1"/>
    <col min="10752" max="10752" width="17.5703125" style="559" customWidth="1"/>
    <col min="10753" max="10753" width="16" style="559" customWidth="1"/>
    <col min="10754" max="10754" width="18.140625" style="559" customWidth="1"/>
    <col min="10755" max="10755" width="16" style="559" customWidth="1"/>
    <col min="10756" max="10756" width="17.5703125" style="559" customWidth="1"/>
    <col min="10757" max="10757" width="16" style="559" customWidth="1"/>
    <col min="10758" max="10758" width="18.140625" style="559" customWidth="1"/>
    <col min="10759" max="10759" width="16" style="559" customWidth="1"/>
    <col min="10760" max="10761" width="18.5703125" style="559" customWidth="1"/>
    <col min="10762" max="10762" width="19" style="559" customWidth="1"/>
    <col min="10763" max="10763" width="13" style="559" bestFit="1" customWidth="1"/>
    <col min="10764" max="10764" width="3.42578125" style="559" customWidth="1"/>
    <col min="10765" max="11002" width="9.140625" style="559"/>
    <col min="11003" max="11004" width="3" style="559" customWidth="1"/>
    <col min="11005" max="11006" width="2.42578125" style="559" customWidth="1"/>
    <col min="11007" max="11007" width="32.140625" style="559" customWidth="1"/>
    <col min="11008" max="11008" width="17.5703125" style="559" customWidth="1"/>
    <col min="11009" max="11009" width="16" style="559" customWidth="1"/>
    <col min="11010" max="11010" width="18.140625" style="559" customWidth="1"/>
    <col min="11011" max="11011" width="16" style="559" customWidth="1"/>
    <col min="11012" max="11012" width="17.5703125" style="559" customWidth="1"/>
    <col min="11013" max="11013" width="16" style="559" customWidth="1"/>
    <col min="11014" max="11014" width="18.140625" style="559" customWidth="1"/>
    <col min="11015" max="11015" width="16" style="559" customWidth="1"/>
    <col min="11016" max="11017" width="18.5703125" style="559" customWidth="1"/>
    <col min="11018" max="11018" width="19" style="559" customWidth="1"/>
    <col min="11019" max="11019" width="13" style="559" bestFit="1" customWidth="1"/>
    <col min="11020" max="11020" width="3.42578125" style="559" customWidth="1"/>
    <col min="11021" max="11258" width="9.140625" style="559"/>
    <col min="11259" max="11260" width="3" style="559" customWidth="1"/>
    <col min="11261" max="11262" width="2.42578125" style="559" customWidth="1"/>
    <col min="11263" max="11263" width="32.140625" style="559" customWidth="1"/>
    <col min="11264" max="11264" width="17.5703125" style="559" customWidth="1"/>
    <col min="11265" max="11265" width="16" style="559" customWidth="1"/>
    <col min="11266" max="11266" width="18.140625" style="559" customWidth="1"/>
    <col min="11267" max="11267" width="16" style="559" customWidth="1"/>
    <col min="11268" max="11268" width="17.5703125" style="559" customWidth="1"/>
    <col min="11269" max="11269" width="16" style="559" customWidth="1"/>
    <col min="11270" max="11270" width="18.140625" style="559" customWidth="1"/>
    <col min="11271" max="11271" width="16" style="559" customWidth="1"/>
    <col min="11272" max="11273" width="18.5703125" style="559" customWidth="1"/>
    <col min="11274" max="11274" width="19" style="559" customWidth="1"/>
    <col min="11275" max="11275" width="13" style="559" bestFit="1" customWidth="1"/>
    <col min="11276" max="11276" width="3.42578125" style="559" customWidth="1"/>
    <col min="11277" max="11514" width="9.140625" style="559"/>
    <col min="11515" max="11516" width="3" style="559" customWidth="1"/>
    <col min="11517" max="11518" width="2.42578125" style="559" customWidth="1"/>
    <col min="11519" max="11519" width="32.140625" style="559" customWidth="1"/>
    <col min="11520" max="11520" width="17.5703125" style="559" customWidth="1"/>
    <col min="11521" max="11521" width="16" style="559" customWidth="1"/>
    <col min="11522" max="11522" width="18.140625" style="559" customWidth="1"/>
    <col min="11523" max="11523" width="16" style="559" customWidth="1"/>
    <col min="11524" max="11524" width="17.5703125" style="559" customWidth="1"/>
    <col min="11525" max="11525" width="16" style="559" customWidth="1"/>
    <col min="11526" max="11526" width="18.140625" style="559" customWidth="1"/>
    <col min="11527" max="11527" width="16" style="559" customWidth="1"/>
    <col min="11528" max="11529" width="18.5703125" style="559" customWidth="1"/>
    <col min="11530" max="11530" width="19" style="559" customWidth="1"/>
    <col min="11531" max="11531" width="13" style="559" bestFit="1" customWidth="1"/>
    <col min="11532" max="11532" width="3.42578125" style="559" customWidth="1"/>
    <col min="11533" max="11770" width="9.140625" style="559"/>
    <col min="11771" max="11772" width="3" style="559" customWidth="1"/>
    <col min="11773" max="11774" width="2.42578125" style="559" customWidth="1"/>
    <col min="11775" max="11775" width="32.140625" style="559" customWidth="1"/>
    <col min="11776" max="11776" width="17.5703125" style="559" customWidth="1"/>
    <col min="11777" max="11777" width="16" style="559" customWidth="1"/>
    <col min="11778" max="11778" width="18.140625" style="559" customWidth="1"/>
    <col min="11779" max="11779" width="16" style="559" customWidth="1"/>
    <col min="11780" max="11780" width="17.5703125" style="559" customWidth="1"/>
    <col min="11781" max="11781" width="16" style="559" customWidth="1"/>
    <col min="11782" max="11782" width="18.140625" style="559" customWidth="1"/>
    <col min="11783" max="11783" width="16" style="559" customWidth="1"/>
    <col min="11784" max="11785" width="18.5703125" style="559" customWidth="1"/>
    <col min="11786" max="11786" width="19" style="559" customWidth="1"/>
    <col min="11787" max="11787" width="13" style="559" bestFit="1" customWidth="1"/>
    <col min="11788" max="11788" width="3.42578125" style="559" customWidth="1"/>
    <col min="11789" max="12026" width="9.140625" style="559"/>
    <col min="12027" max="12028" width="3" style="559" customWidth="1"/>
    <col min="12029" max="12030" width="2.42578125" style="559" customWidth="1"/>
    <col min="12031" max="12031" width="32.140625" style="559" customWidth="1"/>
    <col min="12032" max="12032" width="17.5703125" style="559" customWidth="1"/>
    <col min="12033" max="12033" width="16" style="559" customWidth="1"/>
    <col min="12034" max="12034" width="18.140625" style="559" customWidth="1"/>
    <col min="12035" max="12035" width="16" style="559" customWidth="1"/>
    <col min="12036" max="12036" width="17.5703125" style="559" customWidth="1"/>
    <col min="12037" max="12037" width="16" style="559" customWidth="1"/>
    <col min="12038" max="12038" width="18.140625" style="559" customWidth="1"/>
    <col min="12039" max="12039" width="16" style="559" customWidth="1"/>
    <col min="12040" max="12041" width="18.5703125" style="559" customWidth="1"/>
    <col min="12042" max="12042" width="19" style="559" customWidth="1"/>
    <col min="12043" max="12043" width="13" style="559" bestFit="1" customWidth="1"/>
    <col min="12044" max="12044" width="3.42578125" style="559" customWidth="1"/>
    <col min="12045" max="12282" width="9.140625" style="559"/>
    <col min="12283" max="12284" width="3" style="559" customWidth="1"/>
    <col min="12285" max="12286" width="2.42578125" style="559" customWidth="1"/>
    <col min="12287" max="12287" width="32.140625" style="559" customWidth="1"/>
    <col min="12288" max="12288" width="17.5703125" style="559" customWidth="1"/>
    <col min="12289" max="12289" width="16" style="559" customWidth="1"/>
    <col min="12290" max="12290" width="18.140625" style="559" customWidth="1"/>
    <col min="12291" max="12291" width="16" style="559" customWidth="1"/>
    <col min="12292" max="12292" width="17.5703125" style="559" customWidth="1"/>
    <col min="12293" max="12293" width="16" style="559" customWidth="1"/>
    <col min="12294" max="12294" width="18.140625" style="559" customWidth="1"/>
    <col min="12295" max="12295" width="16" style="559" customWidth="1"/>
    <col min="12296" max="12297" width="18.5703125" style="559" customWidth="1"/>
    <col min="12298" max="12298" width="19" style="559" customWidth="1"/>
    <col min="12299" max="12299" width="13" style="559" bestFit="1" customWidth="1"/>
    <col min="12300" max="12300" width="3.42578125" style="559" customWidth="1"/>
    <col min="12301" max="12538" width="9.140625" style="559"/>
    <col min="12539" max="12540" width="3" style="559" customWidth="1"/>
    <col min="12541" max="12542" width="2.42578125" style="559" customWidth="1"/>
    <col min="12543" max="12543" width="32.140625" style="559" customWidth="1"/>
    <col min="12544" max="12544" width="17.5703125" style="559" customWidth="1"/>
    <col min="12545" max="12545" width="16" style="559" customWidth="1"/>
    <col min="12546" max="12546" width="18.140625" style="559" customWidth="1"/>
    <col min="12547" max="12547" width="16" style="559" customWidth="1"/>
    <col min="12548" max="12548" width="17.5703125" style="559" customWidth="1"/>
    <col min="12549" max="12549" width="16" style="559" customWidth="1"/>
    <col min="12550" max="12550" width="18.140625" style="559" customWidth="1"/>
    <col min="12551" max="12551" width="16" style="559" customWidth="1"/>
    <col min="12552" max="12553" width="18.5703125" style="559" customWidth="1"/>
    <col min="12554" max="12554" width="19" style="559" customWidth="1"/>
    <col min="12555" max="12555" width="13" style="559" bestFit="1" customWidth="1"/>
    <col min="12556" max="12556" width="3.42578125" style="559" customWidth="1"/>
    <col min="12557" max="12794" width="9.140625" style="559"/>
    <col min="12795" max="12796" width="3" style="559" customWidth="1"/>
    <col min="12797" max="12798" width="2.42578125" style="559" customWidth="1"/>
    <col min="12799" max="12799" width="32.140625" style="559" customWidth="1"/>
    <col min="12800" max="12800" width="17.5703125" style="559" customWidth="1"/>
    <col min="12801" max="12801" width="16" style="559" customWidth="1"/>
    <col min="12802" max="12802" width="18.140625" style="559" customWidth="1"/>
    <col min="12803" max="12803" width="16" style="559" customWidth="1"/>
    <col min="12804" max="12804" width="17.5703125" style="559" customWidth="1"/>
    <col min="12805" max="12805" width="16" style="559" customWidth="1"/>
    <col min="12806" max="12806" width="18.140625" style="559" customWidth="1"/>
    <col min="12807" max="12807" width="16" style="559" customWidth="1"/>
    <col min="12808" max="12809" width="18.5703125" style="559" customWidth="1"/>
    <col min="12810" max="12810" width="19" style="559" customWidth="1"/>
    <col min="12811" max="12811" width="13" style="559" bestFit="1" customWidth="1"/>
    <col min="12812" max="12812" width="3.42578125" style="559" customWidth="1"/>
    <col min="12813" max="13050" width="9.140625" style="559"/>
    <col min="13051" max="13052" width="3" style="559" customWidth="1"/>
    <col min="13053" max="13054" width="2.42578125" style="559" customWidth="1"/>
    <col min="13055" max="13055" width="32.140625" style="559" customWidth="1"/>
    <col min="13056" max="13056" width="17.5703125" style="559" customWidth="1"/>
    <col min="13057" max="13057" width="16" style="559" customWidth="1"/>
    <col min="13058" max="13058" width="18.140625" style="559" customWidth="1"/>
    <col min="13059" max="13059" width="16" style="559" customWidth="1"/>
    <col min="13060" max="13060" width="17.5703125" style="559" customWidth="1"/>
    <col min="13061" max="13061" width="16" style="559" customWidth="1"/>
    <col min="13062" max="13062" width="18.140625" style="559" customWidth="1"/>
    <col min="13063" max="13063" width="16" style="559" customWidth="1"/>
    <col min="13064" max="13065" width="18.5703125" style="559" customWidth="1"/>
    <col min="13066" max="13066" width="19" style="559" customWidth="1"/>
    <col min="13067" max="13067" width="13" style="559" bestFit="1" customWidth="1"/>
    <col min="13068" max="13068" width="3.42578125" style="559" customWidth="1"/>
    <col min="13069" max="13306" width="9.140625" style="559"/>
    <col min="13307" max="13308" width="3" style="559" customWidth="1"/>
    <col min="13309" max="13310" width="2.42578125" style="559" customWidth="1"/>
    <col min="13311" max="13311" width="32.140625" style="559" customWidth="1"/>
    <col min="13312" max="13312" width="17.5703125" style="559" customWidth="1"/>
    <col min="13313" max="13313" width="16" style="559" customWidth="1"/>
    <col min="13314" max="13314" width="18.140625" style="559" customWidth="1"/>
    <col min="13315" max="13315" width="16" style="559" customWidth="1"/>
    <col min="13316" max="13316" width="17.5703125" style="559" customWidth="1"/>
    <col min="13317" max="13317" width="16" style="559" customWidth="1"/>
    <col min="13318" max="13318" width="18.140625" style="559" customWidth="1"/>
    <col min="13319" max="13319" width="16" style="559" customWidth="1"/>
    <col min="13320" max="13321" width="18.5703125" style="559" customWidth="1"/>
    <col min="13322" max="13322" width="19" style="559" customWidth="1"/>
    <col min="13323" max="13323" width="13" style="559" bestFit="1" customWidth="1"/>
    <col min="13324" max="13324" width="3.42578125" style="559" customWidth="1"/>
    <col min="13325" max="13562" width="9.140625" style="559"/>
    <col min="13563" max="13564" width="3" style="559" customWidth="1"/>
    <col min="13565" max="13566" width="2.42578125" style="559" customWidth="1"/>
    <col min="13567" max="13567" width="32.140625" style="559" customWidth="1"/>
    <col min="13568" max="13568" width="17.5703125" style="559" customWidth="1"/>
    <col min="13569" max="13569" width="16" style="559" customWidth="1"/>
    <col min="13570" max="13570" width="18.140625" style="559" customWidth="1"/>
    <col min="13571" max="13571" width="16" style="559" customWidth="1"/>
    <col min="13572" max="13572" width="17.5703125" style="559" customWidth="1"/>
    <col min="13573" max="13573" width="16" style="559" customWidth="1"/>
    <col min="13574" max="13574" width="18.140625" style="559" customWidth="1"/>
    <col min="13575" max="13575" width="16" style="559" customWidth="1"/>
    <col min="13576" max="13577" width="18.5703125" style="559" customWidth="1"/>
    <col min="13578" max="13578" width="19" style="559" customWidth="1"/>
    <col min="13579" max="13579" width="13" style="559" bestFit="1" customWidth="1"/>
    <col min="13580" max="13580" width="3.42578125" style="559" customWidth="1"/>
    <col min="13581" max="13818" width="9.140625" style="559"/>
    <col min="13819" max="13820" width="3" style="559" customWidth="1"/>
    <col min="13821" max="13822" width="2.42578125" style="559" customWidth="1"/>
    <col min="13823" max="13823" width="32.140625" style="559" customWidth="1"/>
    <col min="13824" max="13824" width="17.5703125" style="559" customWidth="1"/>
    <col min="13825" max="13825" width="16" style="559" customWidth="1"/>
    <col min="13826" max="13826" width="18.140625" style="559" customWidth="1"/>
    <col min="13827" max="13827" width="16" style="559" customWidth="1"/>
    <col min="13828" max="13828" width="17.5703125" style="559" customWidth="1"/>
    <col min="13829" max="13829" width="16" style="559" customWidth="1"/>
    <col min="13830" max="13830" width="18.140625" style="559" customWidth="1"/>
    <col min="13831" max="13831" width="16" style="559" customWidth="1"/>
    <col min="13832" max="13833" width="18.5703125" style="559" customWidth="1"/>
    <col min="13834" max="13834" width="19" style="559" customWidth="1"/>
    <col min="13835" max="13835" width="13" style="559" bestFit="1" customWidth="1"/>
    <col min="13836" max="13836" width="3.42578125" style="559" customWidth="1"/>
    <col min="13837" max="14074" width="9.140625" style="559"/>
    <col min="14075" max="14076" width="3" style="559" customWidth="1"/>
    <col min="14077" max="14078" width="2.42578125" style="559" customWidth="1"/>
    <col min="14079" max="14079" width="32.140625" style="559" customWidth="1"/>
    <col min="14080" max="14080" width="17.5703125" style="559" customWidth="1"/>
    <col min="14081" max="14081" width="16" style="559" customWidth="1"/>
    <col min="14082" max="14082" width="18.140625" style="559" customWidth="1"/>
    <col min="14083" max="14083" width="16" style="559" customWidth="1"/>
    <col min="14084" max="14084" width="17.5703125" style="559" customWidth="1"/>
    <col min="14085" max="14085" width="16" style="559" customWidth="1"/>
    <col min="14086" max="14086" width="18.140625" style="559" customWidth="1"/>
    <col min="14087" max="14087" width="16" style="559" customWidth="1"/>
    <col min="14088" max="14089" width="18.5703125" style="559" customWidth="1"/>
    <col min="14090" max="14090" width="19" style="559" customWidth="1"/>
    <col min="14091" max="14091" width="13" style="559" bestFit="1" customWidth="1"/>
    <col min="14092" max="14092" width="3.42578125" style="559" customWidth="1"/>
    <col min="14093" max="14330" width="9.140625" style="559"/>
    <col min="14331" max="14332" width="3" style="559" customWidth="1"/>
    <col min="14333" max="14334" width="2.42578125" style="559" customWidth="1"/>
    <col min="14335" max="14335" width="32.140625" style="559" customWidth="1"/>
    <col min="14336" max="14336" width="17.5703125" style="559" customWidth="1"/>
    <col min="14337" max="14337" width="16" style="559" customWidth="1"/>
    <col min="14338" max="14338" width="18.140625" style="559" customWidth="1"/>
    <col min="14339" max="14339" width="16" style="559" customWidth="1"/>
    <col min="14340" max="14340" width="17.5703125" style="559" customWidth="1"/>
    <col min="14341" max="14341" width="16" style="559" customWidth="1"/>
    <col min="14342" max="14342" width="18.140625" style="559" customWidth="1"/>
    <col min="14343" max="14343" width="16" style="559" customWidth="1"/>
    <col min="14344" max="14345" width="18.5703125" style="559" customWidth="1"/>
    <col min="14346" max="14346" width="19" style="559" customWidth="1"/>
    <col min="14347" max="14347" width="13" style="559" bestFit="1" customWidth="1"/>
    <col min="14348" max="14348" width="3.42578125" style="559" customWidth="1"/>
    <col min="14349" max="14586" width="9.140625" style="559"/>
    <col min="14587" max="14588" width="3" style="559" customWidth="1"/>
    <col min="14589" max="14590" width="2.42578125" style="559" customWidth="1"/>
    <col min="14591" max="14591" width="32.140625" style="559" customWidth="1"/>
    <col min="14592" max="14592" width="17.5703125" style="559" customWidth="1"/>
    <col min="14593" max="14593" width="16" style="559" customWidth="1"/>
    <col min="14594" max="14594" width="18.140625" style="559" customWidth="1"/>
    <col min="14595" max="14595" width="16" style="559" customWidth="1"/>
    <col min="14596" max="14596" width="17.5703125" style="559" customWidth="1"/>
    <col min="14597" max="14597" width="16" style="559" customWidth="1"/>
    <col min="14598" max="14598" width="18.140625" style="559" customWidth="1"/>
    <col min="14599" max="14599" width="16" style="559" customWidth="1"/>
    <col min="14600" max="14601" width="18.5703125" style="559" customWidth="1"/>
    <col min="14602" max="14602" width="19" style="559" customWidth="1"/>
    <col min="14603" max="14603" width="13" style="559" bestFit="1" customWidth="1"/>
    <col min="14604" max="14604" width="3.42578125" style="559" customWidth="1"/>
    <col min="14605" max="14842" width="9.140625" style="559"/>
    <col min="14843" max="14844" width="3" style="559" customWidth="1"/>
    <col min="14845" max="14846" width="2.42578125" style="559" customWidth="1"/>
    <col min="14847" max="14847" width="32.140625" style="559" customWidth="1"/>
    <col min="14848" max="14848" width="17.5703125" style="559" customWidth="1"/>
    <col min="14849" max="14849" width="16" style="559" customWidth="1"/>
    <col min="14850" max="14850" width="18.140625" style="559" customWidth="1"/>
    <col min="14851" max="14851" width="16" style="559" customWidth="1"/>
    <col min="14852" max="14852" width="17.5703125" style="559" customWidth="1"/>
    <col min="14853" max="14853" width="16" style="559" customWidth="1"/>
    <col min="14854" max="14854" width="18.140625" style="559" customWidth="1"/>
    <col min="14855" max="14855" width="16" style="559" customWidth="1"/>
    <col min="14856" max="14857" width="18.5703125" style="559" customWidth="1"/>
    <col min="14858" max="14858" width="19" style="559" customWidth="1"/>
    <col min="14859" max="14859" width="13" style="559" bestFit="1" customWidth="1"/>
    <col min="14860" max="14860" width="3.42578125" style="559" customWidth="1"/>
    <col min="14861" max="15098" width="9.140625" style="559"/>
    <col min="15099" max="15100" width="3" style="559" customWidth="1"/>
    <col min="15101" max="15102" width="2.42578125" style="559" customWidth="1"/>
    <col min="15103" max="15103" width="32.140625" style="559" customWidth="1"/>
    <col min="15104" max="15104" width="17.5703125" style="559" customWidth="1"/>
    <col min="15105" max="15105" width="16" style="559" customWidth="1"/>
    <col min="15106" max="15106" width="18.140625" style="559" customWidth="1"/>
    <col min="15107" max="15107" width="16" style="559" customWidth="1"/>
    <col min="15108" max="15108" width="17.5703125" style="559" customWidth="1"/>
    <col min="15109" max="15109" width="16" style="559" customWidth="1"/>
    <col min="15110" max="15110" width="18.140625" style="559" customWidth="1"/>
    <col min="15111" max="15111" width="16" style="559" customWidth="1"/>
    <col min="15112" max="15113" width="18.5703125" style="559" customWidth="1"/>
    <col min="15114" max="15114" width="19" style="559" customWidth="1"/>
    <col min="15115" max="15115" width="13" style="559" bestFit="1" customWidth="1"/>
    <col min="15116" max="15116" width="3.42578125" style="559" customWidth="1"/>
    <col min="15117" max="15354" width="9.140625" style="559"/>
    <col min="15355" max="15356" width="3" style="559" customWidth="1"/>
    <col min="15357" max="15358" width="2.42578125" style="559" customWidth="1"/>
    <col min="15359" max="15359" width="32.140625" style="559" customWidth="1"/>
    <col min="15360" max="15360" width="17.5703125" style="559" customWidth="1"/>
    <col min="15361" max="15361" width="16" style="559" customWidth="1"/>
    <col min="15362" max="15362" width="18.140625" style="559" customWidth="1"/>
    <col min="15363" max="15363" width="16" style="559" customWidth="1"/>
    <col min="15364" max="15364" width="17.5703125" style="559" customWidth="1"/>
    <col min="15365" max="15365" width="16" style="559" customWidth="1"/>
    <col min="15366" max="15366" width="18.140625" style="559" customWidth="1"/>
    <col min="15367" max="15367" width="16" style="559" customWidth="1"/>
    <col min="15368" max="15369" width="18.5703125" style="559" customWidth="1"/>
    <col min="15370" max="15370" width="19" style="559" customWidth="1"/>
    <col min="15371" max="15371" width="13" style="559" bestFit="1" customWidth="1"/>
    <col min="15372" max="15372" width="3.42578125" style="559" customWidth="1"/>
    <col min="15373" max="15610" width="9.140625" style="559"/>
    <col min="15611" max="15612" width="3" style="559" customWidth="1"/>
    <col min="15613" max="15614" width="2.42578125" style="559" customWidth="1"/>
    <col min="15615" max="15615" width="32.140625" style="559" customWidth="1"/>
    <col min="15616" max="15616" width="17.5703125" style="559" customWidth="1"/>
    <col min="15617" max="15617" width="16" style="559" customWidth="1"/>
    <col min="15618" max="15618" width="18.140625" style="559" customWidth="1"/>
    <col min="15619" max="15619" width="16" style="559" customWidth="1"/>
    <col min="15620" max="15620" width="17.5703125" style="559" customWidth="1"/>
    <col min="15621" max="15621" width="16" style="559" customWidth="1"/>
    <col min="15622" max="15622" width="18.140625" style="559" customWidth="1"/>
    <col min="15623" max="15623" width="16" style="559" customWidth="1"/>
    <col min="15624" max="15625" width="18.5703125" style="559" customWidth="1"/>
    <col min="15626" max="15626" width="19" style="559" customWidth="1"/>
    <col min="15627" max="15627" width="13" style="559" bestFit="1" customWidth="1"/>
    <col min="15628" max="15628" width="3.42578125" style="559" customWidth="1"/>
    <col min="15629" max="15866" width="9.140625" style="559"/>
    <col min="15867" max="15868" width="3" style="559" customWidth="1"/>
    <col min="15869" max="15870" width="2.42578125" style="559" customWidth="1"/>
    <col min="15871" max="15871" width="32.140625" style="559" customWidth="1"/>
    <col min="15872" max="15872" width="17.5703125" style="559" customWidth="1"/>
    <col min="15873" max="15873" width="16" style="559" customWidth="1"/>
    <col min="15874" max="15874" width="18.140625" style="559" customWidth="1"/>
    <col min="15875" max="15875" width="16" style="559" customWidth="1"/>
    <col min="15876" max="15876" width="17.5703125" style="559" customWidth="1"/>
    <col min="15877" max="15877" width="16" style="559" customWidth="1"/>
    <col min="15878" max="15878" width="18.140625" style="559" customWidth="1"/>
    <col min="15879" max="15879" width="16" style="559" customWidth="1"/>
    <col min="15880" max="15881" width="18.5703125" style="559" customWidth="1"/>
    <col min="15882" max="15882" width="19" style="559" customWidth="1"/>
    <col min="15883" max="15883" width="13" style="559" bestFit="1" customWidth="1"/>
    <col min="15884" max="15884" width="3.42578125" style="559" customWidth="1"/>
    <col min="15885" max="16122" width="9.140625" style="559"/>
    <col min="16123" max="16124" width="3" style="559" customWidth="1"/>
    <col min="16125" max="16126" width="2.42578125" style="559" customWidth="1"/>
    <col min="16127" max="16127" width="32.140625" style="559" customWidth="1"/>
    <col min="16128" max="16128" width="17.5703125" style="559" customWidth="1"/>
    <col min="16129" max="16129" width="16" style="559" customWidth="1"/>
    <col min="16130" max="16130" width="18.140625" style="559" customWidth="1"/>
    <col min="16131" max="16131" width="16" style="559" customWidth="1"/>
    <col min="16132" max="16132" width="17.5703125" style="559" customWidth="1"/>
    <col min="16133" max="16133" width="16" style="559" customWidth="1"/>
    <col min="16134" max="16134" width="18.140625" style="559" customWidth="1"/>
    <col min="16135" max="16135" width="16" style="559" customWidth="1"/>
    <col min="16136" max="16137" width="18.5703125" style="559" customWidth="1"/>
    <col min="16138" max="16138" width="19" style="559" customWidth="1"/>
    <col min="16139" max="16139" width="13" style="559" bestFit="1" customWidth="1"/>
    <col min="16140" max="16140" width="3.42578125" style="559" customWidth="1"/>
    <col min="16141" max="16384" width="9.140625" style="559"/>
  </cols>
  <sheetData>
    <row r="1" spans="2:16" ht="15" customHeight="1">
      <c r="J1" s="560"/>
      <c r="K1" s="560"/>
    </row>
    <row r="2" spans="2:16" ht="15" customHeight="1">
      <c r="B2" s="561" t="s">
        <v>712</v>
      </c>
    </row>
    <row r="3" spans="2:16" ht="15" customHeight="1">
      <c r="F3" s="602" t="str">
        <f>'SCH-9'!E5</f>
        <v>B.Sc (MLT) , B.Sc(AHS) &amp; PARA MEDICAL</v>
      </c>
      <c r="J3" s="1140" t="s">
        <v>718</v>
      </c>
      <c r="K3" s="1140"/>
    </row>
    <row r="4" spans="2:16" ht="33.75" customHeight="1">
      <c r="B4" s="1141" t="s">
        <v>719</v>
      </c>
      <c r="C4" s="1141"/>
      <c r="D4" s="1141"/>
      <c r="E4" s="1141"/>
      <c r="F4" s="1141"/>
      <c r="G4" s="1141"/>
      <c r="H4" s="1141"/>
      <c r="I4" s="1141"/>
      <c r="J4" s="1141"/>
      <c r="K4" s="1141"/>
    </row>
    <row r="5" spans="2:16">
      <c r="B5" s="562"/>
      <c r="C5" s="563"/>
      <c r="D5" s="563"/>
      <c r="E5" s="563"/>
      <c r="F5" s="563"/>
      <c r="G5" s="563"/>
      <c r="H5" s="563"/>
      <c r="I5" s="563"/>
      <c r="J5" s="1142" t="s">
        <v>162</v>
      </c>
      <c r="K5" s="1142"/>
    </row>
    <row r="6" spans="2:16" ht="13.5" thickBot="1">
      <c r="B6" s="562"/>
      <c r="C6" s="563"/>
      <c r="D6" s="563"/>
      <c r="E6" s="563"/>
      <c r="F6" s="563"/>
      <c r="G6" s="563"/>
      <c r="H6" s="563"/>
      <c r="I6" s="563"/>
    </row>
    <row r="7" spans="2:16" ht="31.5" customHeight="1" thickTop="1" thickBot="1">
      <c r="B7" s="1143" t="s">
        <v>628</v>
      </c>
      <c r="C7" s="1144"/>
      <c r="D7" s="1144"/>
      <c r="E7" s="1145"/>
      <c r="F7" s="1152" t="s">
        <v>665</v>
      </c>
      <c r="G7" s="1153"/>
      <c r="H7" s="1153"/>
      <c r="I7" s="1153"/>
      <c r="J7" s="1153"/>
      <c r="K7" s="1154"/>
      <c r="L7" s="564"/>
      <c r="M7" s="564"/>
      <c r="N7" s="564"/>
      <c r="O7" s="564"/>
      <c r="P7" s="564"/>
    </row>
    <row r="8" spans="2:16" ht="15" customHeight="1" thickTop="1" thickBot="1">
      <c r="B8" s="1146"/>
      <c r="C8" s="1147"/>
      <c r="D8" s="1147"/>
      <c r="E8" s="1148"/>
      <c r="F8" s="1155" t="s">
        <v>666</v>
      </c>
      <c r="G8" s="1156"/>
      <c r="H8" s="1156"/>
      <c r="I8" s="1156"/>
      <c r="J8" s="1156"/>
      <c r="K8" s="1157"/>
    </row>
    <row r="9" spans="2:16" ht="15" customHeight="1" thickTop="1">
      <c r="B9" s="1146"/>
      <c r="C9" s="1147"/>
      <c r="D9" s="1147"/>
      <c r="E9" s="1148"/>
      <c r="F9" s="1158" t="s">
        <v>656</v>
      </c>
      <c r="G9" s="1159"/>
      <c r="H9" s="1158" t="s">
        <v>657</v>
      </c>
      <c r="I9" s="1159"/>
      <c r="J9" s="1160" t="s">
        <v>6</v>
      </c>
      <c r="K9" s="1161"/>
    </row>
    <row r="10" spans="2:16" ht="60">
      <c r="B10" s="1146"/>
      <c r="C10" s="1147"/>
      <c r="D10" s="1147"/>
      <c r="E10" s="1148"/>
      <c r="F10" s="494" t="s">
        <v>655</v>
      </c>
      <c r="G10" s="494" t="s">
        <v>654</v>
      </c>
      <c r="H10" s="494" t="s">
        <v>655</v>
      </c>
      <c r="I10" s="494" t="s">
        <v>654</v>
      </c>
      <c r="J10" s="565" t="s">
        <v>655</v>
      </c>
      <c r="K10" s="518" t="s">
        <v>654</v>
      </c>
    </row>
    <row r="11" spans="2:16" ht="13.5" thickBot="1">
      <c r="B11" s="1149"/>
      <c r="C11" s="1150"/>
      <c r="D11" s="1150"/>
      <c r="E11" s="1151"/>
      <c r="F11" s="566">
        <v>1</v>
      </c>
      <c r="G11" s="566">
        <v>2</v>
      </c>
      <c r="H11" s="566">
        <v>3</v>
      </c>
      <c r="I11" s="566">
        <v>4</v>
      </c>
      <c r="J11" s="566">
        <v>5</v>
      </c>
      <c r="K11" s="566">
        <v>6</v>
      </c>
    </row>
    <row r="12" spans="2:16" ht="13.5" thickTop="1">
      <c r="B12" s="567"/>
      <c r="C12" s="568"/>
      <c r="D12" s="569"/>
      <c r="E12" s="570"/>
      <c r="F12" s="571"/>
      <c r="G12" s="572"/>
      <c r="H12" s="573"/>
      <c r="I12" s="574"/>
      <c r="J12" s="571"/>
      <c r="K12" s="572"/>
    </row>
    <row r="13" spans="2:16" s="581" customFormat="1" ht="13.5" thickBot="1">
      <c r="B13" s="499"/>
      <c r="C13" s="501" t="s">
        <v>720</v>
      </c>
      <c r="D13" s="501"/>
      <c r="E13" s="575"/>
      <c r="F13" s="576"/>
      <c r="G13" s="577"/>
      <c r="H13" s="578"/>
      <c r="I13" s="579"/>
      <c r="J13" s="576"/>
      <c r="K13" s="580"/>
    </row>
    <row r="14" spans="2:16" s="581" customFormat="1" ht="14.25" thickTop="1" thickBot="1">
      <c r="B14" s="499"/>
      <c r="C14" s="501"/>
      <c r="D14" s="501"/>
      <c r="E14" s="575" t="s">
        <v>633</v>
      </c>
      <c r="F14" s="1128" t="s">
        <v>164</v>
      </c>
      <c r="G14" s="1129"/>
      <c r="H14" s="1129"/>
      <c r="I14" s="1129"/>
      <c r="J14" s="1129"/>
      <c r="K14" s="1130"/>
    </row>
    <row r="15" spans="2:16" s="581" customFormat="1" ht="13.5" thickTop="1">
      <c r="B15" s="499"/>
      <c r="C15" s="501"/>
      <c r="D15" s="501"/>
      <c r="E15" s="575" t="s">
        <v>635</v>
      </c>
      <c r="F15" s="576"/>
      <c r="G15" s="582"/>
      <c r="H15" s="578"/>
      <c r="I15" s="578"/>
      <c r="J15" s="576"/>
      <c r="K15" s="580"/>
    </row>
    <row r="16" spans="2:16" s="581" customFormat="1">
      <c r="B16" s="583"/>
      <c r="C16" s="584"/>
      <c r="D16" s="501"/>
      <c r="E16" s="575"/>
      <c r="F16" s="576"/>
      <c r="G16" s="580"/>
      <c r="H16" s="578"/>
      <c r="I16" s="579"/>
      <c r="J16" s="576"/>
      <c r="K16" s="580"/>
    </row>
    <row r="17" spans="2:11" s="588" customFormat="1" ht="15.75" customHeight="1" thickBot="1">
      <c r="B17" s="1131" t="s">
        <v>721</v>
      </c>
      <c r="C17" s="1132"/>
      <c r="D17" s="1132"/>
      <c r="E17" s="1132"/>
      <c r="F17" s="585">
        <f t="shared" ref="F17:K17" si="0">SUM(F15:F16)</f>
        <v>0</v>
      </c>
      <c r="G17" s="586">
        <f t="shared" si="0"/>
        <v>0</v>
      </c>
      <c r="H17" s="587">
        <f t="shared" si="0"/>
        <v>0</v>
      </c>
      <c r="I17" s="587">
        <f t="shared" si="0"/>
        <v>0</v>
      </c>
      <c r="J17" s="587">
        <f t="shared" si="0"/>
        <v>0</v>
      </c>
      <c r="K17" s="586">
        <f t="shared" si="0"/>
        <v>0</v>
      </c>
    </row>
    <row r="18" spans="2:11" ht="13.5" thickTop="1">
      <c r="B18" s="567"/>
      <c r="C18" s="569"/>
      <c r="D18" s="569"/>
      <c r="E18" s="563"/>
      <c r="F18" s="589"/>
      <c r="G18" s="572"/>
      <c r="H18" s="590"/>
      <c r="I18" s="591"/>
      <c r="J18" s="589"/>
      <c r="K18" s="572"/>
    </row>
    <row r="19" spans="2:11" ht="21.75" customHeight="1">
      <c r="B19" s="567"/>
      <c r="C19" s="592" t="s">
        <v>722</v>
      </c>
      <c r="D19" s="569"/>
      <c r="E19" s="563"/>
      <c r="F19" s="589"/>
      <c r="G19" s="593"/>
      <c r="H19" s="590"/>
      <c r="I19" s="591"/>
      <c r="J19" s="589"/>
      <c r="K19" s="593"/>
    </row>
    <row r="20" spans="2:11" ht="28.5" customHeight="1">
      <c r="B20" s="567"/>
      <c r="C20" s="563"/>
      <c r="D20" s="563"/>
      <c r="E20" s="594" t="s">
        <v>723</v>
      </c>
      <c r="F20" s="589"/>
      <c r="G20" s="593"/>
      <c r="H20" s="590"/>
      <c r="I20" s="591"/>
      <c r="J20" s="589"/>
      <c r="K20" s="593"/>
    </row>
    <row r="21" spans="2:11" ht="18" customHeight="1">
      <c r="B21" s="567"/>
      <c r="C21" s="563"/>
      <c r="D21" s="563"/>
      <c r="E21" s="563" t="s">
        <v>673</v>
      </c>
      <c r="F21" s="589"/>
      <c r="G21" s="593"/>
      <c r="H21" s="590"/>
      <c r="I21" s="591"/>
      <c r="J21" s="589"/>
      <c r="K21" s="593"/>
    </row>
    <row r="22" spans="2:11" ht="18" customHeight="1" thickBot="1">
      <c r="B22" s="567"/>
      <c r="C22" s="563"/>
      <c r="D22" s="563"/>
      <c r="E22" s="563" t="s">
        <v>675</v>
      </c>
      <c r="F22" s="589"/>
      <c r="G22" s="593"/>
      <c r="H22" s="590"/>
      <c r="I22" s="591"/>
      <c r="J22" s="589"/>
      <c r="K22" s="593"/>
    </row>
    <row r="23" spans="2:11" ht="18" customHeight="1" thickTop="1" thickBot="1">
      <c r="B23" s="567"/>
      <c r="C23" s="563"/>
      <c r="D23" s="563"/>
      <c r="E23" s="563" t="s">
        <v>685</v>
      </c>
      <c r="F23" s="1133" t="s">
        <v>164</v>
      </c>
      <c r="G23" s="1134"/>
      <c r="H23" s="1134"/>
      <c r="I23" s="1134"/>
      <c r="J23" s="1134"/>
      <c r="K23" s="1135"/>
    </row>
    <row r="24" spans="2:11" ht="18" customHeight="1" thickTop="1">
      <c r="B24" s="567"/>
      <c r="C24" s="563"/>
      <c r="D24" s="563"/>
      <c r="E24" s="563" t="s">
        <v>688</v>
      </c>
      <c r="F24" s="589"/>
      <c r="G24" s="572"/>
      <c r="H24" s="590"/>
      <c r="I24" s="591"/>
      <c r="J24" s="589"/>
      <c r="K24" s="593"/>
    </row>
    <row r="25" spans="2:11" ht="18" customHeight="1">
      <c r="B25" s="567"/>
      <c r="C25" s="563"/>
      <c r="D25" s="563"/>
      <c r="E25" s="563" t="s">
        <v>692</v>
      </c>
      <c r="F25" s="589"/>
      <c r="G25" s="593"/>
      <c r="H25" s="590"/>
      <c r="I25" s="591"/>
      <c r="J25" s="589"/>
      <c r="K25" s="593"/>
    </row>
    <row r="26" spans="2:11" ht="18" customHeight="1">
      <c r="B26" s="567"/>
      <c r="C26" s="563"/>
      <c r="D26" s="563"/>
      <c r="E26" s="563" t="s">
        <v>696</v>
      </c>
      <c r="F26" s="589"/>
      <c r="G26" s="593"/>
      <c r="H26" s="590"/>
      <c r="I26" s="591"/>
      <c r="J26" s="589"/>
      <c r="K26" s="593"/>
    </row>
    <row r="27" spans="2:11" ht="18" customHeight="1">
      <c r="B27" s="567"/>
      <c r="C27" s="563"/>
      <c r="D27" s="563"/>
      <c r="E27" s="563" t="s">
        <v>697</v>
      </c>
      <c r="F27" s="589"/>
      <c r="G27" s="593"/>
      <c r="H27" s="590"/>
      <c r="I27" s="591"/>
      <c r="J27" s="589"/>
      <c r="K27" s="593"/>
    </row>
    <row r="28" spans="2:11" ht="18" customHeight="1">
      <c r="B28" s="567"/>
      <c r="C28" s="563"/>
      <c r="D28" s="563"/>
      <c r="E28" s="563" t="s">
        <v>698</v>
      </c>
      <c r="F28" s="589"/>
      <c r="G28" s="593"/>
      <c r="H28" s="590"/>
      <c r="I28" s="591"/>
      <c r="J28" s="589"/>
      <c r="K28" s="593"/>
    </row>
    <row r="29" spans="2:11" ht="18" customHeight="1">
      <c r="B29" s="567"/>
      <c r="C29" s="563"/>
      <c r="D29" s="563"/>
      <c r="E29" s="563" t="s">
        <v>699</v>
      </c>
      <c r="F29" s="589"/>
      <c r="G29" s="593"/>
      <c r="H29" s="590"/>
      <c r="I29" s="591"/>
      <c r="J29" s="589"/>
      <c r="K29" s="593"/>
    </row>
    <row r="30" spans="2:11" ht="18" customHeight="1">
      <c r="B30" s="567"/>
      <c r="C30" s="563"/>
      <c r="D30" s="563"/>
      <c r="E30" s="563" t="s">
        <v>702</v>
      </c>
      <c r="F30" s="589"/>
      <c r="G30" s="593"/>
      <c r="H30" s="590"/>
      <c r="I30" s="591"/>
      <c r="J30" s="589"/>
      <c r="K30" s="593"/>
    </row>
    <row r="31" spans="2:11" ht="27" customHeight="1">
      <c r="B31" s="567"/>
      <c r="C31" s="563"/>
      <c r="D31" s="563"/>
      <c r="E31" s="594" t="s">
        <v>724</v>
      </c>
      <c r="F31" s="589"/>
      <c r="G31" s="593"/>
      <c r="H31" s="590"/>
      <c r="I31" s="591"/>
      <c r="J31" s="589"/>
      <c r="K31" s="593"/>
    </row>
    <row r="32" spans="2:11">
      <c r="B32" s="567"/>
      <c r="C32" s="563"/>
      <c r="D32" s="563"/>
      <c r="E32" s="563"/>
      <c r="F32" s="589"/>
      <c r="G32" s="593"/>
      <c r="H32" s="590"/>
      <c r="I32" s="591"/>
      <c r="J32" s="589"/>
      <c r="K32" s="593"/>
    </row>
    <row r="33" spans="2:11" s="599" customFormat="1" ht="15.75" customHeight="1" thickBot="1">
      <c r="B33" s="1136" t="s">
        <v>87</v>
      </c>
      <c r="C33" s="1137"/>
      <c r="D33" s="1137"/>
      <c r="E33" s="1137"/>
      <c r="F33" s="595">
        <f>+SUM(F19:F31)</f>
        <v>0</v>
      </c>
      <c r="G33" s="596">
        <f t="shared" ref="G33:K33" si="1">+SUM(G19:G31)</f>
        <v>0</v>
      </c>
      <c r="H33" s="597">
        <f>+SUM(H19:H31)</f>
        <v>0</v>
      </c>
      <c r="I33" s="597">
        <f>+SUM(I19:I31)</f>
        <v>0</v>
      </c>
      <c r="J33" s="598">
        <f t="shared" si="1"/>
        <v>0</v>
      </c>
      <c r="K33" s="596">
        <f t="shared" si="1"/>
        <v>0</v>
      </c>
    </row>
    <row r="34" spans="2:11" s="599" customFormat="1" ht="16.5" customHeight="1" thickTop="1" thickBot="1">
      <c r="B34" s="1138" t="s">
        <v>725</v>
      </c>
      <c r="C34" s="1139"/>
      <c r="D34" s="1139"/>
      <c r="E34" s="1139"/>
      <c r="F34" s="600">
        <f>+F17-F33</f>
        <v>0</v>
      </c>
      <c r="G34" s="600">
        <f t="shared" ref="G34:K34" si="2">+G17-G33</f>
        <v>0</v>
      </c>
      <c r="H34" s="600">
        <f>+H17-H33</f>
        <v>0</v>
      </c>
      <c r="I34" s="600">
        <f>+I17-I33</f>
        <v>0</v>
      </c>
      <c r="J34" s="600">
        <f t="shared" si="2"/>
        <v>0</v>
      </c>
      <c r="K34" s="601">
        <f t="shared" si="2"/>
        <v>0</v>
      </c>
    </row>
    <row r="35" spans="2:11" ht="13.5" thickTop="1">
      <c r="B35" s="563"/>
      <c r="C35" s="563"/>
      <c r="D35" s="563"/>
      <c r="E35" s="563"/>
      <c r="F35" s="563"/>
      <c r="G35" s="563"/>
      <c r="H35" s="563"/>
      <c r="I35" s="563"/>
      <c r="J35" s="563"/>
      <c r="K35" s="563"/>
    </row>
    <row r="36" spans="2:11">
      <c r="C36" s="602"/>
      <c r="D36" s="602"/>
    </row>
    <row r="37" spans="2:11" ht="20.25">
      <c r="B37" s="603"/>
      <c r="C37" s="603"/>
      <c r="D37" s="603"/>
      <c r="E37" s="603"/>
      <c r="F37" s="603"/>
      <c r="G37" s="603"/>
      <c r="H37" s="603"/>
      <c r="I37" s="603"/>
    </row>
  </sheetData>
  <mergeCells count="14">
    <mergeCell ref="J3:K3"/>
    <mergeCell ref="B4:K4"/>
    <mergeCell ref="J5:K5"/>
    <mergeCell ref="B7:E11"/>
    <mergeCell ref="F7:K7"/>
    <mergeCell ref="F8:K8"/>
    <mergeCell ref="F9:G9"/>
    <mergeCell ref="H9:I9"/>
    <mergeCell ref="J9:K9"/>
    <mergeCell ref="F14:K14"/>
    <mergeCell ref="B17:E17"/>
    <mergeCell ref="F23:K23"/>
    <mergeCell ref="B33:E33"/>
    <mergeCell ref="B34:E34"/>
  </mergeCells>
  <printOptions horizontalCentered="1"/>
  <pageMargins left="0.23622047244094491" right="0.27559055118110237" top="0.78740157480314965" bottom="0.27559055118110237" header="0.6692913385826772" footer="0.15748031496062992"/>
  <pageSetup paperSize="5" scale="86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B2:E20"/>
  <sheetViews>
    <sheetView view="pageBreakPreview" zoomScale="60" zoomScaleNormal="120" workbookViewId="0">
      <selection activeCell="C3" sqref="C3"/>
    </sheetView>
  </sheetViews>
  <sheetFormatPr defaultRowHeight="12.75"/>
  <cols>
    <col min="1" max="1" width="4" style="239" customWidth="1"/>
    <col min="2" max="2" width="3.42578125" style="239" customWidth="1"/>
    <col min="3" max="3" width="53.140625" style="239" customWidth="1"/>
    <col min="4" max="4" width="16.42578125" style="239" customWidth="1"/>
    <col min="5" max="5" width="16.7109375" style="239" customWidth="1"/>
    <col min="6" max="254" width="9.140625" style="239"/>
    <col min="255" max="255" width="4" style="239" customWidth="1"/>
    <col min="256" max="256" width="3.42578125" style="239" customWidth="1"/>
    <col min="257" max="257" width="63.5703125" style="239" customWidth="1"/>
    <col min="258" max="258" width="18.85546875" style="239" customWidth="1"/>
    <col min="259" max="259" width="16.7109375" style="239" customWidth="1"/>
    <col min="260" max="260" width="19.28515625" style="239" customWidth="1"/>
    <col min="261" max="510" width="9.140625" style="239"/>
    <col min="511" max="511" width="4" style="239" customWidth="1"/>
    <col min="512" max="512" width="3.42578125" style="239" customWidth="1"/>
    <col min="513" max="513" width="63.5703125" style="239" customWidth="1"/>
    <col min="514" max="514" width="18.85546875" style="239" customWidth="1"/>
    <col min="515" max="515" width="16.7109375" style="239" customWidth="1"/>
    <col min="516" max="516" width="19.28515625" style="239" customWidth="1"/>
    <col min="517" max="766" width="9.140625" style="239"/>
    <col min="767" max="767" width="4" style="239" customWidth="1"/>
    <col min="768" max="768" width="3.42578125" style="239" customWidth="1"/>
    <col min="769" max="769" width="63.5703125" style="239" customWidth="1"/>
    <col min="770" max="770" width="18.85546875" style="239" customWidth="1"/>
    <col min="771" max="771" width="16.7109375" style="239" customWidth="1"/>
    <col min="772" max="772" width="19.28515625" style="239" customWidth="1"/>
    <col min="773" max="1022" width="9.140625" style="239"/>
    <col min="1023" max="1023" width="4" style="239" customWidth="1"/>
    <col min="1024" max="1024" width="3.42578125" style="239" customWidth="1"/>
    <col min="1025" max="1025" width="63.5703125" style="239" customWidth="1"/>
    <col min="1026" max="1026" width="18.85546875" style="239" customWidth="1"/>
    <col min="1027" max="1027" width="16.7109375" style="239" customWidth="1"/>
    <col min="1028" max="1028" width="19.28515625" style="239" customWidth="1"/>
    <col min="1029" max="1278" width="9.140625" style="239"/>
    <col min="1279" max="1279" width="4" style="239" customWidth="1"/>
    <col min="1280" max="1280" width="3.42578125" style="239" customWidth="1"/>
    <col min="1281" max="1281" width="63.5703125" style="239" customWidth="1"/>
    <col min="1282" max="1282" width="18.85546875" style="239" customWidth="1"/>
    <col min="1283" max="1283" width="16.7109375" style="239" customWidth="1"/>
    <col min="1284" max="1284" width="19.28515625" style="239" customWidth="1"/>
    <col min="1285" max="1534" width="9.140625" style="239"/>
    <col min="1535" max="1535" width="4" style="239" customWidth="1"/>
    <col min="1536" max="1536" width="3.42578125" style="239" customWidth="1"/>
    <col min="1537" max="1537" width="63.5703125" style="239" customWidth="1"/>
    <col min="1538" max="1538" width="18.85546875" style="239" customWidth="1"/>
    <col min="1539" max="1539" width="16.7109375" style="239" customWidth="1"/>
    <col min="1540" max="1540" width="19.28515625" style="239" customWidth="1"/>
    <col min="1541" max="1790" width="9.140625" style="239"/>
    <col min="1791" max="1791" width="4" style="239" customWidth="1"/>
    <col min="1792" max="1792" width="3.42578125" style="239" customWidth="1"/>
    <col min="1793" max="1793" width="63.5703125" style="239" customWidth="1"/>
    <col min="1794" max="1794" width="18.85546875" style="239" customWidth="1"/>
    <col min="1795" max="1795" width="16.7109375" style="239" customWidth="1"/>
    <col min="1796" max="1796" width="19.28515625" style="239" customWidth="1"/>
    <col min="1797" max="2046" width="9.140625" style="239"/>
    <col min="2047" max="2047" width="4" style="239" customWidth="1"/>
    <col min="2048" max="2048" width="3.42578125" style="239" customWidth="1"/>
    <col min="2049" max="2049" width="63.5703125" style="239" customWidth="1"/>
    <col min="2050" max="2050" width="18.85546875" style="239" customWidth="1"/>
    <col min="2051" max="2051" width="16.7109375" style="239" customWidth="1"/>
    <col min="2052" max="2052" width="19.28515625" style="239" customWidth="1"/>
    <col min="2053" max="2302" width="9.140625" style="239"/>
    <col min="2303" max="2303" width="4" style="239" customWidth="1"/>
    <col min="2304" max="2304" width="3.42578125" style="239" customWidth="1"/>
    <col min="2305" max="2305" width="63.5703125" style="239" customWidth="1"/>
    <col min="2306" max="2306" width="18.85546875" style="239" customWidth="1"/>
    <col min="2307" max="2307" width="16.7109375" style="239" customWidth="1"/>
    <col min="2308" max="2308" width="19.28515625" style="239" customWidth="1"/>
    <col min="2309" max="2558" width="9.140625" style="239"/>
    <col min="2559" max="2559" width="4" style="239" customWidth="1"/>
    <col min="2560" max="2560" width="3.42578125" style="239" customWidth="1"/>
    <col min="2561" max="2561" width="63.5703125" style="239" customWidth="1"/>
    <col min="2562" max="2562" width="18.85546875" style="239" customWidth="1"/>
    <col min="2563" max="2563" width="16.7109375" style="239" customWidth="1"/>
    <col min="2564" max="2564" width="19.28515625" style="239" customWidth="1"/>
    <col min="2565" max="2814" width="9.140625" style="239"/>
    <col min="2815" max="2815" width="4" style="239" customWidth="1"/>
    <col min="2816" max="2816" width="3.42578125" style="239" customWidth="1"/>
    <col min="2817" max="2817" width="63.5703125" style="239" customWidth="1"/>
    <col min="2818" max="2818" width="18.85546875" style="239" customWidth="1"/>
    <col min="2819" max="2819" width="16.7109375" style="239" customWidth="1"/>
    <col min="2820" max="2820" width="19.28515625" style="239" customWidth="1"/>
    <col min="2821" max="3070" width="9.140625" style="239"/>
    <col min="3071" max="3071" width="4" style="239" customWidth="1"/>
    <col min="3072" max="3072" width="3.42578125" style="239" customWidth="1"/>
    <col min="3073" max="3073" width="63.5703125" style="239" customWidth="1"/>
    <col min="3074" max="3074" width="18.85546875" style="239" customWidth="1"/>
    <col min="3075" max="3075" width="16.7109375" style="239" customWidth="1"/>
    <col min="3076" max="3076" width="19.28515625" style="239" customWidth="1"/>
    <col min="3077" max="3326" width="9.140625" style="239"/>
    <col min="3327" max="3327" width="4" style="239" customWidth="1"/>
    <col min="3328" max="3328" width="3.42578125" style="239" customWidth="1"/>
    <col min="3329" max="3329" width="63.5703125" style="239" customWidth="1"/>
    <col min="3330" max="3330" width="18.85546875" style="239" customWidth="1"/>
    <col min="3331" max="3331" width="16.7109375" style="239" customWidth="1"/>
    <col min="3332" max="3332" width="19.28515625" style="239" customWidth="1"/>
    <col min="3333" max="3582" width="9.140625" style="239"/>
    <col min="3583" max="3583" width="4" style="239" customWidth="1"/>
    <col min="3584" max="3584" width="3.42578125" style="239" customWidth="1"/>
    <col min="3585" max="3585" width="63.5703125" style="239" customWidth="1"/>
    <col min="3586" max="3586" width="18.85546875" style="239" customWidth="1"/>
    <col min="3587" max="3587" width="16.7109375" style="239" customWidth="1"/>
    <col min="3588" max="3588" width="19.28515625" style="239" customWidth="1"/>
    <col min="3589" max="3838" width="9.140625" style="239"/>
    <col min="3839" max="3839" width="4" style="239" customWidth="1"/>
    <col min="3840" max="3840" width="3.42578125" style="239" customWidth="1"/>
    <col min="3841" max="3841" width="63.5703125" style="239" customWidth="1"/>
    <col min="3842" max="3842" width="18.85546875" style="239" customWidth="1"/>
    <col min="3843" max="3843" width="16.7109375" style="239" customWidth="1"/>
    <col min="3844" max="3844" width="19.28515625" style="239" customWidth="1"/>
    <col min="3845" max="4094" width="9.140625" style="239"/>
    <col min="4095" max="4095" width="4" style="239" customWidth="1"/>
    <col min="4096" max="4096" width="3.42578125" style="239" customWidth="1"/>
    <col min="4097" max="4097" width="63.5703125" style="239" customWidth="1"/>
    <col min="4098" max="4098" width="18.85546875" style="239" customWidth="1"/>
    <col min="4099" max="4099" width="16.7109375" style="239" customWidth="1"/>
    <col min="4100" max="4100" width="19.28515625" style="239" customWidth="1"/>
    <col min="4101" max="4350" width="9.140625" style="239"/>
    <col min="4351" max="4351" width="4" style="239" customWidth="1"/>
    <col min="4352" max="4352" width="3.42578125" style="239" customWidth="1"/>
    <col min="4353" max="4353" width="63.5703125" style="239" customWidth="1"/>
    <col min="4354" max="4354" width="18.85546875" style="239" customWidth="1"/>
    <col min="4355" max="4355" width="16.7109375" style="239" customWidth="1"/>
    <col min="4356" max="4356" width="19.28515625" style="239" customWidth="1"/>
    <col min="4357" max="4606" width="9.140625" style="239"/>
    <col min="4607" max="4607" width="4" style="239" customWidth="1"/>
    <col min="4608" max="4608" width="3.42578125" style="239" customWidth="1"/>
    <col min="4609" max="4609" width="63.5703125" style="239" customWidth="1"/>
    <col min="4610" max="4610" width="18.85546875" style="239" customWidth="1"/>
    <col min="4611" max="4611" width="16.7109375" style="239" customWidth="1"/>
    <col min="4612" max="4612" width="19.28515625" style="239" customWidth="1"/>
    <col min="4613" max="4862" width="9.140625" style="239"/>
    <col min="4863" max="4863" width="4" style="239" customWidth="1"/>
    <col min="4864" max="4864" width="3.42578125" style="239" customWidth="1"/>
    <col min="4865" max="4865" width="63.5703125" style="239" customWidth="1"/>
    <col min="4866" max="4866" width="18.85546875" style="239" customWidth="1"/>
    <col min="4867" max="4867" width="16.7109375" style="239" customWidth="1"/>
    <col min="4868" max="4868" width="19.28515625" style="239" customWidth="1"/>
    <col min="4869" max="5118" width="9.140625" style="239"/>
    <col min="5119" max="5119" width="4" style="239" customWidth="1"/>
    <col min="5120" max="5120" width="3.42578125" style="239" customWidth="1"/>
    <col min="5121" max="5121" width="63.5703125" style="239" customWidth="1"/>
    <col min="5122" max="5122" width="18.85546875" style="239" customWidth="1"/>
    <col min="5123" max="5123" width="16.7109375" style="239" customWidth="1"/>
    <col min="5124" max="5124" width="19.28515625" style="239" customWidth="1"/>
    <col min="5125" max="5374" width="9.140625" style="239"/>
    <col min="5375" max="5375" width="4" style="239" customWidth="1"/>
    <col min="5376" max="5376" width="3.42578125" style="239" customWidth="1"/>
    <col min="5377" max="5377" width="63.5703125" style="239" customWidth="1"/>
    <col min="5378" max="5378" width="18.85546875" style="239" customWidth="1"/>
    <col min="5379" max="5379" width="16.7109375" style="239" customWidth="1"/>
    <col min="5380" max="5380" width="19.28515625" style="239" customWidth="1"/>
    <col min="5381" max="5630" width="9.140625" style="239"/>
    <col min="5631" max="5631" width="4" style="239" customWidth="1"/>
    <col min="5632" max="5632" width="3.42578125" style="239" customWidth="1"/>
    <col min="5633" max="5633" width="63.5703125" style="239" customWidth="1"/>
    <col min="5634" max="5634" width="18.85546875" style="239" customWidth="1"/>
    <col min="5635" max="5635" width="16.7109375" style="239" customWidth="1"/>
    <col min="5636" max="5636" width="19.28515625" style="239" customWidth="1"/>
    <col min="5637" max="5886" width="9.140625" style="239"/>
    <col min="5887" max="5887" width="4" style="239" customWidth="1"/>
    <col min="5888" max="5888" width="3.42578125" style="239" customWidth="1"/>
    <col min="5889" max="5889" width="63.5703125" style="239" customWidth="1"/>
    <col min="5890" max="5890" width="18.85546875" style="239" customWidth="1"/>
    <col min="5891" max="5891" width="16.7109375" style="239" customWidth="1"/>
    <col min="5892" max="5892" width="19.28515625" style="239" customWidth="1"/>
    <col min="5893" max="6142" width="9.140625" style="239"/>
    <col min="6143" max="6143" width="4" style="239" customWidth="1"/>
    <col min="6144" max="6144" width="3.42578125" style="239" customWidth="1"/>
    <col min="6145" max="6145" width="63.5703125" style="239" customWidth="1"/>
    <col min="6146" max="6146" width="18.85546875" style="239" customWidth="1"/>
    <col min="6147" max="6147" width="16.7109375" style="239" customWidth="1"/>
    <col min="6148" max="6148" width="19.28515625" style="239" customWidth="1"/>
    <col min="6149" max="6398" width="9.140625" style="239"/>
    <col min="6399" max="6399" width="4" style="239" customWidth="1"/>
    <col min="6400" max="6400" width="3.42578125" style="239" customWidth="1"/>
    <col min="6401" max="6401" width="63.5703125" style="239" customWidth="1"/>
    <col min="6402" max="6402" width="18.85546875" style="239" customWidth="1"/>
    <col min="6403" max="6403" width="16.7109375" style="239" customWidth="1"/>
    <col min="6404" max="6404" width="19.28515625" style="239" customWidth="1"/>
    <col min="6405" max="6654" width="9.140625" style="239"/>
    <col min="6655" max="6655" width="4" style="239" customWidth="1"/>
    <col min="6656" max="6656" width="3.42578125" style="239" customWidth="1"/>
    <col min="6657" max="6657" width="63.5703125" style="239" customWidth="1"/>
    <col min="6658" max="6658" width="18.85546875" style="239" customWidth="1"/>
    <col min="6659" max="6659" width="16.7109375" style="239" customWidth="1"/>
    <col min="6660" max="6660" width="19.28515625" style="239" customWidth="1"/>
    <col min="6661" max="6910" width="9.140625" style="239"/>
    <col min="6911" max="6911" width="4" style="239" customWidth="1"/>
    <col min="6912" max="6912" width="3.42578125" style="239" customWidth="1"/>
    <col min="6913" max="6913" width="63.5703125" style="239" customWidth="1"/>
    <col min="6914" max="6914" width="18.85546875" style="239" customWidth="1"/>
    <col min="6915" max="6915" width="16.7109375" style="239" customWidth="1"/>
    <col min="6916" max="6916" width="19.28515625" style="239" customWidth="1"/>
    <col min="6917" max="7166" width="9.140625" style="239"/>
    <col min="7167" max="7167" width="4" style="239" customWidth="1"/>
    <col min="7168" max="7168" width="3.42578125" style="239" customWidth="1"/>
    <col min="7169" max="7169" width="63.5703125" style="239" customWidth="1"/>
    <col min="7170" max="7170" width="18.85546875" style="239" customWidth="1"/>
    <col min="7171" max="7171" width="16.7109375" style="239" customWidth="1"/>
    <col min="7172" max="7172" width="19.28515625" style="239" customWidth="1"/>
    <col min="7173" max="7422" width="9.140625" style="239"/>
    <col min="7423" max="7423" width="4" style="239" customWidth="1"/>
    <col min="7424" max="7424" width="3.42578125" style="239" customWidth="1"/>
    <col min="7425" max="7425" width="63.5703125" style="239" customWidth="1"/>
    <col min="7426" max="7426" width="18.85546875" style="239" customWidth="1"/>
    <col min="7427" max="7427" width="16.7109375" style="239" customWidth="1"/>
    <col min="7428" max="7428" width="19.28515625" style="239" customWidth="1"/>
    <col min="7429" max="7678" width="9.140625" style="239"/>
    <col min="7679" max="7679" width="4" style="239" customWidth="1"/>
    <col min="7680" max="7680" width="3.42578125" style="239" customWidth="1"/>
    <col min="7681" max="7681" width="63.5703125" style="239" customWidth="1"/>
    <col min="7682" max="7682" width="18.85546875" style="239" customWidth="1"/>
    <col min="7683" max="7683" width="16.7109375" style="239" customWidth="1"/>
    <col min="7684" max="7684" width="19.28515625" style="239" customWidth="1"/>
    <col min="7685" max="7934" width="9.140625" style="239"/>
    <col min="7935" max="7935" width="4" style="239" customWidth="1"/>
    <col min="7936" max="7936" width="3.42578125" style="239" customWidth="1"/>
    <col min="7937" max="7937" width="63.5703125" style="239" customWidth="1"/>
    <col min="7938" max="7938" width="18.85546875" style="239" customWidth="1"/>
    <col min="7939" max="7939" width="16.7109375" style="239" customWidth="1"/>
    <col min="7940" max="7940" width="19.28515625" style="239" customWidth="1"/>
    <col min="7941" max="8190" width="9.140625" style="239"/>
    <col min="8191" max="8191" width="4" style="239" customWidth="1"/>
    <col min="8192" max="8192" width="3.42578125" style="239" customWidth="1"/>
    <col min="8193" max="8193" width="63.5703125" style="239" customWidth="1"/>
    <col min="8194" max="8194" width="18.85546875" style="239" customWidth="1"/>
    <col min="8195" max="8195" width="16.7109375" style="239" customWidth="1"/>
    <col min="8196" max="8196" width="19.28515625" style="239" customWidth="1"/>
    <col min="8197" max="8446" width="9.140625" style="239"/>
    <col min="8447" max="8447" width="4" style="239" customWidth="1"/>
    <col min="8448" max="8448" width="3.42578125" style="239" customWidth="1"/>
    <col min="8449" max="8449" width="63.5703125" style="239" customWidth="1"/>
    <col min="8450" max="8450" width="18.85546875" style="239" customWidth="1"/>
    <col min="8451" max="8451" width="16.7109375" style="239" customWidth="1"/>
    <col min="8452" max="8452" width="19.28515625" style="239" customWidth="1"/>
    <col min="8453" max="8702" width="9.140625" style="239"/>
    <col min="8703" max="8703" width="4" style="239" customWidth="1"/>
    <col min="8704" max="8704" width="3.42578125" style="239" customWidth="1"/>
    <col min="8705" max="8705" width="63.5703125" style="239" customWidth="1"/>
    <col min="8706" max="8706" width="18.85546875" style="239" customWidth="1"/>
    <col min="8707" max="8707" width="16.7109375" style="239" customWidth="1"/>
    <col min="8708" max="8708" width="19.28515625" style="239" customWidth="1"/>
    <col min="8709" max="8958" width="9.140625" style="239"/>
    <col min="8959" max="8959" width="4" style="239" customWidth="1"/>
    <col min="8960" max="8960" width="3.42578125" style="239" customWidth="1"/>
    <col min="8961" max="8961" width="63.5703125" style="239" customWidth="1"/>
    <col min="8962" max="8962" width="18.85546875" style="239" customWidth="1"/>
    <col min="8963" max="8963" width="16.7109375" style="239" customWidth="1"/>
    <col min="8964" max="8964" width="19.28515625" style="239" customWidth="1"/>
    <col min="8965" max="9214" width="9.140625" style="239"/>
    <col min="9215" max="9215" width="4" style="239" customWidth="1"/>
    <col min="9216" max="9216" width="3.42578125" style="239" customWidth="1"/>
    <col min="9217" max="9217" width="63.5703125" style="239" customWidth="1"/>
    <col min="9218" max="9218" width="18.85546875" style="239" customWidth="1"/>
    <col min="9219" max="9219" width="16.7109375" style="239" customWidth="1"/>
    <col min="9220" max="9220" width="19.28515625" style="239" customWidth="1"/>
    <col min="9221" max="9470" width="9.140625" style="239"/>
    <col min="9471" max="9471" width="4" style="239" customWidth="1"/>
    <col min="9472" max="9472" width="3.42578125" style="239" customWidth="1"/>
    <col min="9473" max="9473" width="63.5703125" style="239" customWidth="1"/>
    <col min="9474" max="9474" width="18.85546875" style="239" customWidth="1"/>
    <col min="9475" max="9475" width="16.7109375" style="239" customWidth="1"/>
    <col min="9476" max="9476" width="19.28515625" style="239" customWidth="1"/>
    <col min="9477" max="9726" width="9.140625" style="239"/>
    <col min="9727" max="9727" width="4" style="239" customWidth="1"/>
    <col min="9728" max="9728" width="3.42578125" style="239" customWidth="1"/>
    <col min="9729" max="9729" width="63.5703125" style="239" customWidth="1"/>
    <col min="9730" max="9730" width="18.85546875" style="239" customWidth="1"/>
    <col min="9731" max="9731" width="16.7109375" style="239" customWidth="1"/>
    <col min="9732" max="9732" width="19.28515625" style="239" customWidth="1"/>
    <col min="9733" max="9982" width="9.140625" style="239"/>
    <col min="9983" max="9983" width="4" style="239" customWidth="1"/>
    <col min="9984" max="9984" width="3.42578125" style="239" customWidth="1"/>
    <col min="9985" max="9985" width="63.5703125" style="239" customWidth="1"/>
    <col min="9986" max="9986" width="18.85546875" style="239" customWidth="1"/>
    <col min="9987" max="9987" width="16.7109375" style="239" customWidth="1"/>
    <col min="9988" max="9988" width="19.28515625" style="239" customWidth="1"/>
    <col min="9989" max="10238" width="9.140625" style="239"/>
    <col min="10239" max="10239" width="4" style="239" customWidth="1"/>
    <col min="10240" max="10240" width="3.42578125" style="239" customWidth="1"/>
    <col min="10241" max="10241" width="63.5703125" style="239" customWidth="1"/>
    <col min="10242" max="10242" width="18.85546875" style="239" customWidth="1"/>
    <col min="10243" max="10243" width="16.7109375" style="239" customWidth="1"/>
    <col min="10244" max="10244" width="19.28515625" style="239" customWidth="1"/>
    <col min="10245" max="10494" width="9.140625" style="239"/>
    <col min="10495" max="10495" width="4" style="239" customWidth="1"/>
    <col min="10496" max="10496" width="3.42578125" style="239" customWidth="1"/>
    <col min="10497" max="10497" width="63.5703125" style="239" customWidth="1"/>
    <col min="10498" max="10498" width="18.85546875" style="239" customWidth="1"/>
    <col min="10499" max="10499" width="16.7109375" style="239" customWidth="1"/>
    <col min="10500" max="10500" width="19.28515625" style="239" customWidth="1"/>
    <col min="10501" max="10750" width="9.140625" style="239"/>
    <col min="10751" max="10751" width="4" style="239" customWidth="1"/>
    <col min="10752" max="10752" width="3.42578125" style="239" customWidth="1"/>
    <col min="10753" max="10753" width="63.5703125" style="239" customWidth="1"/>
    <col min="10754" max="10754" width="18.85546875" style="239" customWidth="1"/>
    <col min="10755" max="10755" width="16.7109375" style="239" customWidth="1"/>
    <col min="10756" max="10756" width="19.28515625" style="239" customWidth="1"/>
    <col min="10757" max="11006" width="9.140625" style="239"/>
    <col min="11007" max="11007" width="4" style="239" customWidth="1"/>
    <col min="11008" max="11008" width="3.42578125" style="239" customWidth="1"/>
    <col min="11009" max="11009" width="63.5703125" style="239" customWidth="1"/>
    <col min="11010" max="11010" width="18.85546875" style="239" customWidth="1"/>
    <col min="11011" max="11011" width="16.7109375" style="239" customWidth="1"/>
    <col min="11012" max="11012" width="19.28515625" style="239" customWidth="1"/>
    <col min="11013" max="11262" width="9.140625" style="239"/>
    <col min="11263" max="11263" width="4" style="239" customWidth="1"/>
    <col min="11264" max="11264" width="3.42578125" style="239" customWidth="1"/>
    <col min="11265" max="11265" width="63.5703125" style="239" customWidth="1"/>
    <col min="11266" max="11266" width="18.85546875" style="239" customWidth="1"/>
    <col min="11267" max="11267" width="16.7109375" style="239" customWidth="1"/>
    <col min="11268" max="11268" width="19.28515625" style="239" customWidth="1"/>
    <col min="11269" max="11518" width="9.140625" style="239"/>
    <col min="11519" max="11519" width="4" style="239" customWidth="1"/>
    <col min="11520" max="11520" width="3.42578125" style="239" customWidth="1"/>
    <col min="11521" max="11521" width="63.5703125" style="239" customWidth="1"/>
    <col min="11522" max="11522" width="18.85546875" style="239" customWidth="1"/>
    <col min="11523" max="11523" width="16.7109375" style="239" customWidth="1"/>
    <col min="11524" max="11524" width="19.28515625" style="239" customWidth="1"/>
    <col min="11525" max="11774" width="9.140625" style="239"/>
    <col min="11775" max="11775" width="4" style="239" customWidth="1"/>
    <col min="11776" max="11776" width="3.42578125" style="239" customWidth="1"/>
    <col min="11777" max="11777" width="63.5703125" style="239" customWidth="1"/>
    <col min="11778" max="11778" width="18.85546875" style="239" customWidth="1"/>
    <col min="11779" max="11779" width="16.7109375" style="239" customWidth="1"/>
    <col min="11780" max="11780" width="19.28515625" style="239" customWidth="1"/>
    <col min="11781" max="12030" width="9.140625" style="239"/>
    <col min="12031" max="12031" width="4" style="239" customWidth="1"/>
    <col min="12032" max="12032" width="3.42578125" style="239" customWidth="1"/>
    <col min="12033" max="12033" width="63.5703125" style="239" customWidth="1"/>
    <col min="12034" max="12034" width="18.85546875" style="239" customWidth="1"/>
    <col min="12035" max="12035" width="16.7109375" style="239" customWidth="1"/>
    <col min="12036" max="12036" width="19.28515625" style="239" customWidth="1"/>
    <col min="12037" max="12286" width="9.140625" style="239"/>
    <col min="12287" max="12287" width="4" style="239" customWidth="1"/>
    <col min="12288" max="12288" width="3.42578125" style="239" customWidth="1"/>
    <col min="12289" max="12289" width="63.5703125" style="239" customWidth="1"/>
    <col min="12290" max="12290" width="18.85546875" style="239" customWidth="1"/>
    <col min="12291" max="12291" width="16.7109375" style="239" customWidth="1"/>
    <col min="12292" max="12292" width="19.28515625" style="239" customWidth="1"/>
    <col min="12293" max="12542" width="9.140625" style="239"/>
    <col min="12543" max="12543" width="4" style="239" customWidth="1"/>
    <col min="12544" max="12544" width="3.42578125" style="239" customWidth="1"/>
    <col min="12545" max="12545" width="63.5703125" style="239" customWidth="1"/>
    <col min="12546" max="12546" width="18.85546875" style="239" customWidth="1"/>
    <col min="12547" max="12547" width="16.7109375" style="239" customWidth="1"/>
    <col min="12548" max="12548" width="19.28515625" style="239" customWidth="1"/>
    <col min="12549" max="12798" width="9.140625" style="239"/>
    <col min="12799" max="12799" width="4" style="239" customWidth="1"/>
    <col min="12800" max="12800" width="3.42578125" style="239" customWidth="1"/>
    <col min="12801" max="12801" width="63.5703125" style="239" customWidth="1"/>
    <col min="12802" max="12802" width="18.85546875" style="239" customWidth="1"/>
    <col min="12803" max="12803" width="16.7109375" style="239" customWidth="1"/>
    <col min="12804" max="12804" width="19.28515625" style="239" customWidth="1"/>
    <col min="12805" max="13054" width="9.140625" style="239"/>
    <col min="13055" max="13055" width="4" style="239" customWidth="1"/>
    <col min="13056" max="13056" width="3.42578125" style="239" customWidth="1"/>
    <col min="13057" max="13057" width="63.5703125" style="239" customWidth="1"/>
    <col min="13058" max="13058" width="18.85546875" style="239" customWidth="1"/>
    <col min="13059" max="13059" width="16.7109375" style="239" customWidth="1"/>
    <col min="13060" max="13060" width="19.28515625" style="239" customWidth="1"/>
    <col min="13061" max="13310" width="9.140625" style="239"/>
    <col min="13311" max="13311" width="4" style="239" customWidth="1"/>
    <col min="13312" max="13312" width="3.42578125" style="239" customWidth="1"/>
    <col min="13313" max="13313" width="63.5703125" style="239" customWidth="1"/>
    <col min="13314" max="13314" width="18.85546875" style="239" customWidth="1"/>
    <col min="13315" max="13315" width="16.7109375" style="239" customWidth="1"/>
    <col min="13316" max="13316" width="19.28515625" style="239" customWidth="1"/>
    <col min="13317" max="13566" width="9.140625" style="239"/>
    <col min="13567" max="13567" width="4" style="239" customWidth="1"/>
    <col min="13568" max="13568" width="3.42578125" style="239" customWidth="1"/>
    <col min="13569" max="13569" width="63.5703125" style="239" customWidth="1"/>
    <col min="13570" max="13570" width="18.85546875" style="239" customWidth="1"/>
    <col min="13571" max="13571" width="16.7109375" style="239" customWidth="1"/>
    <col min="13572" max="13572" width="19.28515625" style="239" customWidth="1"/>
    <col min="13573" max="13822" width="9.140625" style="239"/>
    <col min="13823" max="13823" width="4" style="239" customWidth="1"/>
    <col min="13824" max="13824" width="3.42578125" style="239" customWidth="1"/>
    <col min="13825" max="13825" width="63.5703125" style="239" customWidth="1"/>
    <col min="13826" max="13826" width="18.85546875" style="239" customWidth="1"/>
    <col min="13827" max="13827" width="16.7109375" style="239" customWidth="1"/>
    <col min="13828" max="13828" width="19.28515625" style="239" customWidth="1"/>
    <col min="13829" max="14078" width="9.140625" style="239"/>
    <col min="14079" max="14079" width="4" style="239" customWidth="1"/>
    <col min="14080" max="14080" width="3.42578125" style="239" customWidth="1"/>
    <col min="14081" max="14081" width="63.5703125" style="239" customWidth="1"/>
    <col min="14082" max="14082" width="18.85546875" style="239" customWidth="1"/>
    <col min="14083" max="14083" width="16.7109375" style="239" customWidth="1"/>
    <col min="14084" max="14084" width="19.28515625" style="239" customWidth="1"/>
    <col min="14085" max="14334" width="9.140625" style="239"/>
    <col min="14335" max="14335" width="4" style="239" customWidth="1"/>
    <col min="14336" max="14336" width="3.42578125" style="239" customWidth="1"/>
    <col min="14337" max="14337" width="63.5703125" style="239" customWidth="1"/>
    <col min="14338" max="14338" width="18.85546875" style="239" customWidth="1"/>
    <col min="14339" max="14339" width="16.7109375" style="239" customWidth="1"/>
    <col min="14340" max="14340" width="19.28515625" style="239" customWidth="1"/>
    <col min="14341" max="14590" width="9.140625" style="239"/>
    <col min="14591" max="14591" width="4" style="239" customWidth="1"/>
    <col min="14592" max="14592" width="3.42578125" style="239" customWidth="1"/>
    <col min="14593" max="14593" width="63.5703125" style="239" customWidth="1"/>
    <col min="14594" max="14594" width="18.85546875" style="239" customWidth="1"/>
    <col min="14595" max="14595" width="16.7109375" style="239" customWidth="1"/>
    <col min="14596" max="14596" width="19.28515625" style="239" customWidth="1"/>
    <col min="14597" max="14846" width="9.140625" style="239"/>
    <col min="14847" max="14847" width="4" style="239" customWidth="1"/>
    <col min="14848" max="14848" width="3.42578125" style="239" customWidth="1"/>
    <col min="14849" max="14849" width="63.5703125" style="239" customWidth="1"/>
    <col min="14850" max="14850" width="18.85546875" style="239" customWidth="1"/>
    <col min="14851" max="14851" width="16.7109375" style="239" customWidth="1"/>
    <col min="14852" max="14852" width="19.28515625" style="239" customWidth="1"/>
    <col min="14853" max="15102" width="9.140625" style="239"/>
    <col min="15103" max="15103" width="4" style="239" customWidth="1"/>
    <col min="15104" max="15104" width="3.42578125" style="239" customWidth="1"/>
    <col min="15105" max="15105" width="63.5703125" style="239" customWidth="1"/>
    <col min="15106" max="15106" width="18.85546875" style="239" customWidth="1"/>
    <col min="15107" max="15107" width="16.7109375" style="239" customWidth="1"/>
    <col min="15108" max="15108" width="19.28515625" style="239" customWidth="1"/>
    <col min="15109" max="15358" width="9.140625" style="239"/>
    <col min="15359" max="15359" width="4" style="239" customWidth="1"/>
    <col min="15360" max="15360" width="3.42578125" style="239" customWidth="1"/>
    <col min="15361" max="15361" width="63.5703125" style="239" customWidth="1"/>
    <col min="15362" max="15362" width="18.85546875" style="239" customWidth="1"/>
    <col min="15363" max="15363" width="16.7109375" style="239" customWidth="1"/>
    <col min="15364" max="15364" width="19.28515625" style="239" customWidth="1"/>
    <col min="15365" max="15614" width="9.140625" style="239"/>
    <col min="15615" max="15615" width="4" style="239" customWidth="1"/>
    <col min="15616" max="15616" width="3.42578125" style="239" customWidth="1"/>
    <col min="15617" max="15617" width="63.5703125" style="239" customWidth="1"/>
    <col min="15618" max="15618" width="18.85546875" style="239" customWidth="1"/>
    <col min="15619" max="15619" width="16.7109375" style="239" customWidth="1"/>
    <col min="15620" max="15620" width="19.28515625" style="239" customWidth="1"/>
    <col min="15621" max="15870" width="9.140625" style="239"/>
    <col min="15871" max="15871" width="4" style="239" customWidth="1"/>
    <col min="15872" max="15872" width="3.42578125" style="239" customWidth="1"/>
    <col min="15873" max="15873" width="63.5703125" style="239" customWidth="1"/>
    <col min="15874" max="15874" width="18.85546875" style="239" customWidth="1"/>
    <col min="15875" max="15875" width="16.7109375" style="239" customWidth="1"/>
    <col min="15876" max="15876" width="19.28515625" style="239" customWidth="1"/>
    <col min="15877" max="16126" width="9.140625" style="239"/>
    <col min="16127" max="16127" width="4" style="239" customWidth="1"/>
    <col min="16128" max="16128" width="3.42578125" style="239" customWidth="1"/>
    <col min="16129" max="16129" width="63.5703125" style="239" customWidth="1"/>
    <col min="16130" max="16130" width="18.85546875" style="239" customWidth="1"/>
    <col min="16131" max="16131" width="16.7109375" style="239" customWidth="1"/>
    <col min="16132" max="16132" width="19.28515625" style="239" customWidth="1"/>
    <col min="16133" max="16384" width="9.140625" style="239"/>
  </cols>
  <sheetData>
    <row r="2" spans="2:5">
      <c r="C2" s="483" t="s">
        <v>711</v>
      </c>
    </row>
    <row r="3" spans="2:5" ht="15.75">
      <c r="B3" s="604"/>
      <c r="C3" s="483" t="str">
        <f>'SCH-10'!F3</f>
        <v>B.Sc (MLT) , B.Sc(AHS) &amp; PARA MEDICAL</v>
      </c>
      <c r="D3" s="49" t="s">
        <v>726</v>
      </c>
      <c r="E3" s="605"/>
    </row>
    <row r="5" spans="2:5" ht="42" customHeight="1">
      <c r="B5" s="1162" t="s">
        <v>727</v>
      </c>
      <c r="C5" s="1162"/>
      <c r="D5" s="1162"/>
    </row>
    <row r="6" spans="2:5" ht="14.25" customHeight="1" thickBot="1">
      <c r="E6" s="253" t="s">
        <v>162</v>
      </c>
    </row>
    <row r="7" spans="2:5" ht="15.75" customHeight="1" thickTop="1">
      <c r="B7" s="1163" t="s">
        <v>3</v>
      </c>
      <c r="C7" s="1164"/>
      <c r="D7" s="1169" t="s">
        <v>655</v>
      </c>
      <c r="E7" s="1169" t="s">
        <v>654</v>
      </c>
    </row>
    <row r="8" spans="2:5" ht="51.75" customHeight="1">
      <c r="B8" s="1165"/>
      <c r="C8" s="1166"/>
      <c r="D8" s="1170"/>
      <c r="E8" s="1170"/>
    </row>
    <row r="9" spans="2:5" ht="16.5" customHeight="1" thickBot="1">
      <c r="B9" s="1167"/>
      <c r="C9" s="1168"/>
      <c r="D9" s="606">
        <v>1</v>
      </c>
      <c r="E9" s="607">
        <v>2</v>
      </c>
    </row>
    <row r="10" spans="2:5" ht="18.75" customHeight="1" thickTop="1">
      <c r="B10" s="246" t="s">
        <v>728</v>
      </c>
      <c r="C10" s="249"/>
      <c r="D10" s="608">
        <v>0</v>
      </c>
      <c r="E10" s="609">
        <v>0</v>
      </c>
    </row>
    <row r="11" spans="2:5" ht="15.75" customHeight="1">
      <c r="B11" s="246"/>
      <c r="C11" s="249"/>
      <c r="D11" s="608"/>
      <c r="E11" s="609"/>
    </row>
    <row r="12" spans="2:5" ht="24.75" customHeight="1" thickBot="1">
      <c r="B12" s="610" t="s">
        <v>729</v>
      </c>
      <c r="C12" s="611"/>
      <c r="D12" s="612">
        <f>SUM(D10)</f>
        <v>0</v>
      </c>
      <c r="E12" s="613">
        <f>SUM(E10)</f>
        <v>0</v>
      </c>
    </row>
    <row r="13" spans="2:5" ht="19.5" customHeight="1" thickTop="1">
      <c r="B13" s="614" t="s">
        <v>730</v>
      </c>
      <c r="C13" s="242"/>
      <c r="D13" s="615"/>
      <c r="E13" s="616"/>
    </row>
    <row r="14" spans="2:5">
      <c r="B14" s="246"/>
      <c r="C14" s="249" t="s">
        <v>731</v>
      </c>
      <c r="D14" s="608">
        <v>0</v>
      </c>
      <c r="E14" s="609">
        <v>0</v>
      </c>
    </row>
    <row r="15" spans="2:5">
      <c r="B15" s="246"/>
      <c r="C15" s="249" t="s">
        <v>732</v>
      </c>
      <c r="D15" s="608"/>
      <c r="E15" s="609"/>
    </row>
    <row r="16" spans="2:5">
      <c r="B16" s="246"/>
      <c r="C16" s="249" t="s">
        <v>733</v>
      </c>
      <c r="D16" s="608"/>
      <c r="E16" s="609"/>
    </row>
    <row r="17" spans="2:5" ht="13.5" thickBot="1">
      <c r="B17" s="610" t="s">
        <v>734</v>
      </c>
      <c r="C17" s="611"/>
      <c r="D17" s="612">
        <f>D14+D15+D16</f>
        <v>0</v>
      </c>
      <c r="E17" s="613">
        <f>E14+E15+E16</f>
        <v>0</v>
      </c>
    </row>
    <row r="18" spans="2:5" ht="13.5" thickTop="1">
      <c r="B18" s="246"/>
      <c r="C18" s="617"/>
      <c r="D18" s="608"/>
      <c r="E18" s="609"/>
    </row>
    <row r="19" spans="2:5" ht="13.5" thickBot="1">
      <c r="B19" s="618" t="s">
        <v>735</v>
      </c>
      <c r="C19" s="619"/>
      <c r="D19" s="620">
        <f>D12-D17</f>
        <v>0</v>
      </c>
      <c r="E19" s="621">
        <f>E12-E17</f>
        <v>0</v>
      </c>
    </row>
    <row r="20" spans="2:5" ht="13.5" thickTop="1"/>
  </sheetData>
  <mergeCells count="4">
    <mergeCell ref="B5:D5"/>
    <mergeCell ref="B7:C9"/>
    <mergeCell ref="D7:D8"/>
    <mergeCell ref="E7:E8"/>
  </mergeCells>
  <pageMargins left="0.98425196850393704" right="0.98425196850393704" top="0.98425196850393704" bottom="0.98425196850393704" header="0.51181102362204722" footer="0.51181102362204722"/>
  <pageSetup paperSize="5" scale="92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>
  <sheetPr>
    <tabColor rgb="FFFFFF00"/>
  </sheetPr>
  <dimension ref="B3:E27"/>
  <sheetViews>
    <sheetView view="pageBreakPreview" topLeftCell="A16" zoomScale="90" zoomScaleSheetLayoutView="90" workbookViewId="0">
      <selection activeCell="D6" sqref="D6"/>
    </sheetView>
  </sheetViews>
  <sheetFormatPr defaultRowHeight="12.75"/>
  <cols>
    <col min="1" max="1" width="3.42578125" style="559" customWidth="1"/>
    <col min="2" max="2" width="3.7109375" style="559" customWidth="1"/>
    <col min="3" max="3" width="54" style="559" customWidth="1"/>
    <col min="4" max="4" width="18.85546875" style="559" customWidth="1"/>
    <col min="5" max="5" width="15.85546875" style="559" customWidth="1"/>
    <col min="6" max="254" width="9.140625" style="559"/>
    <col min="255" max="255" width="3.42578125" style="559" customWidth="1"/>
    <col min="256" max="256" width="3.7109375" style="559" customWidth="1"/>
    <col min="257" max="257" width="75" style="559" customWidth="1"/>
    <col min="258" max="258" width="27" style="559" customWidth="1"/>
    <col min="259" max="259" width="15.85546875" style="559" customWidth="1"/>
    <col min="260" max="260" width="19.85546875" style="559" customWidth="1"/>
    <col min="261" max="510" width="9.140625" style="559"/>
    <col min="511" max="511" width="3.42578125" style="559" customWidth="1"/>
    <col min="512" max="512" width="3.7109375" style="559" customWidth="1"/>
    <col min="513" max="513" width="75" style="559" customWidth="1"/>
    <col min="514" max="514" width="27" style="559" customWidth="1"/>
    <col min="515" max="515" width="15.85546875" style="559" customWidth="1"/>
    <col min="516" max="516" width="19.85546875" style="559" customWidth="1"/>
    <col min="517" max="766" width="9.140625" style="559"/>
    <col min="767" max="767" width="3.42578125" style="559" customWidth="1"/>
    <col min="768" max="768" width="3.7109375" style="559" customWidth="1"/>
    <col min="769" max="769" width="75" style="559" customWidth="1"/>
    <col min="770" max="770" width="27" style="559" customWidth="1"/>
    <col min="771" max="771" width="15.85546875" style="559" customWidth="1"/>
    <col min="772" max="772" width="19.85546875" style="559" customWidth="1"/>
    <col min="773" max="1022" width="9.140625" style="559"/>
    <col min="1023" max="1023" width="3.42578125" style="559" customWidth="1"/>
    <col min="1024" max="1024" width="3.7109375" style="559" customWidth="1"/>
    <col min="1025" max="1025" width="75" style="559" customWidth="1"/>
    <col min="1026" max="1026" width="27" style="559" customWidth="1"/>
    <col min="1027" max="1027" width="15.85546875" style="559" customWidth="1"/>
    <col min="1028" max="1028" width="19.85546875" style="559" customWidth="1"/>
    <col min="1029" max="1278" width="9.140625" style="559"/>
    <col min="1279" max="1279" width="3.42578125" style="559" customWidth="1"/>
    <col min="1280" max="1280" width="3.7109375" style="559" customWidth="1"/>
    <col min="1281" max="1281" width="75" style="559" customWidth="1"/>
    <col min="1282" max="1282" width="27" style="559" customWidth="1"/>
    <col min="1283" max="1283" width="15.85546875" style="559" customWidth="1"/>
    <col min="1284" max="1284" width="19.85546875" style="559" customWidth="1"/>
    <col min="1285" max="1534" width="9.140625" style="559"/>
    <col min="1535" max="1535" width="3.42578125" style="559" customWidth="1"/>
    <col min="1536" max="1536" width="3.7109375" style="559" customWidth="1"/>
    <col min="1537" max="1537" width="75" style="559" customWidth="1"/>
    <col min="1538" max="1538" width="27" style="559" customWidth="1"/>
    <col min="1539" max="1539" width="15.85546875" style="559" customWidth="1"/>
    <col min="1540" max="1540" width="19.85546875" style="559" customWidth="1"/>
    <col min="1541" max="1790" width="9.140625" style="559"/>
    <col min="1791" max="1791" width="3.42578125" style="559" customWidth="1"/>
    <col min="1792" max="1792" width="3.7109375" style="559" customWidth="1"/>
    <col min="1793" max="1793" width="75" style="559" customWidth="1"/>
    <col min="1794" max="1794" width="27" style="559" customWidth="1"/>
    <col min="1795" max="1795" width="15.85546875" style="559" customWidth="1"/>
    <col min="1796" max="1796" width="19.85546875" style="559" customWidth="1"/>
    <col min="1797" max="2046" width="9.140625" style="559"/>
    <col min="2047" max="2047" width="3.42578125" style="559" customWidth="1"/>
    <col min="2048" max="2048" width="3.7109375" style="559" customWidth="1"/>
    <col min="2049" max="2049" width="75" style="559" customWidth="1"/>
    <col min="2050" max="2050" width="27" style="559" customWidth="1"/>
    <col min="2051" max="2051" width="15.85546875" style="559" customWidth="1"/>
    <col min="2052" max="2052" width="19.85546875" style="559" customWidth="1"/>
    <col min="2053" max="2302" width="9.140625" style="559"/>
    <col min="2303" max="2303" width="3.42578125" style="559" customWidth="1"/>
    <col min="2304" max="2304" width="3.7109375" style="559" customWidth="1"/>
    <col min="2305" max="2305" width="75" style="559" customWidth="1"/>
    <col min="2306" max="2306" width="27" style="559" customWidth="1"/>
    <col min="2307" max="2307" width="15.85546875" style="559" customWidth="1"/>
    <col min="2308" max="2308" width="19.85546875" style="559" customWidth="1"/>
    <col min="2309" max="2558" width="9.140625" style="559"/>
    <col min="2559" max="2559" width="3.42578125" style="559" customWidth="1"/>
    <col min="2560" max="2560" width="3.7109375" style="559" customWidth="1"/>
    <col min="2561" max="2561" width="75" style="559" customWidth="1"/>
    <col min="2562" max="2562" width="27" style="559" customWidth="1"/>
    <col min="2563" max="2563" width="15.85546875" style="559" customWidth="1"/>
    <col min="2564" max="2564" width="19.85546875" style="559" customWidth="1"/>
    <col min="2565" max="2814" width="9.140625" style="559"/>
    <col min="2815" max="2815" width="3.42578125" style="559" customWidth="1"/>
    <col min="2816" max="2816" width="3.7109375" style="559" customWidth="1"/>
    <col min="2817" max="2817" width="75" style="559" customWidth="1"/>
    <col min="2818" max="2818" width="27" style="559" customWidth="1"/>
    <col min="2819" max="2819" width="15.85546875" style="559" customWidth="1"/>
    <col min="2820" max="2820" width="19.85546875" style="559" customWidth="1"/>
    <col min="2821" max="3070" width="9.140625" style="559"/>
    <col min="3071" max="3071" width="3.42578125" style="559" customWidth="1"/>
    <col min="3072" max="3072" width="3.7109375" style="559" customWidth="1"/>
    <col min="3073" max="3073" width="75" style="559" customWidth="1"/>
    <col min="3074" max="3074" width="27" style="559" customWidth="1"/>
    <col min="3075" max="3075" width="15.85546875" style="559" customWidth="1"/>
    <col min="3076" max="3076" width="19.85546875" style="559" customWidth="1"/>
    <col min="3077" max="3326" width="9.140625" style="559"/>
    <col min="3327" max="3327" width="3.42578125" style="559" customWidth="1"/>
    <col min="3328" max="3328" width="3.7109375" style="559" customWidth="1"/>
    <col min="3329" max="3329" width="75" style="559" customWidth="1"/>
    <col min="3330" max="3330" width="27" style="559" customWidth="1"/>
    <col min="3331" max="3331" width="15.85546875" style="559" customWidth="1"/>
    <col min="3332" max="3332" width="19.85546875" style="559" customWidth="1"/>
    <col min="3333" max="3582" width="9.140625" style="559"/>
    <col min="3583" max="3583" width="3.42578125" style="559" customWidth="1"/>
    <col min="3584" max="3584" width="3.7109375" style="559" customWidth="1"/>
    <col min="3585" max="3585" width="75" style="559" customWidth="1"/>
    <col min="3586" max="3586" width="27" style="559" customWidth="1"/>
    <col min="3587" max="3587" width="15.85546875" style="559" customWidth="1"/>
    <col min="3588" max="3588" width="19.85546875" style="559" customWidth="1"/>
    <col min="3589" max="3838" width="9.140625" style="559"/>
    <col min="3839" max="3839" width="3.42578125" style="559" customWidth="1"/>
    <col min="3840" max="3840" width="3.7109375" style="559" customWidth="1"/>
    <col min="3841" max="3841" width="75" style="559" customWidth="1"/>
    <col min="3842" max="3842" width="27" style="559" customWidth="1"/>
    <col min="3843" max="3843" width="15.85546875" style="559" customWidth="1"/>
    <col min="3844" max="3844" width="19.85546875" style="559" customWidth="1"/>
    <col min="3845" max="4094" width="9.140625" style="559"/>
    <col min="4095" max="4095" width="3.42578125" style="559" customWidth="1"/>
    <col min="4096" max="4096" width="3.7109375" style="559" customWidth="1"/>
    <col min="4097" max="4097" width="75" style="559" customWidth="1"/>
    <col min="4098" max="4098" width="27" style="559" customWidth="1"/>
    <col min="4099" max="4099" width="15.85546875" style="559" customWidth="1"/>
    <col min="4100" max="4100" width="19.85546875" style="559" customWidth="1"/>
    <col min="4101" max="4350" width="9.140625" style="559"/>
    <col min="4351" max="4351" width="3.42578125" style="559" customWidth="1"/>
    <col min="4352" max="4352" width="3.7109375" style="559" customWidth="1"/>
    <col min="4353" max="4353" width="75" style="559" customWidth="1"/>
    <col min="4354" max="4354" width="27" style="559" customWidth="1"/>
    <col min="4355" max="4355" width="15.85546875" style="559" customWidth="1"/>
    <col min="4356" max="4356" width="19.85546875" style="559" customWidth="1"/>
    <col min="4357" max="4606" width="9.140625" style="559"/>
    <col min="4607" max="4607" width="3.42578125" style="559" customWidth="1"/>
    <col min="4608" max="4608" width="3.7109375" style="559" customWidth="1"/>
    <col min="4609" max="4609" width="75" style="559" customWidth="1"/>
    <col min="4610" max="4610" width="27" style="559" customWidth="1"/>
    <col min="4611" max="4611" width="15.85546875" style="559" customWidth="1"/>
    <col min="4612" max="4612" width="19.85546875" style="559" customWidth="1"/>
    <col min="4613" max="4862" width="9.140625" style="559"/>
    <col min="4863" max="4863" width="3.42578125" style="559" customWidth="1"/>
    <col min="4864" max="4864" width="3.7109375" style="559" customWidth="1"/>
    <col min="4865" max="4865" width="75" style="559" customWidth="1"/>
    <col min="4866" max="4866" width="27" style="559" customWidth="1"/>
    <col min="4867" max="4867" width="15.85546875" style="559" customWidth="1"/>
    <col min="4868" max="4868" width="19.85546875" style="559" customWidth="1"/>
    <col min="4869" max="5118" width="9.140625" style="559"/>
    <col min="5119" max="5119" width="3.42578125" style="559" customWidth="1"/>
    <col min="5120" max="5120" width="3.7109375" style="559" customWidth="1"/>
    <col min="5121" max="5121" width="75" style="559" customWidth="1"/>
    <col min="5122" max="5122" width="27" style="559" customWidth="1"/>
    <col min="5123" max="5123" width="15.85546875" style="559" customWidth="1"/>
    <col min="5124" max="5124" width="19.85546875" style="559" customWidth="1"/>
    <col min="5125" max="5374" width="9.140625" style="559"/>
    <col min="5375" max="5375" width="3.42578125" style="559" customWidth="1"/>
    <col min="5376" max="5376" width="3.7109375" style="559" customWidth="1"/>
    <col min="5377" max="5377" width="75" style="559" customWidth="1"/>
    <col min="5378" max="5378" width="27" style="559" customWidth="1"/>
    <col min="5379" max="5379" width="15.85546875" style="559" customWidth="1"/>
    <col min="5380" max="5380" width="19.85546875" style="559" customWidth="1"/>
    <col min="5381" max="5630" width="9.140625" style="559"/>
    <col min="5631" max="5631" width="3.42578125" style="559" customWidth="1"/>
    <col min="5632" max="5632" width="3.7109375" style="559" customWidth="1"/>
    <col min="5633" max="5633" width="75" style="559" customWidth="1"/>
    <col min="5634" max="5634" width="27" style="559" customWidth="1"/>
    <col min="5635" max="5635" width="15.85546875" style="559" customWidth="1"/>
    <col min="5636" max="5636" width="19.85546875" style="559" customWidth="1"/>
    <col min="5637" max="5886" width="9.140625" style="559"/>
    <col min="5887" max="5887" width="3.42578125" style="559" customWidth="1"/>
    <col min="5888" max="5888" width="3.7109375" style="559" customWidth="1"/>
    <col min="5889" max="5889" width="75" style="559" customWidth="1"/>
    <col min="5890" max="5890" width="27" style="559" customWidth="1"/>
    <col min="5891" max="5891" width="15.85546875" style="559" customWidth="1"/>
    <col min="5892" max="5892" width="19.85546875" style="559" customWidth="1"/>
    <col min="5893" max="6142" width="9.140625" style="559"/>
    <col min="6143" max="6143" width="3.42578125" style="559" customWidth="1"/>
    <col min="6144" max="6144" width="3.7109375" style="559" customWidth="1"/>
    <col min="6145" max="6145" width="75" style="559" customWidth="1"/>
    <col min="6146" max="6146" width="27" style="559" customWidth="1"/>
    <col min="6147" max="6147" width="15.85546875" style="559" customWidth="1"/>
    <col min="6148" max="6148" width="19.85546875" style="559" customWidth="1"/>
    <col min="6149" max="6398" width="9.140625" style="559"/>
    <col min="6399" max="6399" width="3.42578125" style="559" customWidth="1"/>
    <col min="6400" max="6400" width="3.7109375" style="559" customWidth="1"/>
    <col min="6401" max="6401" width="75" style="559" customWidth="1"/>
    <col min="6402" max="6402" width="27" style="559" customWidth="1"/>
    <col min="6403" max="6403" width="15.85546875" style="559" customWidth="1"/>
    <col min="6404" max="6404" width="19.85546875" style="559" customWidth="1"/>
    <col min="6405" max="6654" width="9.140625" style="559"/>
    <col min="6655" max="6655" width="3.42578125" style="559" customWidth="1"/>
    <col min="6656" max="6656" width="3.7109375" style="559" customWidth="1"/>
    <col min="6657" max="6657" width="75" style="559" customWidth="1"/>
    <col min="6658" max="6658" width="27" style="559" customWidth="1"/>
    <col min="6659" max="6659" width="15.85546875" style="559" customWidth="1"/>
    <col min="6660" max="6660" width="19.85546875" style="559" customWidth="1"/>
    <col min="6661" max="6910" width="9.140625" style="559"/>
    <col min="6911" max="6911" width="3.42578125" style="559" customWidth="1"/>
    <col min="6912" max="6912" width="3.7109375" style="559" customWidth="1"/>
    <col min="6913" max="6913" width="75" style="559" customWidth="1"/>
    <col min="6914" max="6914" width="27" style="559" customWidth="1"/>
    <col min="6915" max="6915" width="15.85546875" style="559" customWidth="1"/>
    <col min="6916" max="6916" width="19.85546875" style="559" customWidth="1"/>
    <col min="6917" max="7166" width="9.140625" style="559"/>
    <col min="7167" max="7167" width="3.42578125" style="559" customWidth="1"/>
    <col min="7168" max="7168" width="3.7109375" style="559" customWidth="1"/>
    <col min="7169" max="7169" width="75" style="559" customWidth="1"/>
    <col min="7170" max="7170" width="27" style="559" customWidth="1"/>
    <col min="7171" max="7171" width="15.85546875" style="559" customWidth="1"/>
    <col min="7172" max="7172" width="19.85546875" style="559" customWidth="1"/>
    <col min="7173" max="7422" width="9.140625" style="559"/>
    <col min="7423" max="7423" width="3.42578125" style="559" customWidth="1"/>
    <col min="7424" max="7424" width="3.7109375" style="559" customWidth="1"/>
    <col min="7425" max="7425" width="75" style="559" customWidth="1"/>
    <col min="7426" max="7426" width="27" style="559" customWidth="1"/>
    <col min="7427" max="7427" width="15.85546875" style="559" customWidth="1"/>
    <col min="7428" max="7428" width="19.85546875" style="559" customWidth="1"/>
    <col min="7429" max="7678" width="9.140625" style="559"/>
    <col min="7679" max="7679" width="3.42578125" style="559" customWidth="1"/>
    <col min="7680" max="7680" width="3.7109375" style="559" customWidth="1"/>
    <col min="7681" max="7681" width="75" style="559" customWidth="1"/>
    <col min="7682" max="7682" width="27" style="559" customWidth="1"/>
    <col min="7683" max="7683" width="15.85546875" style="559" customWidth="1"/>
    <col min="7684" max="7684" width="19.85546875" style="559" customWidth="1"/>
    <col min="7685" max="7934" width="9.140625" style="559"/>
    <col min="7935" max="7935" width="3.42578125" style="559" customWidth="1"/>
    <col min="7936" max="7936" width="3.7109375" style="559" customWidth="1"/>
    <col min="7937" max="7937" width="75" style="559" customWidth="1"/>
    <col min="7938" max="7938" width="27" style="559" customWidth="1"/>
    <col min="7939" max="7939" width="15.85546875" style="559" customWidth="1"/>
    <col min="7940" max="7940" width="19.85546875" style="559" customWidth="1"/>
    <col min="7941" max="8190" width="9.140625" style="559"/>
    <col min="8191" max="8191" width="3.42578125" style="559" customWidth="1"/>
    <col min="8192" max="8192" width="3.7109375" style="559" customWidth="1"/>
    <col min="8193" max="8193" width="75" style="559" customWidth="1"/>
    <col min="8194" max="8194" width="27" style="559" customWidth="1"/>
    <col min="8195" max="8195" width="15.85546875" style="559" customWidth="1"/>
    <col min="8196" max="8196" width="19.85546875" style="559" customWidth="1"/>
    <col min="8197" max="8446" width="9.140625" style="559"/>
    <col min="8447" max="8447" width="3.42578125" style="559" customWidth="1"/>
    <col min="8448" max="8448" width="3.7109375" style="559" customWidth="1"/>
    <col min="8449" max="8449" width="75" style="559" customWidth="1"/>
    <col min="8450" max="8450" width="27" style="559" customWidth="1"/>
    <col min="8451" max="8451" width="15.85546875" style="559" customWidth="1"/>
    <col min="8452" max="8452" width="19.85546875" style="559" customWidth="1"/>
    <col min="8453" max="8702" width="9.140625" style="559"/>
    <col min="8703" max="8703" width="3.42578125" style="559" customWidth="1"/>
    <col min="8704" max="8704" width="3.7109375" style="559" customWidth="1"/>
    <col min="8705" max="8705" width="75" style="559" customWidth="1"/>
    <col min="8706" max="8706" width="27" style="559" customWidth="1"/>
    <col min="8707" max="8707" width="15.85546875" style="559" customWidth="1"/>
    <col min="8708" max="8708" width="19.85546875" style="559" customWidth="1"/>
    <col min="8709" max="8958" width="9.140625" style="559"/>
    <col min="8959" max="8959" width="3.42578125" style="559" customWidth="1"/>
    <col min="8960" max="8960" width="3.7109375" style="559" customWidth="1"/>
    <col min="8961" max="8961" width="75" style="559" customWidth="1"/>
    <col min="8962" max="8962" width="27" style="559" customWidth="1"/>
    <col min="8963" max="8963" width="15.85546875" style="559" customWidth="1"/>
    <col min="8964" max="8964" width="19.85546875" style="559" customWidth="1"/>
    <col min="8965" max="9214" width="9.140625" style="559"/>
    <col min="9215" max="9215" width="3.42578125" style="559" customWidth="1"/>
    <col min="9216" max="9216" width="3.7109375" style="559" customWidth="1"/>
    <col min="9217" max="9217" width="75" style="559" customWidth="1"/>
    <col min="9218" max="9218" width="27" style="559" customWidth="1"/>
    <col min="9219" max="9219" width="15.85546875" style="559" customWidth="1"/>
    <col min="9220" max="9220" width="19.85546875" style="559" customWidth="1"/>
    <col min="9221" max="9470" width="9.140625" style="559"/>
    <col min="9471" max="9471" width="3.42578125" style="559" customWidth="1"/>
    <col min="9472" max="9472" width="3.7109375" style="559" customWidth="1"/>
    <col min="9473" max="9473" width="75" style="559" customWidth="1"/>
    <col min="9474" max="9474" width="27" style="559" customWidth="1"/>
    <col min="9475" max="9475" width="15.85546875" style="559" customWidth="1"/>
    <col min="9476" max="9476" width="19.85546875" style="559" customWidth="1"/>
    <col min="9477" max="9726" width="9.140625" style="559"/>
    <col min="9727" max="9727" width="3.42578125" style="559" customWidth="1"/>
    <col min="9728" max="9728" width="3.7109375" style="559" customWidth="1"/>
    <col min="9729" max="9729" width="75" style="559" customWidth="1"/>
    <col min="9730" max="9730" width="27" style="559" customWidth="1"/>
    <col min="9731" max="9731" width="15.85546875" style="559" customWidth="1"/>
    <col min="9732" max="9732" width="19.85546875" style="559" customWidth="1"/>
    <col min="9733" max="9982" width="9.140625" style="559"/>
    <col min="9983" max="9983" width="3.42578125" style="559" customWidth="1"/>
    <col min="9984" max="9984" width="3.7109375" style="559" customWidth="1"/>
    <col min="9985" max="9985" width="75" style="559" customWidth="1"/>
    <col min="9986" max="9986" width="27" style="559" customWidth="1"/>
    <col min="9987" max="9987" width="15.85546875" style="559" customWidth="1"/>
    <col min="9988" max="9988" width="19.85546875" style="559" customWidth="1"/>
    <col min="9989" max="10238" width="9.140625" style="559"/>
    <col min="10239" max="10239" width="3.42578125" style="559" customWidth="1"/>
    <col min="10240" max="10240" width="3.7109375" style="559" customWidth="1"/>
    <col min="10241" max="10241" width="75" style="559" customWidth="1"/>
    <col min="10242" max="10242" width="27" style="559" customWidth="1"/>
    <col min="10243" max="10243" width="15.85546875" style="559" customWidth="1"/>
    <col min="10244" max="10244" width="19.85546875" style="559" customWidth="1"/>
    <col min="10245" max="10494" width="9.140625" style="559"/>
    <col min="10495" max="10495" width="3.42578125" style="559" customWidth="1"/>
    <col min="10496" max="10496" width="3.7109375" style="559" customWidth="1"/>
    <col min="10497" max="10497" width="75" style="559" customWidth="1"/>
    <col min="10498" max="10498" width="27" style="559" customWidth="1"/>
    <col min="10499" max="10499" width="15.85546875" style="559" customWidth="1"/>
    <col min="10500" max="10500" width="19.85546875" style="559" customWidth="1"/>
    <col min="10501" max="10750" width="9.140625" style="559"/>
    <col min="10751" max="10751" width="3.42578125" style="559" customWidth="1"/>
    <col min="10752" max="10752" width="3.7109375" style="559" customWidth="1"/>
    <col min="10753" max="10753" width="75" style="559" customWidth="1"/>
    <col min="10754" max="10754" width="27" style="559" customWidth="1"/>
    <col min="10755" max="10755" width="15.85546875" style="559" customWidth="1"/>
    <col min="10756" max="10756" width="19.85546875" style="559" customWidth="1"/>
    <col min="10757" max="11006" width="9.140625" style="559"/>
    <col min="11007" max="11007" width="3.42578125" style="559" customWidth="1"/>
    <col min="11008" max="11008" width="3.7109375" style="559" customWidth="1"/>
    <col min="11009" max="11009" width="75" style="559" customWidth="1"/>
    <col min="11010" max="11010" width="27" style="559" customWidth="1"/>
    <col min="11011" max="11011" width="15.85546875" style="559" customWidth="1"/>
    <col min="11012" max="11012" width="19.85546875" style="559" customWidth="1"/>
    <col min="11013" max="11262" width="9.140625" style="559"/>
    <col min="11263" max="11263" width="3.42578125" style="559" customWidth="1"/>
    <col min="11264" max="11264" width="3.7109375" style="559" customWidth="1"/>
    <col min="11265" max="11265" width="75" style="559" customWidth="1"/>
    <col min="11266" max="11266" width="27" style="559" customWidth="1"/>
    <col min="11267" max="11267" width="15.85546875" style="559" customWidth="1"/>
    <col min="11268" max="11268" width="19.85546875" style="559" customWidth="1"/>
    <col min="11269" max="11518" width="9.140625" style="559"/>
    <col min="11519" max="11519" width="3.42578125" style="559" customWidth="1"/>
    <col min="11520" max="11520" width="3.7109375" style="559" customWidth="1"/>
    <col min="11521" max="11521" width="75" style="559" customWidth="1"/>
    <col min="11522" max="11522" width="27" style="559" customWidth="1"/>
    <col min="11523" max="11523" width="15.85546875" style="559" customWidth="1"/>
    <col min="11524" max="11524" width="19.85546875" style="559" customWidth="1"/>
    <col min="11525" max="11774" width="9.140625" style="559"/>
    <col min="11775" max="11775" width="3.42578125" style="559" customWidth="1"/>
    <col min="11776" max="11776" width="3.7109375" style="559" customWidth="1"/>
    <col min="11777" max="11777" width="75" style="559" customWidth="1"/>
    <col min="11778" max="11778" width="27" style="559" customWidth="1"/>
    <col min="11779" max="11779" width="15.85546875" style="559" customWidth="1"/>
    <col min="11780" max="11780" width="19.85546875" style="559" customWidth="1"/>
    <col min="11781" max="12030" width="9.140625" style="559"/>
    <col min="12031" max="12031" width="3.42578125" style="559" customWidth="1"/>
    <col min="12032" max="12032" width="3.7109375" style="559" customWidth="1"/>
    <col min="12033" max="12033" width="75" style="559" customWidth="1"/>
    <col min="12034" max="12034" width="27" style="559" customWidth="1"/>
    <col min="12035" max="12035" width="15.85546875" style="559" customWidth="1"/>
    <col min="12036" max="12036" width="19.85546875" style="559" customWidth="1"/>
    <col min="12037" max="12286" width="9.140625" style="559"/>
    <col min="12287" max="12287" width="3.42578125" style="559" customWidth="1"/>
    <col min="12288" max="12288" width="3.7109375" style="559" customWidth="1"/>
    <col min="12289" max="12289" width="75" style="559" customWidth="1"/>
    <col min="12290" max="12290" width="27" style="559" customWidth="1"/>
    <col min="12291" max="12291" width="15.85546875" style="559" customWidth="1"/>
    <col min="12292" max="12292" width="19.85546875" style="559" customWidth="1"/>
    <col min="12293" max="12542" width="9.140625" style="559"/>
    <col min="12543" max="12543" width="3.42578125" style="559" customWidth="1"/>
    <col min="12544" max="12544" width="3.7109375" style="559" customWidth="1"/>
    <col min="12545" max="12545" width="75" style="559" customWidth="1"/>
    <col min="12546" max="12546" width="27" style="559" customWidth="1"/>
    <col min="12547" max="12547" width="15.85546875" style="559" customWidth="1"/>
    <col min="12548" max="12548" width="19.85546875" style="559" customWidth="1"/>
    <col min="12549" max="12798" width="9.140625" style="559"/>
    <col min="12799" max="12799" width="3.42578125" style="559" customWidth="1"/>
    <col min="12800" max="12800" width="3.7109375" style="559" customWidth="1"/>
    <col min="12801" max="12801" width="75" style="559" customWidth="1"/>
    <col min="12802" max="12802" width="27" style="559" customWidth="1"/>
    <col min="12803" max="12803" width="15.85546875" style="559" customWidth="1"/>
    <col min="12804" max="12804" width="19.85546875" style="559" customWidth="1"/>
    <col min="12805" max="13054" width="9.140625" style="559"/>
    <col min="13055" max="13055" width="3.42578125" style="559" customWidth="1"/>
    <col min="13056" max="13056" width="3.7109375" style="559" customWidth="1"/>
    <col min="13057" max="13057" width="75" style="559" customWidth="1"/>
    <col min="13058" max="13058" width="27" style="559" customWidth="1"/>
    <col min="13059" max="13059" width="15.85546875" style="559" customWidth="1"/>
    <col min="13060" max="13060" width="19.85546875" style="559" customWidth="1"/>
    <col min="13061" max="13310" width="9.140625" style="559"/>
    <col min="13311" max="13311" width="3.42578125" style="559" customWidth="1"/>
    <col min="13312" max="13312" width="3.7109375" style="559" customWidth="1"/>
    <col min="13313" max="13313" width="75" style="559" customWidth="1"/>
    <col min="13314" max="13314" width="27" style="559" customWidth="1"/>
    <col min="13315" max="13315" width="15.85546875" style="559" customWidth="1"/>
    <col min="13316" max="13316" width="19.85546875" style="559" customWidth="1"/>
    <col min="13317" max="13566" width="9.140625" style="559"/>
    <col min="13567" max="13567" width="3.42578125" style="559" customWidth="1"/>
    <col min="13568" max="13568" width="3.7109375" style="559" customWidth="1"/>
    <col min="13569" max="13569" width="75" style="559" customWidth="1"/>
    <col min="13570" max="13570" width="27" style="559" customWidth="1"/>
    <col min="13571" max="13571" width="15.85546875" style="559" customWidth="1"/>
    <col min="13572" max="13572" width="19.85546875" style="559" customWidth="1"/>
    <col min="13573" max="13822" width="9.140625" style="559"/>
    <col min="13823" max="13823" width="3.42578125" style="559" customWidth="1"/>
    <col min="13824" max="13824" width="3.7109375" style="559" customWidth="1"/>
    <col min="13825" max="13825" width="75" style="559" customWidth="1"/>
    <col min="13826" max="13826" width="27" style="559" customWidth="1"/>
    <col min="13827" max="13827" width="15.85546875" style="559" customWidth="1"/>
    <col min="13828" max="13828" width="19.85546875" style="559" customWidth="1"/>
    <col min="13829" max="14078" width="9.140625" style="559"/>
    <col min="14079" max="14079" width="3.42578125" style="559" customWidth="1"/>
    <col min="14080" max="14080" width="3.7109375" style="559" customWidth="1"/>
    <col min="14081" max="14081" width="75" style="559" customWidth="1"/>
    <col min="14082" max="14082" width="27" style="559" customWidth="1"/>
    <col min="14083" max="14083" width="15.85546875" style="559" customWidth="1"/>
    <col min="14084" max="14084" width="19.85546875" style="559" customWidth="1"/>
    <col min="14085" max="14334" width="9.140625" style="559"/>
    <col min="14335" max="14335" width="3.42578125" style="559" customWidth="1"/>
    <col min="14336" max="14336" width="3.7109375" style="559" customWidth="1"/>
    <col min="14337" max="14337" width="75" style="559" customWidth="1"/>
    <col min="14338" max="14338" width="27" style="559" customWidth="1"/>
    <col min="14339" max="14339" width="15.85546875" style="559" customWidth="1"/>
    <col min="14340" max="14340" width="19.85546875" style="559" customWidth="1"/>
    <col min="14341" max="14590" width="9.140625" style="559"/>
    <col min="14591" max="14591" width="3.42578125" style="559" customWidth="1"/>
    <col min="14592" max="14592" width="3.7109375" style="559" customWidth="1"/>
    <col min="14593" max="14593" width="75" style="559" customWidth="1"/>
    <col min="14594" max="14594" width="27" style="559" customWidth="1"/>
    <col min="14595" max="14595" width="15.85546875" style="559" customWidth="1"/>
    <col min="14596" max="14596" width="19.85546875" style="559" customWidth="1"/>
    <col min="14597" max="14846" width="9.140625" style="559"/>
    <col min="14847" max="14847" width="3.42578125" style="559" customWidth="1"/>
    <col min="14848" max="14848" width="3.7109375" style="559" customWidth="1"/>
    <col min="14849" max="14849" width="75" style="559" customWidth="1"/>
    <col min="14850" max="14850" width="27" style="559" customWidth="1"/>
    <col min="14851" max="14851" width="15.85546875" style="559" customWidth="1"/>
    <col min="14852" max="14852" width="19.85546875" style="559" customWidth="1"/>
    <col min="14853" max="15102" width="9.140625" style="559"/>
    <col min="15103" max="15103" width="3.42578125" style="559" customWidth="1"/>
    <col min="15104" max="15104" width="3.7109375" style="559" customWidth="1"/>
    <col min="15105" max="15105" width="75" style="559" customWidth="1"/>
    <col min="15106" max="15106" width="27" style="559" customWidth="1"/>
    <col min="15107" max="15107" width="15.85546875" style="559" customWidth="1"/>
    <col min="15108" max="15108" width="19.85546875" style="559" customWidth="1"/>
    <col min="15109" max="15358" width="9.140625" style="559"/>
    <col min="15359" max="15359" width="3.42578125" style="559" customWidth="1"/>
    <col min="15360" max="15360" width="3.7109375" style="559" customWidth="1"/>
    <col min="15361" max="15361" width="75" style="559" customWidth="1"/>
    <col min="15362" max="15362" width="27" style="559" customWidth="1"/>
    <col min="15363" max="15363" width="15.85546875" style="559" customWidth="1"/>
    <col min="15364" max="15364" width="19.85546875" style="559" customWidth="1"/>
    <col min="15365" max="15614" width="9.140625" style="559"/>
    <col min="15615" max="15615" width="3.42578125" style="559" customWidth="1"/>
    <col min="15616" max="15616" width="3.7109375" style="559" customWidth="1"/>
    <col min="15617" max="15617" width="75" style="559" customWidth="1"/>
    <col min="15618" max="15618" width="27" style="559" customWidth="1"/>
    <col min="15619" max="15619" width="15.85546875" style="559" customWidth="1"/>
    <col min="15620" max="15620" width="19.85546875" style="559" customWidth="1"/>
    <col min="15621" max="15870" width="9.140625" style="559"/>
    <col min="15871" max="15871" width="3.42578125" style="559" customWidth="1"/>
    <col min="15872" max="15872" width="3.7109375" style="559" customWidth="1"/>
    <col min="15873" max="15873" width="75" style="559" customWidth="1"/>
    <col min="15874" max="15874" width="27" style="559" customWidth="1"/>
    <col min="15875" max="15875" width="15.85546875" style="559" customWidth="1"/>
    <col min="15876" max="15876" width="19.85546875" style="559" customWidth="1"/>
    <col min="15877" max="16126" width="9.140625" style="559"/>
    <col min="16127" max="16127" width="3.42578125" style="559" customWidth="1"/>
    <col min="16128" max="16128" width="3.7109375" style="559" customWidth="1"/>
    <col min="16129" max="16129" width="75" style="559" customWidth="1"/>
    <col min="16130" max="16130" width="27" style="559" customWidth="1"/>
    <col min="16131" max="16131" width="15.85546875" style="559" customWidth="1"/>
    <col min="16132" max="16132" width="19.85546875" style="559" customWidth="1"/>
    <col min="16133" max="16384" width="9.140625" style="559"/>
  </cols>
  <sheetData>
    <row r="3" spans="2:5" ht="15">
      <c r="C3" s="49" t="s">
        <v>853</v>
      </c>
    </row>
    <row r="4" spans="2:5" ht="15">
      <c r="C4" s="49" t="s">
        <v>854</v>
      </c>
    </row>
    <row r="5" spans="2:5" ht="15.75">
      <c r="B5" s="622"/>
      <c r="C5" s="49" t="s">
        <v>855</v>
      </c>
    </row>
    <row r="6" spans="2:5" ht="15">
      <c r="D6" s="623" t="s">
        <v>737</v>
      </c>
    </row>
    <row r="7" spans="2:5" ht="42" customHeight="1">
      <c r="B7" s="1178" t="s">
        <v>744</v>
      </c>
      <c r="C7" s="1179"/>
      <c r="D7" s="1179"/>
    </row>
    <row r="8" spans="2:5" ht="13.5" thickBot="1">
      <c r="D8" s="632" t="s">
        <v>162</v>
      </c>
      <c r="E8" s="632"/>
    </row>
    <row r="9" spans="2:5" ht="15.75" customHeight="1" thickTop="1">
      <c r="B9" s="1163" t="s">
        <v>3</v>
      </c>
      <c r="C9" s="1180"/>
      <c r="D9" s="1182" t="s">
        <v>746</v>
      </c>
      <c r="E9" s="1182" t="s">
        <v>747</v>
      </c>
    </row>
    <row r="10" spans="2:5" ht="59.25" customHeight="1" thickBot="1">
      <c r="B10" s="1165"/>
      <c r="C10" s="1181"/>
      <c r="D10" s="1183"/>
      <c r="E10" s="1183"/>
    </row>
    <row r="11" spans="2:5" ht="16.5" customHeight="1" thickTop="1" thickBot="1">
      <c r="B11" s="1165"/>
      <c r="C11" s="1181"/>
      <c r="D11" s="606">
        <v>1</v>
      </c>
      <c r="E11" s="606">
        <v>2</v>
      </c>
    </row>
    <row r="12" spans="2:5" ht="42.75" customHeight="1" thickTop="1">
      <c r="B12" s="1171" t="s">
        <v>748</v>
      </c>
      <c r="C12" s="1172"/>
      <c r="D12" s="1173" t="s">
        <v>164</v>
      </c>
      <c r="E12" s="1173" t="s">
        <v>164</v>
      </c>
    </row>
    <row r="13" spans="2:5" ht="14.45" customHeight="1">
      <c r="B13" s="589"/>
      <c r="C13" s="624"/>
      <c r="D13" s="1174"/>
      <c r="E13" s="1174"/>
    </row>
    <row r="14" spans="2:5" ht="21" customHeight="1" thickBot="1">
      <c r="B14" s="625" t="s">
        <v>738</v>
      </c>
      <c r="C14" s="626"/>
      <c r="D14" s="1174"/>
      <c r="E14" s="1174"/>
    </row>
    <row r="15" spans="2:5" ht="33.75" customHeight="1" thickTop="1">
      <c r="B15" s="1176" t="s">
        <v>749</v>
      </c>
      <c r="C15" s="1177"/>
      <c r="D15" s="1174"/>
      <c r="E15" s="1174"/>
    </row>
    <row r="16" spans="2:5" ht="19.5" customHeight="1">
      <c r="B16" s="589"/>
      <c r="C16" s="627" t="s">
        <v>739</v>
      </c>
      <c r="D16" s="1174"/>
      <c r="E16" s="1174"/>
    </row>
    <row r="17" spans="2:5" ht="18" customHeight="1">
      <c r="B17" s="589"/>
      <c r="C17" s="627" t="s">
        <v>740</v>
      </c>
      <c r="D17" s="1174"/>
      <c r="E17" s="1174"/>
    </row>
    <row r="18" spans="2:5" ht="19.5" customHeight="1">
      <c r="B18" s="589"/>
      <c r="C18" s="627" t="s">
        <v>741</v>
      </c>
      <c r="D18" s="1174"/>
      <c r="E18" s="1174"/>
    </row>
    <row r="19" spans="2:5" ht="14.45" customHeight="1">
      <c r="B19" s="589"/>
      <c r="C19" s="563"/>
      <c r="D19" s="1174"/>
      <c r="E19" s="1174"/>
    </row>
    <row r="20" spans="2:5" ht="14.45" customHeight="1">
      <c r="B20" s="589"/>
      <c r="C20" s="563"/>
      <c r="D20" s="1174"/>
      <c r="E20" s="1174"/>
    </row>
    <row r="21" spans="2:5" ht="14.45" customHeight="1">
      <c r="B21" s="589"/>
      <c r="C21" s="563"/>
      <c r="D21" s="1174"/>
      <c r="E21" s="1174"/>
    </row>
    <row r="22" spans="2:5" ht="14.45" customHeight="1">
      <c r="B22" s="589"/>
      <c r="C22" s="563"/>
      <c r="D22" s="1174"/>
      <c r="E22" s="1174"/>
    </row>
    <row r="23" spans="2:5" ht="21.75" customHeight="1" thickBot="1">
      <c r="B23" s="628" t="s">
        <v>742</v>
      </c>
      <c r="C23" s="626"/>
      <c r="D23" s="1174"/>
      <c r="E23" s="1174"/>
    </row>
    <row r="24" spans="2:5" ht="15" customHeight="1" thickTop="1">
      <c r="B24" s="589"/>
      <c r="C24" s="624"/>
      <c r="D24" s="1174"/>
      <c r="E24" s="1174"/>
    </row>
    <row r="25" spans="2:5" ht="21.75" customHeight="1" thickBot="1">
      <c r="B25" s="625" t="s">
        <v>743</v>
      </c>
      <c r="C25" s="629"/>
      <c r="D25" s="1174"/>
      <c r="E25" s="1174"/>
    </row>
    <row r="26" spans="2:5" ht="15.6" customHeight="1" thickTop="1" thickBot="1">
      <c r="B26" s="630"/>
      <c r="C26" s="631"/>
      <c r="D26" s="1175"/>
      <c r="E26" s="1175"/>
    </row>
    <row r="27" spans="2:5" ht="13.5" thickTop="1"/>
  </sheetData>
  <mergeCells count="8">
    <mergeCell ref="B12:C12"/>
    <mergeCell ref="D12:D26"/>
    <mergeCell ref="E12:E26"/>
    <mergeCell ref="B15:C15"/>
    <mergeCell ref="B7:D7"/>
    <mergeCell ref="B9:C11"/>
    <mergeCell ref="D9:D10"/>
    <mergeCell ref="E9:E10"/>
  </mergeCells>
  <printOptions horizontalCentered="1"/>
  <pageMargins left="0.43307086614173229" right="0.33" top="0.62992125984251968" bottom="0.74803149606299213" header="0.31496062992125984" footer="0.31496062992125984"/>
  <pageSetup paperSize="5" scale="97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>
  <sheetPr>
    <tabColor rgb="FF0070C0"/>
    <pageSetUpPr fitToPage="1"/>
  </sheetPr>
  <dimension ref="B2:I23"/>
  <sheetViews>
    <sheetView view="pageBreakPreview" zoomScale="60" workbookViewId="0">
      <selection activeCell="E2" sqref="E2"/>
    </sheetView>
  </sheetViews>
  <sheetFormatPr defaultRowHeight="15"/>
  <cols>
    <col min="1" max="1" width="3.5703125" style="239" customWidth="1"/>
    <col min="2" max="2" width="5.7109375" bestFit="1" customWidth="1"/>
    <col min="3" max="3" width="19.140625" style="239" customWidth="1"/>
    <col min="4" max="4" width="14" style="239" customWidth="1"/>
    <col min="5" max="5" width="14.85546875" style="239" customWidth="1"/>
    <col min="6" max="6" width="14.140625" style="239" customWidth="1"/>
    <col min="7" max="7" width="16.5703125" style="239" customWidth="1"/>
    <col min="8" max="8" width="16.7109375" style="239" customWidth="1"/>
    <col min="9" max="9" width="17.42578125" style="239" customWidth="1"/>
    <col min="10" max="16" width="11.28515625" style="239" customWidth="1"/>
    <col min="17" max="256" width="9.140625" style="239"/>
    <col min="257" max="257" width="3.5703125" style="239" customWidth="1"/>
    <col min="258" max="258" width="5.7109375" style="239" bestFit="1" customWidth="1"/>
    <col min="259" max="259" width="19.140625" style="239" customWidth="1"/>
    <col min="260" max="260" width="14" style="239" customWidth="1"/>
    <col min="261" max="261" width="14.85546875" style="239" customWidth="1"/>
    <col min="262" max="262" width="14.140625" style="239" customWidth="1"/>
    <col min="263" max="263" width="16.5703125" style="239" customWidth="1"/>
    <col min="264" max="264" width="16.7109375" style="239" customWidth="1"/>
    <col min="265" max="265" width="17.42578125" style="239" customWidth="1"/>
    <col min="266" max="272" width="11.28515625" style="239" customWidth="1"/>
    <col min="273" max="512" width="9.140625" style="239"/>
    <col min="513" max="513" width="3.5703125" style="239" customWidth="1"/>
    <col min="514" max="514" width="5.7109375" style="239" bestFit="1" customWidth="1"/>
    <col min="515" max="515" width="19.140625" style="239" customWidth="1"/>
    <col min="516" max="516" width="14" style="239" customWidth="1"/>
    <col min="517" max="517" width="14.85546875" style="239" customWidth="1"/>
    <col min="518" max="518" width="14.140625" style="239" customWidth="1"/>
    <col min="519" max="519" width="16.5703125" style="239" customWidth="1"/>
    <col min="520" max="520" width="16.7109375" style="239" customWidth="1"/>
    <col min="521" max="521" width="17.42578125" style="239" customWidth="1"/>
    <col min="522" max="528" width="11.28515625" style="239" customWidth="1"/>
    <col min="529" max="768" width="9.140625" style="239"/>
    <col min="769" max="769" width="3.5703125" style="239" customWidth="1"/>
    <col min="770" max="770" width="5.7109375" style="239" bestFit="1" customWidth="1"/>
    <col min="771" max="771" width="19.140625" style="239" customWidth="1"/>
    <col min="772" max="772" width="14" style="239" customWidth="1"/>
    <col min="773" max="773" width="14.85546875" style="239" customWidth="1"/>
    <col min="774" max="774" width="14.140625" style="239" customWidth="1"/>
    <col min="775" max="775" width="16.5703125" style="239" customWidth="1"/>
    <col min="776" max="776" width="16.7109375" style="239" customWidth="1"/>
    <col min="777" max="777" width="17.42578125" style="239" customWidth="1"/>
    <col min="778" max="784" width="11.28515625" style="239" customWidth="1"/>
    <col min="785" max="1024" width="9.140625" style="239"/>
    <col min="1025" max="1025" width="3.5703125" style="239" customWidth="1"/>
    <col min="1026" max="1026" width="5.7109375" style="239" bestFit="1" customWidth="1"/>
    <col min="1027" max="1027" width="19.140625" style="239" customWidth="1"/>
    <col min="1028" max="1028" width="14" style="239" customWidth="1"/>
    <col min="1029" max="1029" width="14.85546875" style="239" customWidth="1"/>
    <col min="1030" max="1030" width="14.140625" style="239" customWidth="1"/>
    <col min="1031" max="1031" width="16.5703125" style="239" customWidth="1"/>
    <col min="1032" max="1032" width="16.7109375" style="239" customWidth="1"/>
    <col min="1033" max="1033" width="17.42578125" style="239" customWidth="1"/>
    <col min="1034" max="1040" width="11.28515625" style="239" customWidth="1"/>
    <col min="1041" max="1280" width="9.140625" style="239"/>
    <col min="1281" max="1281" width="3.5703125" style="239" customWidth="1"/>
    <col min="1282" max="1282" width="5.7109375" style="239" bestFit="1" customWidth="1"/>
    <col min="1283" max="1283" width="19.140625" style="239" customWidth="1"/>
    <col min="1284" max="1284" width="14" style="239" customWidth="1"/>
    <col min="1285" max="1285" width="14.85546875" style="239" customWidth="1"/>
    <col min="1286" max="1286" width="14.140625" style="239" customWidth="1"/>
    <col min="1287" max="1287" width="16.5703125" style="239" customWidth="1"/>
    <col min="1288" max="1288" width="16.7109375" style="239" customWidth="1"/>
    <col min="1289" max="1289" width="17.42578125" style="239" customWidth="1"/>
    <col min="1290" max="1296" width="11.28515625" style="239" customWidth="1"/>
    <col min="1297" max="1536" width="9.140625" style="239"/>
    <col min="1537" max="1537" width="3.5703125" style="239" customWidth="1"/>
    <col min="1538" max="1538" width="5.7109375" style="239" bestFit="1" customWidth="1"/>
    <col min="1539" max="1539" width="19.140625" style="239" customWidth="1"/>
    <col min="1540" max="1540" width="14" style="239" customWidth="1"/>
    <col min="1541" max="1541" width="14.85546875" style="239" customWidth="1"/>
    <col min="1542" max="1542" width="14.140625" style="239" customWidth="1"/>
    <col min="1543" max="1543" width="16.5703125" style="239" customWidth="1"/>
    <col min="1544" max="1544" width="16.7109375" style="239" customWidth="1"/>
    <col min="1545" max="1545" width="17.42578125" style="239" customWidth="1"/>
    <col min="1546" max="1552" width="11.28515625" style="239" customWidth="1"/>
    <col min="1553" max="1792" width="9.140625" style="239"/>
    <col min="1793" max="1793" width="3.5703125" style="239" customWidth="1"/>
    <col min="1794" max="1794" width="5.7109375" style="239" bestFit="1" customWidth="1"/>
    <col min="1795" max="1795" width="19.140625" style="239" customWidth="1"/>
    <col min="1796" max="1796" width="14" style="239" customWidth="1"/>
    <col min="1797" max="1797" width="14.85546875" style="239" customWidth="1"/>
    <col min="1798" max="1798" width="14.140625" style="239" customWidth="1"/>
    <col min="1799" max="1799" width="16.5703125" style="239" customWidth="1"/>
    <col min="1800" max="1800" width="16.7109375" style="239" customWidth="1"/>
    <col min="1801" max="1801" width="17.42578125" style="239" customWidth="1"/>
    <col min="1802" max="1808" width="11.28515625" style="239" customWidth="1"/>
    <col min="1809" max="2048" width="9.140625" style="239"/>
    <col min="2049" max="2049" width="3.5703125" style="239" customWidth="1"/>
    <col min="2050" max="2050" width="5.7109375" style="239" bestFit="1" customWidth="1"/>
    <col min="2051" max="2051" width="19.140625" style="239" customWidth="1"/>
    <col min="2052" max="2052" width="14" style="239" customWidth="1"/>
    <col min="2053" max="2053" width="14.85546875" style="239" customWidth="1"/>
    <col min="2054" max="2054" width="14.140625" style="239" customWidth="1"/>
    <col min="2055" max="2055" width="16.5703125" style="239" customWidth="1"/>
    <col min="2056" max="2056" width="16.7109375" style="239" customWidth="1"/>
    <col min="2057" max="2057" width="17.42578125" style="239" customWidth="1"/>
    <col min="2058" max="2064" width="11.28515625" style="239" customWidth="1"/>
    <col min="2065" max="2304" width="9.140625" style="239"/>
    <col min="2305" max="2305" width="3.5703125" style="239" customWidth="1"/>
    <col min="2306" max="2306" width="5.7109375" style="239" bestFit="1" customWidth="1"/>
    <col min="2307" max="2307" width="19.140625" style="239" customWidth="1"/>
    <col min="2308" max="2308" width="14" style="239" customWidth="1"/>
    <col min="2309" max="2309" width="14.85546875" style="239" customWidth="1"/>
    <col min="2310" max="2310" width="14.140625" style="239" customWidth="1"/>
    <col min="2311" max="2311" width="16.5703125" style="239" customWidth="1"/>
    <col min="2312" max="2312" width="16.7109375" style="239" customWidth="1"/>
    <col min="2313" max="2313" width="17.42578125" style="239" customWidth="1"/>
    <col min="2314" max="2320" width="11.28515625" style="239" customWidth="1"/>
    <col min="2321" max="2560" width="9.140625" style="239"/>
    <col min="2561" max="2561" width="3.5703125" style="239" customWidth="1"/>
    <col min="2562" max="2562" width="5.7109375" style="239" bestFit="1" customWidth="1"/>
    <col min="2563" max="2563" width="19.140625" style="239" customWidth="1"/>
    <col min="2564" max="2564" width="14" style="239" customWidth="1"/>
    <col min="2565" max="2565" width="14.85546875" style="239" customWidth="1"/>
    <col min="2566" max="2566" width="14.140625" style="239" customWidth="1"/>
    <col min="2567" max="2567" width="16.5703125" style="239" customWidth="1"/>
    <col min="2568" max="2568" width="16.7109375" style="239" customWidth="1"/>
    <col min="2569" max="2569" width="17.42578125" style="239" customWidth="1"/>
    <col min="2570" max="2576" width="11.28515625" style="239" customWidth="1"/>
    <col min="2577" max="2816" width="9.140625" style="239"/>
    <col min="2817" max="2817" width="3.5703125" style="239" customWidth="1"/>
    <col min="2818" max="2818" width="5.7109375" style="239" bestFit="1" customWidth="1"/>
    <col min="2819" max="2819" width="19.140625" style="239" customWidth="1"/>
    <col min="2820" max="2820" width="14" style="239" customWidth="1"/>
    <col min="2821" max="2821" width="14.85546875" style="239" customWidth="1"/>
    <col min="2822" max="2822" width="14.140625" style="239" customWidth="1"/>
    <col min="2823" max="2823" width="16.5703125" style="239" customWidth="1"/>
    <col min="2824" max="2824" width="16.7109375" style="239" customWidth="1"/>
    <col min="2825" max="2825" width="17.42578125" style="239" customWidth="1"/>
    <col min="2826" max="2832" width="11.28515625" style="239" customWidth="1"/>
    <col min="2833" max="3072" width="9.140625" style="239"/>
    <col min="3073" max="3073" width="3.5703125" style="239" customWidth="1"/>
    <col min="3074" max="3074" width="5.7109375" style="239" bestFit="1" customWidth="1"/>
    <col min="3075" max="3075" width="19.140625" style="239" customWidth="1"/>
    <col min="3076" max="3076" width="14" style="239" customWidth="1"/>
    <col min="3077" max="3077" width="14.85546875" style="239" customWidth="1"/>
    <col min="3078" max="3078" width="14.140625" style="239" customWidth="1"/>
    <col min="3079" max="3079" width="16.5703125" style="239" customWidth="1"/>
    <col min="3080" max="3080" width="16.7109375" style="239" customWidth="1"/>
    <col min="3081" max="3081" width="17.42578125" style="239" customWidth="1"/>
    <col min="3082" max="3088" width="11.28515625" style="239" customWidth="1"/>
    <col min="3089" max="3328" width="9.140625" style="239"/>
    <col min="3329" max="3329" width="3.5703125" style="239" customWidth="1"/>
    <col min="3330" max="3330" width="5.7109375" style="239" bestFit="1" customWidth="1"/>
    <col min="3331" max="3331" width="19.140625" style="239" customWidth="1"/>
    <col min="3332" max="3332" width="14" style="239" customWidth="1"/>
    <col min="3333" max="3333" width="14.85546875" style="239" customWidth="1"/>
    <col min="3334" max="3334" width="14.140625" style="239" customWidth="1"/>
    <col min="3335" max="3335" width="16.5703125" style="239" customWidth="1"/>
    <col min="3336" max="3336" width="16.7109375" style="239" customWidth="1"/>
    <col min="3337" max="3337" width="17.42578125" style="239" customWidth="1"/>
    <col min="3338" max="3344" width="11.28515625" style="239" customWidth="1"/>
    <col min="3345" max="3584" width="9.140625" style="239"/>
    <col min="3585" max="3585" width="3.5703125" style="239" customWidth="1"/>
    <col min="3586" max="3586" width="5.7109375" style="239" bestFit="1" customWidth="1"/>
    <col min="3587" max="3587" width="19.140625" style="239" customWidth="1"/>
    <col min="3588" max="3588" width="14" style="239" customWidth="1"/>
    <col min="3589" max="3589" width="14.85546875" style="239" customWidth="1"/>
    <col min="3590" max="3590" width="14.140625" style="239" customWidth="1"/>
    <col min="3591" max="3591" width="16.5703125" style="239" customWidth="1"/>
    <col min="3592" max="3592" width="16.7109375" style="239" customWidth="1"/>
    <col min="3593" max="3593" width="17.42578125" style="239" customWidth="1"/>
    <col min="3594" max="3600" width="11.28515625" style="239" customWidth="1"/>
    <col min="3601" max="3840" width="9.140625" style="239"/>
    <col min="3841" max="3841" width="3.5703125" style="239" customWidth="1"/>
    <col min="3842" max="3842" width="5.7109375" style="239" bestFit="1" customWidth="1"/>
    <col min="3843" max="3843" width="19.140625" style="239" customWidth="1"/>
    <col min="3844" max="3844" width="14" style="239" customWidth="1"/>
    <col min="3845" max="3845" width="14.85546875" style="239" customWidth="1"/>
    <col min="3846" max="3846" width="14.140625" style="239" customWidth="1"/>
    <col min="3847" max="3847" width="16.5703125" style="239" customWidth="1"/>
    <col min="3848" max="3848" width="16.7109375" style="239" customWidth="1"/>
    <col min="3849" max="3849" width="17.42578125" style="239" customWidth="1"/>
    <col min="3850" max="3856" width="11.28515625" style="239" customWidth="1"/>
    <col min="3857" max="4096" width="9.140625" style="239"/>
    <col min="4097" max="4097" width="3.5703125" style="239" customWidth="1"/>
    <col min="4098" max="4098" width="5.7109375" style="239" bestFit="1" customWidth="1"/>
    <col min="4099" max="4099" width="19.140625" style="239" customWidth="1"/>
    <col min="4100" max="4100" width="14" style="239" customWidth="1"/>
    <col min="4101" max="4101" width="14.85546875" style="239" customWidth="1"/>
    <col min="4102" max="4102" width="14.140625" style="239" customWidth="1"/>
    <col min="4103" max="4103" width="16.5703125" style="239" customWidth="1"/>
    <col min="4104" max="4104" width="16.7109375" style="239" customWidth="1"/>
    <col min="4105" max="4105" width="17.42578125" style="239" customWidth="1"/>
    <col min="4106" max="4112" width="11.28515625" style="239" customWidth="1"/>
    <col min="4113" max="4352" width="9.140625" style="239"/>
    <col min="4353" max="4353" width="3.5703125" style="239" customWidth="1"/>
    <col min="4354" max="4354" width="5.7109375" style="239" bestFit="1" customWidth="1"/>
    <col min="4355" max="4355" width="19.140625" style="239" customWidth="1"/>
    <col min="4356" max="4356" width="14" style="239" customWidth="1"/>
    <col min="4357" max="4357" width="14.85546875" style="239" customWidth="1"/>
    <col min="4358" max="4358" width="14.140625" style="239" customWidth="1"/>
    <col min="4359" max="4359" width="16.5703125" style="239" customWidth="1"/>
    <col min="4360" max="4360" width="16.7109375" style="239" customWidth="1"/>
    <col min="4361" max="4361" width="17.42578125" style="239" customWidth="1"/>
    <col min="4362" max="4368" width="11.28515625" style="239" customWidth="1"/>
    <col min="4369" max="4608" width="9.140625" style="239"/>
    <col min="4609" max="4609" width="3.5703125" style="239" customWidth="1"/>
    <col min="4610" max="4610" width="5.7109375" style="239" bestFit="1" customWidth="1"/>
    <col min="4611" max="4611" width="19.140625" style="239" customWidth="1"/>
    <col min="4612" max="4612" width="14" style="239" customWidth="1"/>
    <col min="4613" max="4613" width="14.85546875" style="239" customWidth="1"/>
    <col min="4614" max="4614" width="14.140625" style="239" customWidth="1"/>
    <col min="4615" max="4615" width="16.5703125" style="239" customWidth="1"/>
    <col min="4616" max="4616" width="16.7109375" style="239" customWidth="1"/>
    <col min="4617" max="4617" width="17.42578125" style="239" customWidth="1"/>
    <col min="4618" max="4624" width="11.28515625" style="239" customWidth="1"/>
    <col min="4625" max="4864" width="9.140625" style="239"/>
    <col min="4865" max="4865" width="3.5703125" style="239" customWidth="1"/>
    <col min="4866" max="4866" width="5.7109375" style="239" bestFit="1" customWidth="1"/>
    <col min="4867" max="4867" width="19.140625" style="239" customWidth="1"/>
    <col min="4868" max="4868" width="14" style="239" customWidth="1"/>
    <col min="4869" max="4869" width="14.85546875" style="239" customWidth="1"/>
    <col min="4870" max="4870" width="14.140625" style="239" customWidth="1"/>
    <col min="4871" max="4871" width="16.5703125" style="239" customWidth="1"/>
    <col min="4872" max="4872" width="16.7109375" style="239" customWidth="1"/>
    <col min="4873" max="4873" width="17.42578125" style="239" customWidth="1"/>
    <col min="4874" max="4880" width="11.28515625" style="239" customWidth="1"/>
    <col min="4881" max="5120" width="9.140625" style="239"/>
    <col min="5121" max="5121" width="3.5703125" style="239" customWidth="1"/>
    <col min="5122" max="5122" width="5.7109375" style="239" bestFit="1" customWidth="1"/>
    <col min="5123" max="5123" width="19.140625" style="239" customWidth="1"/>
    <col min="5124" max="5124" width="14" style="239" customWidth="1"/>
    <col min="5125" max="5125" width="14.85546875" style="239" customWidth="1"/>
    <col min="5126" max="5126" width="14.140625" style="239" customWidth="1"/>
    <col min="5127" max="5127" width="16.5703125" style="239" customWidth="1"/>
    <col min="5128" max="5128" width="16.7109375" style="239" customWidth="1"/>
    <col min="5129" max="5129" width="17.42578125" style="239" customWidth="1"/>
    <col min="5130" max="5136" width="11.28515625" style="239" customWidth="1"/>
    <col min="5137" max="5376" width="9.140625" style="239"/>
    <col min="5377" max="5377" width="3.5703125" style="239" customWidth="1"/>
    <col min="5378" max="5378" width="5.7109375" style="239" bestFit="1" customWidth="1"/>
    <col min="5379" max="5379" width="19.140625" style="239" customWidth="1"/>
    <col min="5380" max="5380" width="14" style="239" customWidth="1"/>
    <col min="5381" max="5381" width="14.85546875" style="239" customWidth="1"/>
    <col min="5382" max="5382" width="14.140625" style="239" customWidth="1"/>
    <col min="5383" max="5383" width="16.5703125" style="239" customWidth="1"/>
    <col min="5384" max="5384" width="16.7109375" style="239" customWidth="1"/>
    <col min="5385" max="5385" width="17.42578125" style="239" customWidth="1"/>
    <col min="5386" max="5392" width="11.28515625" style="239" customWidth="1"/>
    <col min="5393" max="5632" width="9.140625" style="239"/>
    <col min="5633" max="5633" width="3.5703125" style="239" customWidth="1"/>
    <col min="5634" max="5634" width="5.7109375" style="239" bestFit="1" customWidth="1"/>
    <col min="5635" max="5635" width="19.140625" style="239" customWidth="1"/>
    <col min="5636" max="5636" width="14" style="239" customWidth="1"/>
    <col min="5637" max="5637" width="14.85546875" style="239" customWidth="1"/>
    <col min="5638" max="5638" width="14.140625" style="239" customWidth="1"/>
    <col min="5639" max="5639" width="16.5703125" style="239" customWidth="1"/>
    <col min="5640" max="5640" width="16.7109375" style="239" customWidth="1"/>
    <col min="5641" max="5641" width="17.42578125" style="239" customWidth="1"/>
    <col min="5642" max="5648" width="11.28515625" style="239" customWidth="1"/>
    <col min="5649" max="5888" width="9.140625" style="239"/>
    <col min="5889" max="5889" width="3.5703125" style="239" customWidth="1"/>
    <col min="5890" max="5890" width="5.7109375" style="239" bestFit="1" customWidth="1"/>
    <col min="5891" max="5891" width="19.140625" style="239" customWidth="1"/>
    <col min="5892" max="5892" width="14" style="239" customWidth="1"/>
    <col min="5893" max="5893" width="14.85546875" style="239" customWidth="1"/>
    <col min="5894" max="5894" width="14.140625" style="239" customWidth="1"/>
    <col min="5895" max="5895" width="16.5703125" style="239" customWidth="1"/>
    <col min="5896" max="5896" width="16.7109375" style="239" customWidth="1"/>
    <col min="5897" max="5897" width="17.42578125" style="239" customWidth="1"/>
    <col min="5898" max="5904" width="11.28515625" style="239" customWidth="1"/>
    <col min="5905" max="6144" width="9.140625" style="239"/>
    <col min="6145" max="6145" width="3.5703125" style="239" customWidth="1"/>
    <col min="6146" max="6146" width="5.7109375" style="239" bestFit="1" customWidth="1"/>
    <col min="6147" max="6147" width="19.140625" style="239" customWidth="1"/>
    <col min="6148" max="6148" width="14" style="239" customWidth="1"/>
    <col min="6149" max="6149" width="14.85546875" style="239" customWidth="1"/>
    <col min="6150" max="6150" width="14.140625" style="239" customWidth="1"/>
    <col min="6151" max="6151" width="16.5703125" style="239" customWidth="1"/>
    <col min="6152" max="6152" width="16.7109375" style="239" customWidth="1"/>
    <col min="6153" max="6153" width="17.42578125" style="239" customWidth="1"/>
    <col min="6154" max="6160" width="11.28515625" style="239" customWidth="1"/>
    <col min="6161" max="6400" width="9.140625" style="239"/>
    <col min="6401" max="6401" width="3.5703125" style="239" customWidth="1"/>
    <col min="6402" max="6402" width="5.7109375" style="239" bestFit="1" customWidth="1"/>
    <col min="6403" max="6403" width="19.140625" style="239" customWidth="1"/>
    <col min="6404" max="6404" width="14" style="239" customWidth="1"/>
    <col min="6405" max="6405" width="14.85546875" style="239" customWidth="1"/>
    <col min="6406" max="6406" width="14.140625" style="239" customWidth="1"/>
    <col min="6407" max="6407" width="16.5703125" style="239" customWidth="1"/>
    <col min="6408" max="6408" width="16.7109375" style="239" customWidth="1"/>
    <col min="6409" max="6409" width="17.42578125" style="239" customWidth="1"/>
    <col min="6410" max="6416" width="11.28515625" style="239" customWidth="1"/>
    <col min="6417" max="6656" width="9.140625" style="239"/>
    <col min="6657" max="6657" width="3.5703125" style="239" customWidth="1"/>
    <col min="6658" max="6658" width="5.7109375" style="239" bestFit="1" customWidth="1"/>
    <col min="6659" max="6659" width="19.140625" style="239" customWidth="1"/>
    <col min="6660" max="6660" width="14" style="239" customWidth="1"/>
    <col min="6661" max="6661" width="14.85546875" style="239" customWidth="1"/>
    <col min="6662" max="6662" width="14.140625" style="239" customWidth="1"/>
    <col min="6663" max="6663" width="16.5703125" style="239" customWidth="1"/>
    <col min="6664" max="6664" width="16.7109375" style="239" customWidth="1"/>
    <col min="6665" max="6665" width="17.42578125" style="239" customWidth="1"/>
    <col min="6666" max="6672" width="11.28515625" style="239" customWidth="1"/>
    <col min="6673" max="6912" width="9.140625" style="239"/>
    <col min="6913" max="6913" width="3.5703125" style="239" customWidth="1"/>
    <col min="6914" max="6914" width="5.7109375" style="239" bestFit="1" customWidth="1"/>
    <col min="6915" max="6915" width="19.140625" style="239" customWidth="1"/>
    <col min="6916" max="6916" width="14" style="239" customWidth="1"/>
    <col min="6917" max="6917" width="14.85546875" style="239" customWidth="1"/>
    <col min="6918" max="6918" width="14.140625" style="239" customWidth="1"/>
    <col min="6919" max="6919" width="16.5703125" style="239" customWidth="1"/>
    <col min="6920" max="6920" width="16.7109375" style="239" customWidth="1"/>
    <col min="6921" max="6921" width="17.42578125" style="239" customWidth="1"/>
    <col min="6922" max="6928" width="11.28515625" style="239" customWidth="1"/>
    <col min="6929" max="7168" width="9.140625" style="239"/>
    <col min="7169" max="7169" width="3.5703125" style="239" customWidth="1"/>
    <col min="7170" max="7170" width="5.7109375" style="239" bestFit="1" customWidth="1"/>
    <col min="7171" max="7171" width="19.140625" style="239" customWidth="1"/>
    <col min="7172" max="7172" width="14" style="239" customWidth="1"/>
    <col min="7173" max="7173" width="14.85546875" style="239" customWidth="1"/>
    <col min="7174" max="7174" width="14.140625" style="239" customWidth="1"/>
    <col min="7175" max="7175" width="16.5703125" style="239" customWidth="1"/>
    <col min="7176" max="7176" width="16.7109375" style="239" customWidth="1"/>
    <col min="7177" max="7177" width="17.42578125" style="239" customWidth="1"/>
    <col min="7178" max="7184" width="11.28515625" style="239" customWidth="1"/>
    <col min="7185" max="7424" width="9.140625" style="239"/>
    <col min="7425" max="7425" width="3.5703125" style="239" customWidth="1"/>
    <col min="7426" max="7426" width="5.7109375" style="239" bestFit="1" customWidth="1"/>
    <col min="7427" max="7427" width="19.140625" style="239" customWidth="1"/>
    <col min="7428" max="7428" width="14" style="239" customWidth="1"/>
    <col min="7429" max="7429" width="14.85546875" style="239" customWidth="1"/>
    <col min="7430" max="7430" width="14.140625" style="239" customWidth="1"/>
    <col min="7431" max="7431" width="16.5703125" style="239" customWidth="1"/>
    <col min="7432" max="7432" width="16.7109375" style="239" customWidth="1"/>
    <col min="7433" max="7433" width="17.42578125" style="239" customWidth="1"/>
    <col min="7434" max="7440" width="11.28515625" style="239" customWidth="1"/>
    <col min="7441" max="7680" width="9.140625" style="239"/>
    <col min="7681" max="7681" width="3.5703125" style="239" customWidth="1"/>
    <col min="7682" max="7682" width="5.7109375" style="239" bestFit="1" customWidth="1"/>
    <col min="7683" max="7683" width="19.140625" style="239" customWidth="1"/>
    <col min="7684" max="7684" width="14" style="239" customWidth="1"/>
    <col min="7685" max="7685" width="14.85546875" style="239" customWidth="1"/>
    <col min="7686" max="7686" width="14.140625" style="239" customWidth="1"/>
    <col min="7687" max="7687" width="16.5703125" style="239" customWidth="1"/>
    <col min="7688" max="7688" width="16.7109375" style="239" customWidth="1"/>
    <col min="7689" max="7689" width="17.42578125" style="239" customWidth="1"/>
    <col min="7690" max="7696" width="11.28515625" style="239" customWidth="1"/>
    <col min="7697" max="7936" width="9.140625" style="239"/>
    <col min="7937" max="7937" width="3.5703125" style="239" customWidth="1"/>
    <col min="7938" max="7938" width="5.7109375" style="239" bestFit="1" customWidth="1"/>
    <col min="7939" max="7939" width="19.140625" style="239" customWidth="1"/>
    <col min="7940" max="7940" width="14" style="239" customWidth="1"/>
    <col min="7941" max="7941" width="14.85546875" style="239" customWidth="1"/>
    <col min="7942" max="7942" width="14.140625" style="239" customWidth="1"/>
    <col min="7943" max="7943" width="16.5703125" style="239" customWidth="1"/>
    <col min="7944" max="7944" width="16.7109375" style="239" customWidth="1"/>
    <col min="7945" max="7945" width="17.42578125" style="239" customWidth="1"/>
    <col min="7946" max="7952" width="11.28515625" style="239" customWidth="1"/>
    <col min="7953" max="8192" width="9.140625" style="239"/>
    <col min="8193" max="8193" width="3.5703125" style="239" customWidth="1"/>
    <col min="8194" max="8194" width="5.7109375" style="239" bestFit="1" customWidth="1"/>
    <col min="8195" max="8195" width="19.140625" style="239" customWidth="1"/>
    <col min="8196" max="8196" width="14" style="239" customWidth="1"/>
    <col min="8197" max="8197" width="14.85546875" style="239" customWidth="1"/>
    <col min="8198" max="8198" width="14.140625" style="239" customWidth="1"/>
    <col min="8199" max="8199" width="16.5703125" style="239" customWidth="1"/>
    <col min="8200" max="8200" width="16.7109375" style="239" customWidth="1"/>
    <col min="8201" max="8201" width="17.42578125" style="239" customWidth="1"/>
    <col min="8202" max="8208" width="11.28515625" style="239" customWidth="1"/>
    <col min="8209" max="8448" width="9.140625" style="239"/>
    <col min="8449" max="8449" width="3.5703125" style="239" customWidth="1"/>
    <col min="8450" max="8450" width="5.7109375" style="239" bestFit="1" customWidth="1"/>
    <col min="8451" max="8451" width="19.140625" style="239" customWidth="1"/>
    <col min="8452" max="8452" width="14" style="239" customWidth="1"/>
    <col min="8453" max="8453" width="14.85546875" style="239" customWidth="1"/>
    <col min="8454" max="8454" width="14.140625" style="239" customWidth="1"/>
    <col min="8455" max="8455" width="16.5703125" style="239" customWidth="1"/>
    <col min="8456" max="8456" width="16.7109375" style="239" customWidth="1"/>
    <col min="8457" max="8457" width="17.42578125" style="239" customWidth="1"/>
    <col min="8458" max="8464" width="11.28515625" style="239" customWidth="1"/>
    <col min="8465" max="8704" width="9.140625" style="239"/>
    <col min="8705" max="8705" width="3.5703125" style="239" customWidth="1"/>
    <col min="8706" max="8706" width="5.7109375" style="239" bestFit="1" customWidth="1"/>
    <col min="8707" max="8707" width="19.140625" style="239" customWidth="1"/>
    <col min="8708" max="8708" width="14" style="239" customWidth="1"/>
    <col min="8709" max="8709" width="14.85546875" style="239" customWidth="1"/>
    <col min="8710" max="8710" width="14.140625" style="239" customWidth="1"/>
    <col min="8711" max="8711" width="16.5703125" style="239" customWidth="1"/>
    <col min="8712" max="8712" width="16.7109375" style="239" customWidth="1"/>
    <col min="8713" max="8713" width="17.42578125" style="239" customWidth="1"/>
    <col min="8714" max="8720" width="11.28515625" style="239" customWidth="1"/>
    <col min="8721" max="8960" width="9.140625" style="239"/>
    <col min="8961" max="8961" width="3.5703125" style="239" customWidth="1"/>
    <col min="8962" max="8962" width="5.7109375" style="239" bestFit="1" customWidth="1"/>
    <col min="8963" max="8963" width="19.140625" style="239" customWidth="1"/>
    <col min="8964" max="8964" width="14" style="239" customWidth="1"/>
    <col min="8965" max="8965" width="14.85546875" style="239" customWidth="1"/>
    <col min="8966" max="8966" width="14.140625" style="239" customWidth="1"/>
    <col min="8967" max="8967" width="16.5703125" style="239" customWidth="1"/>
    <col min="8968" max="8968" width="16.7109375" style="239" customWidth="1"/>
    <col min="8969" max="8969" width="17.42578125" style="239" customWidth="1"/>
    <col min="8970" max="8976" width="11.28515625" style="239" customWidth="1"/>
    <col min="8977" max="9216" width="9.140625" style="239"/>
    <col min="9217" max="9217" width="3.5703125" style="239" customWidth="1"/>
    <col min="9218" max="9218" width="5.7109375" style="239" bestFit="1" customWidth="1"/>
    <col min="9219" max="9219" width="19.140625" style="239" customWidth="1"/>
    <col min="9220" max="9220" width="14" style="239" customWidth="1"/>
    <col min="9221" max="9221" width="14.85546875" style="239" customWidth="1"/>
    <col min="9222" max="9222" width="14.140625" style="239" customWidth="1"/>
    <col min="9223" max="9223" width="16.5703125" style="239" customWidth="1"/>
    <col min="9224" max="9224" width="16.7109375" style="239" customWidth="1"/>
    <col min="9225" max="9225" width="17.42578125" style="239" customWidth="1"/>
    <col min="9226" max="9232" width="11.28515625" style="239" customWidth="1"/>
    <col min="9233" max="9472" width="9.140625" style="239"/>
    <col min="9473" max="9473" width="3.5703125" style="239" customWidth="1"/>
    <col min="9474" max="9474" width="5.7109375" style="239" bestFit="1" customWidth="1"/>
    <col min="9475" max="9475" width="19.140625" style="239" customWidth="1"/>
    <col min="9476" max="9476" width="14" style="239" customWidth="1"/>
    <col min="9477" max="9477" width="14.85546875" style="239" customWidth="1"/>
    <col min="9478" max="9478" width="14.140625" style="239" customWidth="1"/>
    <col min="9479" max="9479" width="16.5703125" style="239" customWidth="1"/>
    <col min="9480" max="9480" width="16.7109375" style="239" customWidth="1"/>
    <col min="9481" max="9481" width="17.42578125" style="239" customWidth="1"/>
    <col min="9482" max="9488" width="11.28515625" style="239" customWidth="1"/>
    <col min="9489" max="9728" width="9.140625" style="239"/>
    <col min="9729" max="9729" width="3.5703125" style="239" customWidth="1"/>
    <col min="9730" max="9730" width="5.7109375" style="239" bestFit="1" customWidth="1"/>
    <col min="9731" max="9731" width="19.140625" style="239" customWidth="1"/>
    <col min="9732" max="9732" width="14" style="239" customWidth="1"/>
    <col min="9733" max="9733" width="14.85546875" style="239" customWidth="1"/>
    <col min="9734" max="9734" width="14.140625" style="239" customWidth="1"/>
    <col min="9735" max="9735" width="16.5703125" style="239" customWidth="1"/>
    <col min="9736" max="9736" width="16.7109375" style="239" customWidth="1"/>
    <col min="9737" max="9737" width="17.42578125" style="239" customWidth="1"/>
    <col min="9738" max="9744" width="11.28515625" style="239" customWidth="1"/>
    <col min="9745" max="9984" width="9.140625" style="239"/>
    <col min="9985" max="9985" width="3.5703125" style="239" customWidth="1"/>
    <col min="9986" max="9986" width="5.7109375" style="239" bestFit="1" customWidth="1"/>
    <col min="9987" max="9987" width="19.140625" style="239" customWidth="1"/>
    <col min="9988" max="9988" width="14" style="239" customWidth="1"/>
    <col min="9989" max="9989" width="14.85546875" style="239" customWidth="1"/>
    <col min="9990" max="9990" width="14.140625" style="239" customWidth="1"/>
    <col min="9991" max="9991" width="16.5703125" style="239" customWidth="1"/>
    <col min="9992" max="9992" width="16.7109375" style="239" customWidth="1"/>
    <col min="9993" max="9993" width="17.42578125" style="239" customWidth="1"/>
    <col min="9994" max="10000" width="11.28515625" style="239" customWidth="1"/>
    <col min="10001" max="10240" width="9.140625" style="239"/>
    <col min="10241" max="10241" width="3.5703125" style="239" customWidth="1"/>
    <col min="10242" max="10242" width="5.7109375" style="239" bestFit="1" customWidth="1"/>
    <col min="10243" max="10243" width="19.140625" style="239" customWidth="1"/>
    <col min="10244" max="10244" width="14" style="239" customWidth="1"/>
    <col min="10245" max="10245" width="14.85546875" style="239" customWidth="1"/>
    <col min="10246" max="10246" width="14.140625" style="239" customWidth="1"/>
    <col min="10247" max="10247" width="16.5703125" style="239" customWidth="1"/>
    <col min="10248" max="10248" width="16.7109375" style="239" customWidth="1"/>
    <col min="10249" max="10249" width="17.42578125" style="239" customWidth="1"/>
    <col min="10250" max="10256" width="11.28515625" style="239" customWidth="1"/>
    <col min="10257" max="10496" width="9.140625" style="239"/>
    <col min="10497" max="10497" width="3.5703125" style="239" customWidth="1"/>
    <col min="10498" max="10498" width="5.7109375" style="239" bestFit="1" customWidth="1"/>
    <col min="10499" max="10499" width="19.140625" style="239" customWidth="1"/>
    <col min="10500" max="10500" width="14" style="239" customWidth="1"/>
    <col min="10501" max="10501" width="14.85546875" style="239" customWidth="1"/>
    <col min="10502" max="10502" width="14.140625" style="239" customWidth="1"/>
    <col min="10503" max="10503" width="16.5703125" style="239" customWidth="1"/>
    <col min="10504" max="10504" width="16.7109375" style="239" customWidth="1"/>
    <col min="10505" max="10505" width="17.42578125" style="239" customWidth="1"/>
    <col min="10506" max="10512" width="11.28515625" style="239" customWidth="1"/>
    <col min="10513" max="10752" width="9.140625" style="239"/>
    <col min="10753" max="10753" width="3.5703125" style="239" customWidth="1"/>
    <col min="10754" max="10754" width="5.7109375" style="239" bestFit="1" customWidth="1"/>
    <col min="10755" max="10755" width="19.140625" style="239" customWidth="1"/>
    <col min="10756" max="10756" width="14" style="239" customWidth="1"/>
    <col min="10757" max="10757" width="14.85546875" style="239" customWidth="1"/>
    <col min="10758" max="10758" width="14.140625" style="239" customWidth="1"/>
    <col min="10759" max="10759" width="16.5703125" style="239" customWidth="1"/>
    <col min="10760" max="10760" width="16.7109375" style="239" customWidth="1"/>
    <col min="10761" max="10761" width="17.42578125" style="239" customWidth="1"/>
    <col min="10762" max="10768" width="11.28515625" style="239" customWidth="1"/>
    <col min="10769" max="11008" width="9.140625" style="239"/>
    <col min="11009" max="11009" width="3.5703125" style="239" customWidth="1"/>
    <col min="11010" max="11010" width="5.7109375" style="239" bestFit="1" customWidth="1"/>
    <col min="11011" max="11011" width="19.140625" style="239" customWidth="1"/>
    <col min="11012" max="11012" width="14" style="239" customWidth="1"/>
    <col min="11013" max="11013" width="14.85546875" style="239" customWidth="1"/>
    <col min="11014" max="11014" width="14.140625" style="239" customWidth="1"/>
    <col min="11015" max="11015" width="16.5703125" style="239" customWidth="1"/>
    <col min="11016" max="11016" width="16.7109375" style="239" customWidth="1"/>
    <col min="11017" max="11017" width="17.42578125" style="239" customWidth="1"/>
    <col min="11018" max="11024" width="11.28515625" style="239" customWidth="1"/>
    <col min="11025" max="11264" width="9.140625" style="239"/>
    <col min="11265" max="11265" width="3.5703125" style="239" customWidth="1"/>
    <col min="11266" max="11266" width="5.7109375" style="239" bestFit="1" customWidth="1"/>
    <col min="11267" max="11267" width="19.140625" style="239" customWidth="1"/>
    <col min="11268" max="11268" width="14" style="239" customWidth="1"/>
    <col min="11269" max="11269" width="14.85546875" style="239" customWidth="1"/>
    <col min="11270" max="11270" width="14.140625" style="239" customWidth="1"/>
    <col min="11271" max="11271" width="16.5703125" style="239" customWidth="1"/>
    <col min="11272" max="11272" width="16.7109375" style="239" customWidth="1"/>
    <col min="11273" max="11273" width="17.42578125" style="239" customWidth="1"/>
    <col min="11274" max="11280" width="11.28515625" style="239" customWidth="1"/>
    <col min="11281" max="11520" width="9.140625" style="239"/>
    <col min="11521" max="11521" width="3.5703125" style="239" customWidth="1"/>
    <col min="11522" max="11522" width="5.7109375" style="239" bestFit="1" customWidth="1"/>
    <col min="11523" max="11523" width="19.140625" style="239" customWidth="1"/>
    <col min="11524" max="11524" width="14" style="239" customWidth="1"/>
    <col min="11525" max="11525" width="14.85546875" style="239" customWidth="1"/>
    <col min="11526" max="11526" width="14.140625" style="239" customWidth="1"/>
    <col min="11527" max="11527" width="16.5703125" style="239" customWidth="1"/>
    <col min="11528" max="11528" width="16.7109375" style="239" customWidth="1"/>
    <col min="11529" max="11529" width="17.42578125" style="239" customWidth="1"/>
    <col min="11530" max="11536" width="11.28515625" style="239" customWidth="1"/>
    <col min="11537" max="11776" width="9.140625" style="239"/>
    <col min="11777" max="11777" width="3.5703125" style="239" customWidth="1"/>
    <col min="11778" max="11778" width="5.7109375" style="239" bestFit="1" customWidth="1"/>
    <col min="11779" max="11779" width="19.140625" style="239" customWidth="1"/>
    <col min="11780" max="11780" width="14" style="239" customWidth="1"/>
    <col min="11781" max="11781" width="14.85546875" style="239" customWidth="1"/>
    <col min="11782" max="11782" width="14.140625" style="239" customWidth="1"/>
    <col min="11783" max="11783" width="16.5703125" style="239" customWidth="1"/>
    <col min="11784" max="11784" width="16.7109375" style="239" customWidth="1"/>
    <col min="11785" max="11785" width="17.42578125" style="239" customWidth="1"/>
    <col min="11786" max="11792" width="11.28515625" style="239" customWidth="1"/>
    <col min="11793" max="12032" width="9.140625" style="239"/>
    <col min="12033" max="12033" width="3.5703125" style="239" customWidth="1"/>
    <col min="12034" max="12034" width="5.7109375" style="239" bestFit="1" customWidth="1"/>
    <col min="12035" max="12035" width="19.140625" style="239" customWidth="1"/>
    <col min="12036" max="12036" width="14" style="239" customWidth="1"/>
    <col min="12037" max="12037" width="14.85546875" style="239" customWidth="1"/>
    <col min="12038" max="12038" width="14.140625" style="239" customWidth="1"/>
    <col min="12039" max="12039" width="16.5703125" style="239" customWidth="1"/>
    <col min="12040" max="12040" width="16.7109375" style="239" customWidth="1"/>
    <col min="12041" max="12041" width="17.42578125" style="239" customWidth="1"/>
    <col min="12042" max="12048" width="11.28515625" style="239" customWidth="1"/>
    <col min="12049" max="12288" width="9.140625" style="239"/>
    <col min="12289" max="12289" width="3.5703125" style="239" customWidth="1"/>
    <col min="12290" max="12290" width="5.7109375" style="239" bestFit="1" customWidth="1"/>
    <col min="12291" max="12291" width="19.140625" style="239" customWidth="1"/>
    <col min="12292" max="12292" width="14" style="239" customWidth="1"/>
    <col min="12293" max="12293" width="14.85546875" style="239" customWidth="1"/>
    <col min="12294" max="12294" width="14.140625" style="239" customWidth="1"/>
    <col min="12295" max="12295" width="16.5703125" style="239" customWidth="1"/>
    <col min="12296" max="12296" width="16.7109375" style="239" customWidth="1"/>
    <col min="12297" max="12297" width="17.42578125" style="239" customWidth="1"/>
    <col min="12298" max="12304" width="11.28515625" style="239" customWidth="1"/>
    <col min="12305" max="12544" width="9.140625" style="239"/>
    <col min="12545" max="12545" width="3.5703125" style="239" customWidth="1"/>
    <col min="12546" max="12546" width="5.7109375" style="239" bestFit="1" customWidth="1"/>
    <col min="12547" max="12547" width="19.140625" style="239" customWidth="1"/>
    <col min="12548" max="12548" width="14" style="239" customWidth="1"/>
    <col min="12549" max="12549" width="14.85546875" style="239" customWidth="1"/>
    <col min="12550" max="12550" width="14.140625" style="239" customWidth="1"/>
    <col min="12551" max="12551" width="16.5703125" style="239" customWidth="1"/>
    <col min="12552" max="12552" width="16.7109375" style="239" customWidth="1"/>
    <col min="12553" max="12553" width="17.42578125" style="239" customWidth="1"/>
    <col min="12554" max="12560" width="11.28515625" style="239" customWidth="1"/>
    <col min="12561" max="12800" width="9.140625" style="239"/>
    <col min="12801" max="12801" width="3.5703125" style="239" customWidth="1"/>
    <col min="12802" max="12802" width="5.7109375" style="239" bestFit="1" customWidth="1"/>
    <col min="12803" max="12803" width="19.140625" style="239" customWidth="1"/>
    <col min="12804" max="12804" width="14" style="239" customWidth="1"/>
    <col min="12805" max="12805" width="14.85546875" style="239" customWidth="1"/>
    <col min="12806" max="12806" width="14.140625" style="239" customWidth="1"/>
    <col min="12807" max="12807" width="16.5703125" style="239" customWidth="1"/>
    <col min="12808" max="12808" width="16.7109375" style="239" customWidth="1"/>
    <col min="12809" max="12809" width="17.42578125" style="239" customWidth="1"/>
    <col min="12810" max="12816" width="11.28515625" style="239" customWidth="1"/>
    <col min="12817" max="13056" width="9.140625" style="239"/>
    <col min="13057" max="13057" width="3.5703125" style="239" customWidth="1"/>
    <col min="13058" max="13058" width="5.7109375" style="239" bestFit="1" customWidth="1"/>
    <col min="13059" max="13059" width="19.140625" style="239" customWidth="1"/>
    <col min="13060" max="13060" width="14" style="239" customWidth="1"/>
    <col min="13061" max="13061" width="14.85546875" style="239" customWidth="1"/>
    <col min="13062" max="13062" width="14.140625" style="239" customWidth="1"/>
    <col min="13063" max="13063" width="16.5703125" style="239" customWidth="1"/>
    <col min="13064" max="13064" width="16.7109375" style="239" customWidth="1"/>
    <col min="13065" max="13065" width="17.42578125" style="239" customWidth="1"/>
    <col min="13066" max="13072" width="11.28515625" style="239" customWidth="1"/>
    <col min="13073" max="13312" width="9.140625" style="239"/>
    <col min="13313" max="13313" width="3.5703125" style="239" customWidth="1"/>
    <col min="13314" max="13314" width="5.7109375" style="239" bestFit="1" customWidth="1"/>
    <col min="13315" max="13315" width="19.140625" style="239" customWidth="1"/>
    <col min="13316" max="13316" width="14" style="239" customWidth="1"/>
    <col min="13317" max="13317" width="14.85546875" style="239" customWidth="1"/>
    <col min="13318" max="13318" width="14.140625" style="239" customWidth="1"/>
    <col min="13319" max="13319" width="16.5703125" style="239" customWidth="1"/>
    <col min="13320" max="13320" width="16.7109375" style="239" customWidth="1"/>
    <col min="13321" max="13321" width="17.42578125" style="239" customWidth="1"/>
    <col min="13322" max="13328" width="11.28515625" style="239" customWidth="1"/>
    <col min="13329" max="13568" width="9.140625" style="239"/>
    <col min="13569" max="13569" width="3.5703125" style="239" customWidth="1"/>
    <col min="13570" max="13570" width="5.7109375" style="239" bestFit="1" customWidth="1"/>
    <col min="13571" max="13571" width="19.140625" style="239" customWidth="1"/>
    <col min="13572" max="13572" width="14" style="239" customWidth="1"/>
    <col min="13573" max="13573" width="14.85546875" style="239" customWidth="1"/>
    <col min="13574" max="13574" width="14.140625" style="239" customWidth="1"/>
    <col min="13575" max="13575" width="16.5703125" style="239" customWidth="1"/>
    <col min="13576" max="13576" width="16.7109375" style="239" customWidth="1"/>
    <col min="13577" max="13577" width="17.42578125" style="239" customWidth="1"/>
    <col min="13578" max="13584" width="11.28515625" style="239" customWidth="1"/>
    <col min="13585" max="13824" width="9.140625" style="239"/>
    <col min="13825" max="13825" width="3.5703125" style="239" customWidth="1"/>
    <col min="13826" max="13826" width="5.7109375" style="239" bestFit="1" customWidth="1"/>
    <col min="13827" max="13827" width="19.140625" style="239" customWidth="1"/>
    <col min="13828" max="13828" width="14" style="239" customWidth="1"/>
    <col min="13829" max="13829" width="14.85546875" style="239" customWidth="1"/>
    <col min="13830" max="13830" width="14.140625" style="239" customWidth="1"/>
    <col min="13831" max="13831" width="16.5703125" style="239" customWidth="1"/>
    <col min="13832" max="13832" width="16.7109375" style="239" customWidth="1"/>
    <col min="13833" max="13833" width="17.42578125" style="239" customWidth="1"/>
    <col min="13834" max="13840" width="11.28515625" style="239" customWidth="1"/>
    <col min="13841" max="14080" width="9.140625" style="239"/>
    <col min="14081" max="14081" width="3.5703125" style="239" customWidth="1"/>
    <col min="14082" max="14082" width="5.7109375" style="239" bestFit="1" customWidth="1"/>
    <col min="14083" max="14083" width="19.140625" style="239" customWidth="1"/>
    <col min="14084" max="14084" width="14" style="239" customWidth="1"/>
    <col min="14085" max="14085" width="14.85546875" style="239" customWidth="1"/>
    <col min="14086" max="14086" width="14.140625" style="239" customWidth="1"/>
    <col min="14087" max="14087" width="16.5703125" style="239" customWidth="1"/>
    <col min="14088" max="14088" width="16.7109375" style="239" customWidth="1"/>
    <col min="14089" max="14089" width="17.42578125" style="239" customWidth="1"/>
    <col min="14090" max="14096" width="11.28515625" style="239" customWidth="1"/>
    <col min="14097" max="14336" width="9.140625" style="239"/>
    <col min="14337" max="14337" width="3.5703125" style="239" customWidth="1"/>
    <col min="14338" max="14338" width="5.7109375" style="239" bestFit="1" customWidth="1"/>
    <col min="14339" max="14339" width="19.140625" style="239" customWidth="1"/>
    <col min="14340" max="14340" width="14" style="239" customWidth="1"/>
    <col min="14341" max="14341" width="14.85546875" style="239" customWidth="1"/>
    <col min="14342" max="14342" width="14.140625" style="239" customWidth="1"/>
    <col min="14343" max="14343" width="16.5703125" style="239" customWidth="1"/>
    <col min="14344" max="14344" width="16.7109375" style="239" customWidth="1"/>
    <col min="14345" max="14345" width="17.42578125" style="239" customWidth="1"/>
    <col min="14346" max="14352" width="11.28515625" style="239" customWidth="1"/>
    <col min="14353" max="14592" width="9.140625" style="239"/>
    <col min="14593" max="14593" width="3.5703125" style="239" customWidth="1"/>
    <col min="14594" max="14594" width="5.7109375" style="239" bestFit="1" customWidth="1"/>
    <col min="14595" max="14595" width="19.140625" style="239" customWidth="1"/>
    <col min="14596" max="14596" width="14" style="239" customWidth="1"/>
    <col min="14597" max="14597" width="14.85546875" style="239" customWidth="1"/>
    <col min="14598" max="14598" width="14.140625" style="239" customWidth="1"/>
    <col min="14599" max="14599" width="16.5703125" style="239" customWidth="1"/>
    <col min="14600" max="14600" width="16.7109375" style="239" customWidth="1"/>
    <col min="14601" max="14601" width="17.42578125" style="239" customWidth="1"/>
    <col min="14602" max="14608" width="11.28515625" style="239" customWidth="1"/>
    <col min="14609" max="14848" width="9.140625" style="239"/>
    <col min="14849" max="14849" width="3.5703125" style="239" customWidth="1"/>
    <col min="14850" max="14850" width="5.7109375" style="239" bestFit="1" customWidth="1"/>
    <col min="14851" max="14851" width="19.140625" style="239" customWidth="1"/>
    <col min="14852" max="14852" width="14" style="239" customWidth="1"/>
    <col min="14853" max="14853" width="14.85546875" style="239" customWidth="1"/>
    <col min="14854" max="14854" width="14.140625" style="239" customWidth="1"/>
    <col min="14855" max="14855" width="16.5703125" style="239" customWidth="1"/>
    <col min="14856" max="14856" width="16.7109375" style="239" customWidth="1"/>
    <col min="14857" max="14857" width="17.42578125" style="239" customWidth="1"/>
    <col min="14858" max="14864" width="11.28515625" style="239" customWidth="1"/>
    <col min="14865" max="15104" width="9.140625" style="239"/>
    <col min="15105" max="15105" width="3.5703125" style="239" customWidth="1"/>
    <col min="15106" max="15106" width="5.7109375" style="239" bestFit="1" customWidth="1"/>
    <col min="15107" max="15107" width="19.140625" style="239" customWidth="1"/>
    <col min="15108" max="15108" width="14" style="239" customWidth="1"/>
    <col min="15109" max="15109" width="14.85546875" style="239" customWidth="1"/>
    <col min="15110" max="15110" width="14.140625" style="239" customWidth="1"/>
    <col min="15111" max="15111" width="16.5703125" style="239" customWidth="1"/>
    <col min="15112" max="15112" width="16.7109375" style="239" customWidth="1"/>
    <col min="15113" max="15113" width="17.42578125" style="239" customWidth="1"/>
    <col min="15114" max="15120" width="11.28515625" style="239" customWidth="1"/>
    <col min="15121" max="15360" width="9.140625" style="239"/>
    <col min="15361" max="15361" width="3.5703125" style="239" customWidth="1"/>
    <col min="15362" max="15362" width="5.7109375" style="239" bestFit="1" customWidth="1"/>
    <col min="15363" max="15363" width="19.140625" style="239" customWidth="1"/>
    <col min="15364" max="15364" width="14" style="239" customWidth="1"/>
    <col min="15365" max="15365" width="14.85546875" style="239" customWidth="1"/>
    <col min="15366" max="15366" width="14.140625" style="239" customWidth="1"/>
    <col min="15367" max="15367" width="16.5703125" style="239" customWidth="1"/>
    <col min="15368" max="15368" width="16.7109375" style="239" customWidth="1"/>
    <col min="15369" max="15369" width="17.42578125" style="239" customWidth="1"/>
    <col min="15370" max="15376" width="11.28515625" style="239" customWidth="1"/>
    <col min="15377" max="15616" width="9.140625" style="239"/>
    <col min="15617" max="15617" width="3.5703125" style="239" customWidth="1"/>
    <col min="15618" max="15618" width="5.7109375" style="239" bestFit="1" customWidth="1"/>
    <col min="15619" max="15619" width="19.140625" style="239" customWidth="1"/>
    <col min="15620" max="15620" width="14" style="239" customWidth="1"/>
    <col min="15621" max="15621" width="14.85546875" style="239" customWidth="1"/>
    <col min="15622" max="15622" width="14.140625" style="239" customWidth="1"/>
    <col min="15623" max="15623" width="16.5703125" style="239" customWidth="1"/>
    <col min="15624" max="15624" width="16.7109375" style="239" customWidth="1"/>
    <col min="15625" max="15625" width="17.42578125" style="239" customWidth="1"/>
    <col min="15626" max="15632" width="11.28515625" style="239" customWidth="1"/>
    <col min="15633" max="15872" width="9.140625" style="239"/>
    <col min="15873" max="15873" width="3.5703125" style="239" customWidth="1"/>
    <col min="15874" max="15874" width="5.7109375" style="239" bestFit="1" customWidth="1"/>
    <col min="15875" max="15875" width="19.140625" style="239" customWidth="1"/>
    <col min="15876" max="15876" width="14" style="239" customWidth="1"/>
    <col min="15877" max="15877" width="14.85546875" style="239" customWidth="1"/>
    <col min="15878" max="15878" width="14.140625" style="239" customWidth="1"/>
    <col min="15879" max="15879" width="16.5703125" style="239" customWidth="1"/>
    <col min="15880" max="15880" width="16.7109375" style="239" customWidth="1"/>
    <col min="15881" max="15881" width="17.42578125" style="239" customWidth="1"/>
    <col min="15882" max="15888" width="11.28515625" style="239" customWidth="1"/>
    <col min="15889" max="16128" width="9.140625" style="239"/>
    <col min="16129" max="16129" width="3.5703125" style="239" customWidth="1"/>
    <col min="16130" max="16130" width="5.7109375" style="239" bestFit="1" customWidth="1"/>
    <col min="16131" max="16131" width="19.140625" style="239" customWidth="1"/>
    <col min="16132" max="16132" width="14" style="239" customWidth="1"/>
    <col min="16133" max="16133" width="14.85546875" style="239" customWidth="1"/>
    <col min="16134" max="16134" width="14.140625" style="239" customWidth="1"/>
    <col min="16135" max="16135" width="16.5703125" style="239" customWidth="1"/>
    <col min="16136" max="16136" width="16.7109375" style="239" customWidth="1"/>
    <col min="16137" max="16137" width="17.42578125" style="239" customWidth="1"/>
    <col min="16138" max="16144" width="11.28515625" style="239" customWidth="1"/>
    <col min="16145" max="16384" width="9.140625" style="239"/>
  </cols>
  <sheetData>
    <row r="2" spans="2:9">
      <c r="B2" s="49" t="s">
        <v>736</v>
      </c>
    </row>
    <row r="3" spans="2:9">
      <c r="B3" s="49"/>
      <c r="H3" s="1193" t="s">
        <v>750</v>
      </c>
      <c r="I3" s="1193"/>
    </row>
    <row r="4" spans="2:9">
      <c r="B4" s="49" t="s">
        <v>753</v>
      </c>
      <c r="H4" s="1194" t="s">
        <v>162</v>
      </c>
      <c r="I4" s="1194"/>
    </row>
    <row r="5" spans="2:9" ht="32.25" customHeight="1">
      <c r="B5" s="1188" t="s">
        <v>754</v>
      </c>
      <c r="C5" s="1188"/>
      <c r="D5" s="1188"/>
      <c r="E5" s="1188"/>
      <c r="F5" s="1188"/>
      <c r="G5" s="1188"/>
      <c r="H5" s="1188"/>
      <c r="I5" s="1188"/>
    </row>
    <row r="6" spans="2:9" ht="15.75" thickBot="1">
      <c r="C6" s="483"/>
      <c r="D6" s="483"/>
      <c r="E6" s="483"/>
      <c r="F6" s="483"/>
      <c r="G6" s="483"/>
    </row>
    <row r="7" spans="2:9" ht="39" thickTop="1">
      <c r="B7" s="1189" t="s">
        <v>293</v>
      </c>
      <c r="C7" s="1191" t="s">
        <v>294</v>
      </c>
      <c r="D7" s="1191" t="s">
        <v>295</v>
      </c>
      <c r="E7" s="1191" t="s">
        <v>296</v>
      </c>
      <c r="F7" s="633" t="s">
        <v>346</v>
      </c>
      <c r="G7" s="633" t="s">
        <v>298</v>
      </c>
      <c r="H7" s="633" t="s">
        <v>300</v>
      </c>
      <c r="I7" s="634" t="s">
        <v>347</v>
      </c>
    </row>
    <row r="8" spans="2:9" ht="12.75" customHeight="1">
      <c r="B8" s="1190"/>
      <c r="C8" s="1192"/>
      <c r="D8" s="1192"/>
      <c r="E8" s="1192"/>
      <c r="F8" s="635" t="s">
        <v>302</v>
      </c>
      <c r="G8" s="635" t="s">
        <v>303</v>
      </c>
      <c r="H8" s="635" t="s">
        <v>304</v>
      </c>
      <c r="I8" s="636" t="s">
        <v>751</v>
      </c>
    </row>
    <row r="9" spans="2:9">
      <c r="B9" s="637"/>
      <c r="C9" s="638"/>
      <c r="D9" s="638"/>
      <c r="E9" s="638"/>
      <c r="F9" s="638"/>
      <c r="G9" s="639"/>
      <c r="H9" s="640"/>
      <c r="I9" s="641">
        <f>+F9+G9+H9</f>
        <v>0</v>
      </c>
    </row>
    <row r="10" spans="2:9">
      <c r="B10" s="637"/>
      <c r="C10" s="1184" t="s">
        <v>164</v>
      </c>
      <c r="D10" s="1184"/>
      <c r="E10" s="1184"/>
      <c r="F10" s="1184"/>
      <c r="G10" s="1184"/>
      <c r="H10" s="1184"/>
      <c r="I10" s="1185"/>
    </row>
    <row r="11" spans="2:9">
      <c r="B11" s="637"/>
      <c r="C11" s="642"/>
      <c r="D11" s="642"/>
      <c r="E11" s="642"/>
      <c r="F11" s="642"/>
      <c r="G11" s="640"/>
      <c r="H11" s="643"/>
      <c r="I11" s="641"/>
    </row>
    <row r="12" spans="2:9" s="474" customFormat="1" ht="24.95" customHeight="1" thickBot="1">
      <c r="B12" s="1186" t="s">
        <v>345</v>
      </c>
      <c r="C12" s="1187"/>
      <c r="D12" s="1187"/>
      <c r="E12" s="1187"/>
      <c r="F12" s="644">
        <f>SUM(F9:F11)</f>
        <v>0</v>
      </c>
      <c r="G12" s="644">
        <f>SUM(G9:G11)</f>
        <v>0</v>
      </c>
      <c r="H12" s="644">
        <f>SUM(H9:H11)</f>
        <v>0</v>
      </c>
      <c r="I12" s="645">
        <f>SUM(I9:I11)</f>
        <v>0</v>
      </c>
    </row>
    <row r="13" spans="2:9" ht="15.75" thickTop="1"/>
    <row r="14" spans="2:9" ht="18">
      <c r="B14" s="1188" t="s">
        <v>292</v>
      </c>
      <c r="C14" s="1188"/>
      <c r="D14" s="1188"/>
      <c r="E14" s="1188"/>
      <c r="F14" s="1188"/>
      <c r="G14" s="1188"/>
      <c r="H14" s="1188"/>
      <c r="I14" s="1188"/>
    </row>
    <row r="15" spans="2:9" ht="15.75" thickBot="1">
      <c r="C15" s="483"/>
      <c r="D15" s="483"/>
      <c r="E15" s="483"/>
      <c r="F15" s="483"/>
      <c r="G15" s="483"/>
    </row>
    <row r="16" spans="2:9" ht="39" thickTop="1">
      <c r="B16" s="1189" t="s">
        <v>293</v>
      </c>
      <c r="C16" s="1191" t="s">
        <v>294</v>
      </c>
      <c r="D16" s="1191" t="s">
        <v>295</v>
      </c>
      <c r="E16" s="1191" t="s">
        <v>296</v>
      </c>
      <c r="F16" s="633" t="s">
        <v>297</v>
      </c>
      <c r="G16" s="633" t="s">
        <v>298</v>
      </c>
      <c r="H16" s="633" t="s">
        <v>300</v>
      </c>
      <c r="I16" s="634" t="s">
        <v>301</v>
      </c>
    </row>
    <row r="17" spans="2:9" ht="12.75">
      <c r="B17" s="1190"/>
      <c r="C17" s="1192"/>
      <c r="D17" s="1192"/>
      <c r="E17" s="1192"/>
      <c r="F17" s="635" t="s">
        <v>302</v>
      </c>
      <c r="G17" s="635" t="s">
        <v>303</v>
      </c>
      <c r="H17" s="635" t="s">
        <v>304</v>
      </c>
      <c r="I17" s="636" t="s">
        <v>751</v>
      </c>
    </row>
    <row r="18" spans="2:9">
      <c r="B18" s="637"/>
      <c r="C18" s="638"/>
      <c r="D18" s="638"/>
      <c r="E18" s="638"/>
      <c r="F18" s="638"/>
      <c r="G18" s="639"/>
      <c r="H18" s="640"/>
      <c r="I18" s="641">
        <f>+F18+G18+H18</f>
        <v>0</v>
      </c>
    </row>
    <row r="19" spans="2:9">
      <c r="B19" s="637"/>
      <c r="C19" s="1184" t="s">
        <v>164</v>
      </c>
      <c r="D19" s="1184"/>
      <c r="E19" s="1184"/>
      <c r="F19" s="1184"/>
      <c r="G19" s="1184"/>
      <c r="H19" s="1184"/>
      <c r="I19" s="1185"/>
    </row>
    <row r="20" spans="2:9">
      <c r="B20" s="637"/>
      <c r="C20" s="642"/>
      <c r="D20" s="642"/>
      <c r="E20" s="642"/>
      <c r="F20" s="642"/>
      <c r="G20" s="640"/>
      <c r="H20" s="643"/>
      <c r="I20" s="641"/>
    </row>
    <row r="21" spans="2:9" ht="13.5" thickBot="1">
      <c r="B21" s="1186" t="s">
        <v>345</v>
      </c>
      <c r="C21" s="1187"/>
      <c r="D21" s="1187"/>
      <c r="E21" s="1187"/>
      <c r="F21" s="644">
        <f>SUM(F18:F20)</f>
        <v>0</v>
      </c>
      <c r="G21" s="644">
        <f>SUM(G18:G20)</f>
        <v>0</v>
      </c>
      <c r="H21" s="644">
        <f>SUM(H18:H20)</f>
        <v>0</v>
      </c>
      <c r="I21" s="645">
        <f>SUM(I18:I20)</f>
        <v>0</v>
      </c>
    </row>
    <row r="22" spans="2:9" ht="15.75" thickTop="1"/>
    <row r="23" spans="2:9" ht="22.5" customHeight="1">
      <c r="B23" s="106" t="s">
        <v>752</v>
      </c>
    </row>
  </sheetData>
  <mergeCells count="16">
    <mergeCell ref="H3:I3"/>
    <mergeCell ref="H4:I4"/>
    <mergeCell ref="B5:I5"/>
    <mergeCell ref="B7:B8"/>
    <mergeCell ref="C7:C8"/>
    <mergeCell ref="D7:D8"/>
    <mergeCell ref="E7:E8"/>
    <mergeCell ref="C19:I19"/>
    <mergeCell ref="B21:E21"/>
    <mergeCell ref="C10:I10"/>
    <mergeCell ref="B12:E12"/>
    <mergeCell ref="B14:I14"/>
    <mergeCell ref="B16:B17"/>
    <mergeCell ref="C16:C17"/>
    <mergeCell ref="D16:D17"/>
    <mergeCell ref="E16:E17"/>
  </mergeCells>
  <pageMargins left="0.27559055118110237" right="0.15748031496062992" top="0.78740157480314965" bottom="0.27559055118110237" header="0.47244094488188981" footer="0.15748031496062992"/>
  <pageSetup paperSize="5" scale="83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sheetPr>
    <tabColor rgb="FF0070C0"/>
  </sheetPr>
  <dimension ref="B2:K82"/>
  <sheetViews>
    <sheetView view="pageBreakPreview" topLeftCell="A47" zoomScale="60" workbookViewId="0">
      <selection activeCell="Q74" sqref="Q74"/>
    </sheetView>
  </sheetViews>
  <sheetFormatPr defaultRowHeight="15"/>
  <cols>
    <col min="1" max="1" width="3.5703125" style="111" customWidth="1"/>
    <col min="2" max="2" width="5.7109375" style="114" bestFit="1" customWidth="1"/>
    <col min="3" max="3" width="32.28515625" style="111" customWidth="1"/>
    <col min="4" max="4" width="17.42578125" style="111" customWidth="1"/>
    <col min="5" max="5" width="11.5703125" style="111" customWidth="1"/>
    <col min="6" max="6" width="13.5703125" style="113" customWidth="1"/>
    <col min="7" max="7" width="12.5703125" style="113" customWidth="1"/>
    <col min="8" max="8" width="12.42578125" style="113" customWidth="1"/>
    <col min="9" max="9" width="13.140625" style="113" customWidth="1"/>
    <col min="10" max="10" width="13.28515625" style="113" customWidth="1"/>
    <col min="11" max="11" width="3.5703125" style="111" customWidth="1"/>
    <col min="12" max="16" width="11.28515625" style="111" customWidth="1"/>
    <col min="17" max="255" width="9.140625" style="111"/>
    <col min="256" max="256" width="3.5703125" style="111" customWidth="1"/>
    <col min="257" max="257" width="5.7109375" style="111" bestFit="1" customWidth="1"/>
    <col min="258" max="258" width="19.140625" style="111" customWidth="1"/>
    <col min="259" max="259" width="14" style="111" customWidth="1"/>
    <col min="260" max="260" width="14.85546875" style="111" customWidth="1"/>
    <col min="261" max="261" width="14.140625" style="111" customWidth="1"/>
    <col min="262" max="262" width="16.5703125" style="111" customWidth="1"/>
    <col min="263" max="263" width="16.7109375" style="111" customWidth="1"/>
    <col min="264" max="264" width="17.42578125" style="111" customWidth="1"/>
    <col min="265" max="265" width="3.5703125" style="111" customWidth="1"/>
    <col min="266" max="272" width="11.28515625" style="111" customWidth="1"/>
    <col min="273" max="511" width="9.140625" style="111"/>
    <col min="512" max="512" width="3.5703125" style="111" customWidth="1"/>
    <col min="513" max="513" width="5.7109375" style="111" bestFit="1" customWidth="1"/>
    <col min="514" max="514" width="19.140625" style="111" customWidth="1"/>
    <col min="515" max="515" width="14" style="111" customWidth="1"/>
    <col min="516" max="516" width="14.85546875" style="111" customWidth="1"/>
    <col min="517" max="517" width="14.140625" style="111" customWidth="1"/>
    <col min="518" max="518" width="16.5703125" style="111" customWidth="1"/>
    <col min="519" max="519" width="16.7109375" style="111" customWidth="1"/>
    <col min="520" max="520" width="17.42578125" style="111" customWidth="1"/>
    <col min="521" max="521" width="3.5703125" style="111" customWidth="1"/>
    <col min="522" max="528" width="11.28515625" style="111" customWidth="1"/>
    <col min="529" max="767" width="9.140625" style="111"/>
    <col min="768" max="768" width="3.5703125" style="111" customWidth="1"/>
    <col min="769" max="769" width="5.7109375" style="111" bestFit="1" customWidth="1"/>
    <col min="770" max="770" width="19.140625" style="111" customWidth="1"/>
    <col min="771" max="771" width="14" style="111" customWidth="1"/>
    <col min="772" max="772" width="14.85546875" style="111" customWidth="1"/>
    <col min="773" max="773" width="14.140625" style="111" customWidth="1"/>
    <col min="774" max="774" width="16.5703125" style="111" customWidth="1"/>
    <col min="775" max="775" width="16.7109375" style="111" customWidth="1"/>
    <col min="776" max="776" width="17.42578125" style="111" customWidth="1"/>
    <col min="777" max="777" width="3.5703125" style="111" customWidth="1"/>
    <col min="778" max="784" width="11.28515625" style="111" customWidth="1"/>
    <col min="785" max="1023" width="9.140625" style="111"/>
    <col min="1024" max="1024" width="3.5703125" style="111" customWidth="1"/>
    <col min="1025" max="1025" width="5.7109375" style="111" bestFit="1" customWidth="1"/>
    <col min="1026" max="1026" width="19.140625" style="111" customWidth="1"/>
    <col min="1027" max="1027" width="14" style="111" customWidth="1"/>
    <col min="1028" max="1028" width="14.85546875" style="111" customWidth="1"/>
    <col min="1029" max="1029" width="14.140625" style="111" customWidth="1"/>
    <col min="1030" max="1030" width="16.5703125" style="111" customWidth="1"/>
    <col min="1031" max="1031" width="16.7109375" style="111" customWidth="1"/>
    <col min="1032" max="1032" width="17.42578125" style="111" customWidth="1"/>
    <col min="1033" max="1033" width="3.5703125" style="111" customWidth="1"/>
    <col min="1034" max="1040" width="11.28515625" style="111" customWidth="1"/>
    <col min="1041" max="1279" width="9.140625" style="111"/>
    <col min="1280" max="1280" width="3.5703125" style="111" customWidth="1"/>
    <col min="1281" max="1281" width="5.7109375" style="111" bestFit="1" customWidth="1"/>
    <col min="1282" max="1282" width="19.140625" style="111" customWidth="1"/>
    <col min="1283" max="1283" width="14" style="111" customWidth="1"/>
    <col min="1284" max="1284" width="14.85546875" style="111" customWidth="1"/>
    <col min="1285" max="1285" width="14.140625" style="111" customWidth="1"/>
    <col min="1286" max="1286" width="16.5703125" style="111" customWidth="1"/>
    <col min="1287" max="1287" width="16.7109375" style="111" customWidth="1"/>
    <col min="1288" max="1288" width="17.42578125" style="111" customWidth="1"/>
    <col min="1289" max="1289" width="3.5703125" style="111" customWidth="1"/>
    <col min="1290" max="1296" width="11.28515625" style="111" customWidth="1"/>
    <col min="1297" max="1535" width="9.140625" style="111"/>
    <col min="1536" max="1536" width="3.5703125" style="111" customWidth="1"/>
    <col min="1537" max="1537" width="5.7109375" style="111" bestFit="1" customWidth="1"/>
    <col min="1538" max="1538" width="19.140625" style="111" customWidth="1"/>
    <col min="1539" max="1539" width="14" style="111" customWidth="1"/>
    <col min="1540" max="1540" width="14.85546875" style="111" customWidth="1"/>
    <col min="1541" max="1541" width="14.140625" style="111" customWidth="1"/>
    <col min="1542" max="1542" width="16.5703125" style="111" customWidth="1"/>
    <col min="1543" max="1543" width="16.7109375" style="111" customWidth="1"/>
    <col min="1544" max="1544" width="17.42578125" style="111" customWidth="1"/>
    <col min="1545" max="1545" width="3.5703125" style="111" customWidth="1"/>
    <col min="1546" max="1552" width="11.28515625" style="111" customWidth="1"/>
    <col min="1553" max="1791" width="9.140625" style="111"/>
    <col min="1792" max="1792" width="3.5703125" style="111" customWidth="1"/>
    <col min="1793" max="1793" width="5.7109375" style="111" bestFit="1" customWidth="1"/>
    <col min="1794" max="1794" width="19.140625" style="111" customWidth="1"/>
    <col min="1795" max="1795" width="14" style="111" customWidth="1"/>
    <col min="1796" max="1796" width="14.85546875" style="111" customWidth="1"/>
    <col min="1797" max="1797" width="14.140625" style="111" customWidth="1"/>
    <col min="1798" max="1798" width="16.5703125" style="111" customWidth="1"/>
    <col min="1799" max="1799" width="16.7109375" style="111" customWidth="1"/>
    <col min="1800" max="1800" width="17.42578125" style="111" customWidth="1"/>
    <col min="1801" max="1801" width="3.5703125" style="111" customWidth="1"/>
    <col min="1802" max="1808" width="11.28515625" style="111" customWidth="1"/>
    <col min="1809" max="2047" width="9.140625" style="111"/>
    <col min="2048" max="2048" width="3.5703125" style="111" customWidth="1"/>
    <col min="2049" max="2049" width="5.7109375" style="111" bestFit="1" customWidth="1"/>
    <col min="2050" max="2050" width="19.140625" style="111" customWidth="1"/>
    <col min="2051" max="2051" width="14" style="111" customWidth="1"/>
    <col min="2052" max="2052" width="14.85546875" style="111" customWidth="1"/>
    <col min="2053" max="2053" width="14.140625" style="111" customWidth="1"/>
    <col min="2054" max="2054" width="16.5703125" style="111" customWidth="1"/>
    <col min="2055" max="2055" width="16.7109375" style="111" customWidth="1"/>
    <col min="2056" max="2056" width="17.42578125" style="111" customWidth="1"/>
    <col min="2057" max="2057" width="3.5703125" style="111" customWidth="1"/>
    <col min="2058" max="2064" width="11.28515625" style="111" customWidth="1"/>
    <col min="2065" max="2303" width="9.140625" style="111"/>
    <col min="2304" max="2304" width="3.5703125" style="111" customWidth="1"/>
    <col min="2305" max="2305" width="5.7109375" style="111" bestFit="1" customWidth="1"/>
    <col min="2306" max="2306" width="19.140625" style="111" customWidth="1"/>
    <col min="2307" max="2307" width="14" style="111" customWidth="1"/>
    <col min="2308" max="2308" width="14.85546875" style="111" customWidth="1"/>
    <col min="2309" max="2309" width="14.140625" style="111" customWidth="1"/>
    <col min="2310" max="2310" width="16.5703125" style="111" customWidth="1"/>
    <col min="2311" max="2311" width="16.7109375" style="111" customWidth="1"/>
    <col min="2312" max="2312" width="17.42578125" style="111" customWidth="1"/>
    <col min="2313" max="2313" width="3.5703125" style="111" customWidth="1"/>
    <col min="2314" max="2320" width="11.28515625" style="111" customWidth="1"/>
    <col min="2321" max="2559" width="9.140625" style="111"/>
    <col min="2560" max="2560" width="3.5703125" style="111" customWidth="1"/>
    <col min="2561" max="2561" width="5.7109375" style="111" bestFit="1" customWidth="1"/>
    <col min="2562" max="2562" width="19.140625" style="111" customWidth="1"/>
    <col min="2563" max="2563" width="14" style="111" customWidth="1"/>
    <col min="2564" max="2564" width="14.85546875" style="111" customWidth="1"/>
    <col min="2565" max="2565" width="14.140625" style="111" customWidth="1"/>
    <col min="2566" max="2566" width="16.5703125" style="111" customWidth="1"/>
    <col min="2567" max="2567" width="16.7109375" style="111" customWidth="1"/>
    <col min="2568" max="2568" width="17.42578125" style="111" customWidth="1"/>
    <col min="2569" max="2569" width="3.5703125" style="111" customWidth="1"/>
    <col min="2570" max="2576" width="11.28515625" style="111" customWidth="1"/>
    <col min="2577" max="2815" width="9.140625" style="111"/>
    <col min="2816" max="2816" width="3.5703125" style="111" customWidth="1"/>
    <col min="2817" max="2817" width="5.7109375" style="111" bestFit="1" customWidth="1"/>
    <col min="2818" max="2818" width="19.140625" style="111" customWidth="1"/>
    <col min="2819" max="2819" width="14" style="111" customWidth="1"/>
    <col min="2820" max="2820" width="14.85546875" style="111" customWidth="1"/>
    <col min="2821" max="2821" width="14.140625" style="111" customWidth="1"/>
    <col min="2822" max="2822" width="16.5703125" style="111" customWidth="1"/>
    <col min="2823" max="2823" width="16.7109375" style="111" customWidth="1"/>
    <col min="2824" max="2824" width="17.42578125" style="111" customWidth="1"/>
    <col min="2825" max="2825" width="3.5703125" style="111" customWidth="1"/>
    <col min="2826" max="2832" width="11.28515625" style="111" customWidth="1"/>
    <col min="2833" max="3071" width="9.140625" style="111"/>
    <col min="3072" max="3072" width="3.5703125" style="111" customWidth="1"/>
    <col min="3073" max="3073" width="5.7109375" style="111" bestFit="1" customWidth="1"/>
    <col min="3074" max="3074" width="19.140625" style="111" customWidth="1"/>
    <col min="3075" max="3075" width="14" style="111" customWidth="1"/>
    <col min="3076" max="3076" width="14.85546875" style="111" customWidth="1"/>
    <col min="3077" max="3077" width="14.140625" style="111" customWidth="1"/>
    <col min="3078" max="3078" width="16.5703125" style="111" customWidth="1"/>
    <col min="3079" max="3079" width="16.7109375" style="111" customWidth="1"/>
    <col min="3080" max="3080" width="17.42578125" style="111" customWidth="1"/>
    <col min="3081" max="3081" width="3.5703125" style="111" customWidth="1"/>
    <col min="3082" max="3088" width="11.28515625" style="111" customWidth="1"/>
    <col min="3089" max="3327" width="9.140625" style="111"/>
    <col min="3328" max="3328" width="3.5703125" style="111" customWidth="1"/>
    <col min="3329" max="3329" width="5.7109375" style="111" bestFit="1" customWidth="1"/>
    <col min="3330" max="3330" width="19.140625" style="111" customWidth="1"/>
    <col min="3331" max="3331" width="14" style="111" customWidth="1"/>
    <col min="3332" max="3332" width="14.85546875" style="111" customWidth="1"/>
    <col min="3333" max="3333" width="14.140625" style="111" customWidth="1"/>
    <col min="3334" max="3334" width="16.5703125" style="111" customWidth="1"/>
    <col min="3335" max="3335" width="16.7109375" style="111" customWidth="1"/>
    <col min="3336" max="3336" width="17.42578125" style="111" customWidth="1"/>
    <col min="3337" max="3337" width="3.5703125" style="111" customWidth="1"/>
    <col min="3338" max="3344" width="11.28515625" style="111" customWidth="1"/>
    <col min="3345" max="3583" width="9.140625" style="111"/>
    <col min="3584" max="3584" width="3.5703125" style="111" customWidth="1"/>
    <col min="3585" max="3585" width="5.7109375" style="111" bestFit="1" customWidth="1"/>
    <col min="3586" max="3586" width="19.140625" style="111" customWidth="1"/>
    <col min="3587" max="3587" width="14" style="111" customWidth="1"/>
    <col min="3588" max="3588" width="14.85546875" style="111" customWidth="1"/>
    <col min="3589" max="3589" width="14.140625" style="111" customWidth="1"/>
    <col min="3590" max="3590" width="16.5703125" style="111" customWidth="1"/>
    <col min="3591" max="3591" width="16.7109375" style="111" customWidth="1"/>
    <col min="3592" max="3592" width="17.42578125" style="111" customWidth="1"/>
    <col min="3593" max="3593" width="3.5703125" style="111" customWidth="1"/>
    <col min="3594" max="3600" width="11.28515625" style="111" customWidth="1"/>
    <col min="3601" max="3839" width="9.140625" style="111"/>
    <col min="3840" max="3840" width="3.5703125" style="111" customWidth="1"/>
    <col min="3841" max="3841" width="5.7109375" style="111" bestFit="1" customWidth="1"/>
    <col min="3842" max="3842" width="19.140625" style="111" customWidth="1"/>
    <col min="3843" max="3843" width="14" style="111" customWidth="1"/>
    <col min="3844" max="3844" width="14.85546875" style="111" customWidth="1"/>
    <col min="3845" max="3845" width="14.140625" style="111" customWidth="1"/>
    <col min="3846" max="3846" width="16.5703125" style="111" customWidth="1"/>
    <col min="3847" max="3847" width="16.7109375" style="111" customWidth="1"/>
    <col min="3848" max="3848" width="17.42578125" style="111" customWidth="1"/>
    <col min="3849" max="3849" width="3.5703125" style="111" customWidth="1"/>
    <col min="3850" max="3856" width="11.28515625" style="111" customWidth="1"/>
    <col min="3857" max="4095" width="9.140625" style="111"/>
    <col min="4096" max="4096" width="3.5703125" style="111" customWidth="1"/>
    <col min="4097" max="4097" width="5.7109375" style="111" bestFit="1" customWidth="1"/>
    <col min="4098" max="4098" width="19.140625" style="111" customWidth="1"/>
    <col min="4099" max="4099" width="14" style="111" customWidth="1"/>
    <col min="4100" max="4100" width="14.85546875" style="111" customWidth="1"/>
    <col min="4101" max="4101" width="14.140625" style="111" customWidth="1"/>
    <col min="4102" max="4102" width="16.5703125" style="111" customWidth="1"/>
    <col min="4103" max="4103" width="16.7109375" style="111" customWidth="1"/>
    <col min="4104" max="4104" width="17.42578125" style="111" customWidth="1"/>
    <col min="4105" max="4105" width="3.5703125" style="111" customWidth="1"/>
    <col min="4106" max="4112" width="11.28515625" style="111" customWidth="1"/>
    <col min="4113" max="4351" width="9.140625" style="111"/>
    <col min="4352" max="4352" width="3.5703125" style="111" customWidth="1"/>
    <col min="4353" max="4353" width="5.7109375" style="111" bestFit="1" customWidth="1"/>
    <col min="4354" max="4354" width="19.140625" style="111" customWidth="1"/>
    <col min="4355" max="4355" width="14" style="111" customWidth="1"/>
    <col min="4356" max="4356" width="14.85546875" style="111" customWidth="1"/>
    <col min="4357" max="4357" width="14.140625" style="111" customWidth="1"/>
    <col min="4358" max="4358" width="16.5703125" style="111" customWidth="1"/>
    <col min="4359" max="4359" width="16.7109375" style="111" customWidth="1"/>
    <col min="4360" max="4360" width="17.42578125" style="111" customWidth="1"/>
    <col min="4361" max="4361" width="3.5703125" style="111" customWidth="1"/>
    <col min="4362" max="4368" width="11.28515625" style="111" customWidth="1"/>
    <col min="4369" max="4607" width="9.140625" style="111"/>
    <col min="4608" max="4608" width="3.5703125" style="111" customWidth="1"/>
    <col min="4609" max="4609" width="5.7109375" style="111" bestFit="1" customWidth="1"/>
    <col min="4610" max="4610" width="19.140625" style="111" customWidth="1"/>
    <col min="4611" max="4611" width="14" style="111" customWidth="1"/>
    <col min="4612" max="4612" width="14.85546875" style="111" customWidth="1"/>
    <col min="4613" max="4613" width="14.140625" style="111" customWidth="1"/>
    <col min="4614" max="4614" width="16.5703125" style="111" customWidth="1"/>
    <col min="4615" max="4615" width="16.7109375" style="111" customWidth="1"/>
    <col min="4616" max="4616" width="17.42578125" style="111" customWidth="1"/>
    <col min="4617" max="4617" width="3.5703125" style="111" customWidth="1"/>
    <col min="4618" max="4624" width="11.28515625" style="111" customWidth="1"/>
    <col min="4625" max="4863" width="9.140625" style="111"/>
    <col min="4864" max="4864" width="3.5703125" style="111" customWidth="1"/>
    <col min="4865" max="4865" width="5.7109375" style="111" bestFit="1" customWidth="1"/>
    <col min="4866" max="4866" width="19.140625" style="111" customWidth="1"/>
    <col min="4867" max="4867" width="14" style="111" customWidth="1"/>
    <col min="4868" max="4868" width="14.85546875" style="111" customWidth="1"/>
    <col min="4869" max="4869" width="14.140625" style="111" customWidth="1"/>
    <col min="4870" max="4870" width="16.5703125" style="111" customWidth="1"/>
    <col min="4871" max="4871" width="16.7109375" style="111" customWidth="1"/>
    <col min="4872" max="4872" width="17.42578125" style="111" customWidth="1"/>
    <col min="4873" max="4873" width="3.5703125" style="111" customWidth="1"/>
    <col min="4874" max="4880" width="11.28515625" style="111" customWidth="1"/>
    <col min="4881" max="5119" width="9.140625" style="111"/>
    <col min="5120" max="5120" width="3.5703125" style="111" customWidth="1"/>
    <col min="5121" max="5121" width="5.7109375" style="111" bestFit="1" customWidth="1"/>
    <col min="5122" max="5122" width="19.140625" style="111" customWidth="1"/>
    <col min="5123" max="5123" width="14" style="111" customWidth="1"/>
    <col min="5124" max="5124" width="14.85546875" style="111" customWidth="1"/>
    <col min="5125" max="5125" width="14.140625" style="111" customWidth="1"/>
    <col min="5126" max="5126" width="16.5703125" style="111" customWidth="1"/>
    <col min="5127" max="5127" width="16.7109375" style="111" customWidth="1"/>
    <col min="5128" max="5128" width="17.42578125" style="111" customWidth="1"/>
    <col min="5129" max="5129" width="3.5703125" style="111" customWidth="1"/>
    <col min="5130" max="5136" width="11.28515625" style="111" customWidth="1"/>
    <col min="5137" max="5375" width="9.140625" style="111"/>
    <col min="5376" max="5376" width="3.5703125" style="111" customWidth="1"/>
    <col min="5377" max="5377" width="5.7109375" style="111" bestFit="1" customWidth="1"/>
    <col min="5378" max="5378" width="19.140625" style="111" customWidth="1"/>
    <col min="5379" max="5379" width="14" style="111" customWidth="1"/>
    <col min="5380" max="5380" width="14.85546875" style="111" customWidth="1"/>
    <col min="5381" max="5381" width="14.140625" style="111" customWidth="1"/>
    <col min="5382" max="5382" width="16.5703125" style="111" customWidth="1"/>
    <col min="5383" max="5383" width="16.7109375" style="111" customWidth="1"/>
    <col min="5384" max="5384" width="17.42578125" style="111" customWidth="1"/>
    <col min="5385" max="5385" width="3.5703125" style="111" customWidth="1"/>
    <col min="5386" max="5392" width="11.28515625" style="111" customWidth="1"/>
    <col min="5393" max="5631" width="9.140625" style="111"/>
    <col min="5632" max="5632" width="3.5703125" style="111" customWidth="1"/>
    <col min="5633" max="5633" width="5.7109375" style="111" bestFit="1" customWidth="1"/>
    <col min="5634" max="5634" width="19.140625" style="111" customWidth="1"/>
    <col min="5635" max="5635" width="14" style="111" customWidth="1"/>
    <col min="5636" max="5636" width="14.85546875" style="111" customWidth="1"/>
    <col min="5637" max="5637" width="14.140625" style="111" customWidth="1"/>
    <col min="5638" max="5638" width="16.5703125" style="111" customWidth="1"/>
    <col min="5639" max="5639" width="16.7109375" style="111" customWidth="1"/>
    <col min="5640" max="5640" width="17.42578125" style="111" customWidth="1"/>
    <col min="5641" max="5641" width="3.5703125" style="111" customWidth="1"/>
    <col min="5642" max="5648" width="11.28515625" style="111" customWidth="1"/>
    <col min="5649" max="5887" width="9.140625" style="111"/>
    <col min="5888" max="5888" width="3.5703125" style="111" customWidth="1"/>
    <col min="5889" max="5889" width="5.7109375" style="111" bestFit="1" customWidth="1"/>
    <col min="5890" max="5890" width="19.140625" style="111" customWidth="1"/>
    <col min="5891" max="5891" width="14" style="111" customWidth="1"/>
    <col min="5892" max="5892" width="14.85546875" style="111" customWidth="1"/>
    <col min="5893" max="5893" width="14.140625" style="111" customWidth="1"/>
    <col min="5894" max="5894" width="16.5703125" style="111" customWidth="1"/>
    <col min="5895" max="5895" width="16.7109375" style="111" customWidth="1"/>
    <col min="5896" max="5896" width="17.42578125" style="111" customWidth="1"/>
    <col min="5897" max="5897" width="3.5703125" style="111" customWidth="1"/>
    <col min="5898" max="5904" width="11.28515625" style="111" customWidth="1"/>
    <col min="5905" max="6143" width="9.140625" style="111"/>
    <col min="6144" max="6144" width="3.5703125" style="111" customWidth="1"/>
    <col min="6145" max="6145" width="5.7109375" style="111" bestFit="1" customWidth="1"/>
    <col min="6146" max="6146" width="19.140625" style="111" customWidth="1"/>
    <col min="6147" max="6147" width="14" style="111" customWidth="1"/>
    <col min="6148" max="6148" width="14.85546875" style="111" customWidth="1"/>
    <col min="6149" max="6149" width="14.140625" style="111" customWidth="1"/>
    <col min="6150" max="6150" width="16.5703125" style="111" customWidth="1"/>
    <col min="6151" max="6151" width="16.7109375" style="111" customWidth="1"/>
    <col min="6152" max="6152" width="17.42578125" style="111" customWidth="1"/>
    <col min="6153" max="6153" width="3.5703125" style="111" customWidth="1"/>
    <col min="6154" max="6160" width="11.28515625" style="111" customWidth="1"/>
    <col min="6161" max="6399" width="9.140625" style="111"/>
    <col min="6400" max="6400" width="3.5703125" style="111" customWidth="1"/>
    <col min="6401" max="6401" width="5.7109375" style="111" bestFit="1" customWidth="1"/>
    <col min="6402" max="6402" width="19.140625" style="111" customWidth="1"/>
    <col min="6403" max="6403" width="14" style="111" customWidth="1"/>
    <col min="6404" max="6404" width="14.85546875" style="111" customWidth="1"/>
    <col min="6405" max="6405" width="14.140625" style="111" customWidth="1"/>
    <col min="6406" max="6406" width="16.5703125" style="111" customWidth="1"/>
    <col min="6407" max="6407" width="16.7109375" style="111" customWidth="1"/>
    <col min="6408" max="6408" width="17.42578125" style="111" customWidth="1"/>
    <col min="6409" max="6409" width="3.5703125" style="111" customWidth="1"/>
    <col min="6410" max="6416" width="11.28515625" style="111" customWidth="1"/>
    <col min="6417" max="6655" width="9.140625" style="111"/>
    <col min="6656" max="6656" width="3.5703125" style="111" customWidth="1"/>
    <col min="6657" max="6657" width="5.7109375" style="111" bestFit="1" customWidth="1"/>
    <col min="6658" max="6658" width="19.140625" style="111" customWidth="1"/>
    <col min="6659" max="6659" width="14" style="111" customWidth="1"/>
    <col min="6660" max="6660" width="14.85546875" style="111" customWidth="1"/>
    <col min="6661" max="6661" width="14.140625" style="111" customWidth="1"/>
    <col min="6662" max="6662" width="16.5703125" style="111" customWidth="1"/>
    <col min="6663" max="6663" width="16.7109375" style="111" customWidth="1"/>
    <col min="6664" max="6664" width="17.42578125" style="111" customWidth="1"/>
    <col min="6665" max="6665" width="3.5703125" style="111" customWidth="1"/>
    <col min="6666" max="6672" width="11.28515625" style="111" customWidth="1"/>
    <col min="6673" max="6911" width="9.140625" style="111"/>
    <col min="6912" max="6912" width="3.5703125" style="111" customWidth="1"/>
    <col min="6913" max="6913" width="5.7109375" style="111" bestFit="1" customWidth="1"/>
    <col min="6914" max="6914" width="19.140625" style="111" customWidth="1"/>
    <col min="6915" max="6915" width="14" style="111" customWidth="1"/>
    <col min="6916" max="6916" width="14.85546875" style="111" customWidth="1"/>
    <col min="6917" max="6917" width="14.140625" style="111" customWidth="1"/>
    <col min="6918" max="6918" width="16.5703125" style="111" customWidth="1"/>
    <col min="6919" max="6919" width="16.7109375" style="111" customWidth="1"/>
    <col min="6920" max="6920" width="17.42578125" style="111" customWidth="1"/>
    <col min="6921" max="6921" width="3.5703125" style="111" customWidth="1"/>
    <col min="6922" max="6928" width="11.28515625" style="111" customWidth="1"/>
    <col min="6929" max="7167" width="9.140625" style="111"/>
    <col min="7168" max="7168" width="3.5703125" style="111" customWidth="1"/>
    <col min="7169" max="7169" width="5.7109375" style="111" bestFit="1" customWidth="1"/>
    <col min="7170" max="7170" width="19.140625" style="111" customWidth="1"/>
    <col min="7171" max="7171" width="14" style="111" customWidth="1"/>
    <col min="7172" max="7172" width="14.85546875" style="111" customWidth="1"/>
    <col min="7173" max="7173" width="14.140625" style="111" customWidth="1"/>
    <col min="7174" max="7174" width="16.5703125" style="111" customWidth="1"/>
    <col min="7175" max="7175" width="16.7109375" style="111" customWidth="1"/>
    <col min="7176" max="7176" width="17.42578125" style="111" customWidth="1"/>
    <col min="7177" max="7177" width="3.5703125" style="111" customWidth="1"/>
    <col min="7178" max="7184" width="11.28515625" style="111" customWidth="1"/>
    <col min="7185" max="7423" width="9.140625" style="111"/>
    <col min="7424" max="7424" width="3.5703125" style="111" customWidth="1"/>
    <col min="7425" max="7425" width="5.7109375" style="111" bestFit="1" customWidth="1"/>
    <col min="7426" max="7426" width="19.140625" style="111" customWidth="1"/>
    <col min="7427" max="7427" width="14" style="111" customWidth="1"/>
    <col min="7428" max="7428" width="14.85546875" style="111" customWidth="1"/>
    <col min="7429" max="7429" width="14.140625" style="111" customWidth="1"/>
    <col min="7430" max="7430" width="16.5703125" style="111" customWidth="1"/>
    <col min="7431" max="7431" width="16.7109375" style="111" customWidth="1"/>
    <col min="7432" max="7432" width="17.42578125" style="111" customWidth="1"/>
    <col min="7433" max="7433" width="3.5703125" style="111" customWidth="1"/>
    <col min="7434" max="7440" width="11.28515625" style="111" customWidth="1"/>
    <col min="7441" max="7679" width="9.140625" style="111"/>
    <col min="7680" max="7680" width="3.5703125" style="111" customWidth="1"/>
    <col min="7681" max="7681" width="5.7109375" style="111" bestFit="1" customWidth="1"/>
    <col min="7682" max="7682" width="19.140625" style="111" customWidth="1"/>
    <col min="7683" max="7683" width="14" style="111" customWidth="1"/>
    <col min="7684" max="7684" width="14.85546875" style="111" customWidth="1"/>
    <col min="7685" max="7685" width="14.140625" style="111" customWidth="1"/>
    <col min="7686" max="7686" width="16.5703125" style="111" customWidth="1"/>
    <col min="7687" max="7687" width="16.7109375" style="111" customWidth="1"/>
    <col min="7688" max="7688" width="17.42578125" style="111" customWidth="1"/>
    <col min="7689" max="7689" width="3.5703125" style="111" customWidth="1"/>
    <col min="7690" max="7696" width="11.28515625" style="111" customWidth="1"/>
    <col min="7697" max="7935" width="9.140625" style="111"/>
    <col min="7936" max="7936" width="3.5703125" style="111" customWidth="1"/>
    <col min="7937" max="7937" width="5.7109375" style="111" bestFit="1" customWidth="1"/>
    <col min="7938" max="7938" width="19.140625" style="111" customWidth="1"/>
    <col min="7939" max="7939" width="14" style="111" customWidth="1"/>
    <col min="7940" max="7940" width="14.85546875" style="111" customWidth="1"/>
    <col min="7941" max="7941" width="14.140625" style="111" customWidth="1"/>
    <col min="7942" max="7942" width="16.5703125" style="111" customWidth="1"/>
    <col min="7943" max="7943" width="16.7109375" style="111" customWidth="1"/>
    <col min="7944" max="7944" width="17.42578125" style="111" customWidth="1"/>
    <col min="7945" max="7945" width="3.5703125" style="111" customWidth="1"/>
    <col min="7946" max="7952" width="11.28515625" style="111" customWidth="1"/>
    <col min="7953" max="8191" width="9.140625" style="111"/>
    <col min="8192" max="8192" width="3.5703125" style="111" customWidth="1"/>
    <col min="8193" max="8193" width="5.7109375" style="111" bestFit="1" customWidth="1"/>
    <col min="8194" max="8194" width="19.140625" style="111" customWidth="1"/>
    <col min="8195" max="8195" width="14" style="111" customWidth="1"/>
    <col min="8196" max="8196" width="14.85546875" style="111" customWidth="1"/>
    <col min="8197" max="8197" width="14.140625" style="111" customWidth="1"/>
    <col min="8198" max="8198" width="16.5703125" style="111" customWidth="1"/>
    <col min="8199" max="8199" width="16.7109375" style="111" customWidth="1"/>
    <col min="8200" max="8200" width="17.42578125" style="111" customWidth="1"/>
    <col min="8201" max="8201" width="3.5703125" style="111" customWidth="1"/>
    <col min="8202" max="8208" width="11.28515625" style="111" customWidth="1"/>
    <col min="8209" max="8447" width="9.140625" style="111"/>
    <col min="8448" max="8448" width="3.5703125" style="111" customWidth="1"/>
    <col min="8449" max="8449" width="5.7109375" style="111" bestFit="1" customWidth="1"/>
    <col min="8450" max="8450" width="19.140625" style="111" customWidth="1"/>
    <col min="8451" max="8451" width="14" style="111" customWidth="1"/>
    <col min="8452" max="8452" width="14.85546875" style="111" customWidth="1"/>
    <col min="8453" max="8453" width="14.140625" style="111" customWidth="1"/>
    <col min="8454" max="8454" width="16.5703125" style="111" customWidth="1"/>
    <col min="8455" max="8455" width="16.7109375" style="111" customWidth="1"/>
    <col min="8456" max="8456" width="17.42578125" style="111" customWidth="1"/>
    <col min="8457" max="8457" width="3.5703125" style="111" customWidth="1"/>
    <col min="8458" max="8464" width="11.28515625" style="111" customWidth="1"/>
    <col min="8465" max="8703" width="9.140625" style="111"/>
    <col min="8704" max="8704" width="3.5703125" style="111" customWidth="1"/>
    <col min="8705" max="8705" width="5.7109375" style="111" bestFit="1" customWidth="1"/>
    <col min="8706" max="8706" width="19.140625" style="111" customWidth="1"/>
    <col min="8707" max="8707" width="14" style="111" customWidth="1"/>
    <col min="8708" max="8708" width="14.85546875" style="111" customWidth="1"/>
    <col min="8709" max="8709" width="14.140625" style="111" customWidth="1"/>
    <col min="8710" max="8710" width="16.5703125" style="111" customWidth="1"/>
    <col min="8711" max="8711" width="16.7109375" style="111" customWidth="1"/>
    <col min="8712" max="8712" width="17.42578125" style="111" customWidth="1"/>
    <col min="8713" max="8713" width="3.5703125" style="111" customWidth="1"/>
    <col min="8714" max="8720" width="11.28515625" style="111" customWidth="1"/>
    <col min="8721" max="8959" width="9.140625" style="111"/>
    <col min="8960" max="8960" width="3.5703125" style="111" customWidth="1"/>
    <col min="8961" max="8961" width="5.7109375" style="111" bestFit="1" customWidth="1"/>
    <col min="8962" max="8962" width="19.140625" style="111" customWidth="1"/>
    <col min="8963" max="8963" width="14" style="111" customWidth="1"/>
    <col min="8964" max="8964" width="14.85546875" style="111" customWidth="1"/>
    <col min="8965" max="8965" width="14.140625" style="111" customWidth="1"/>
    <col min="8966" max="8966" width="16.5703125" style="111" customWidth="1"/>
    <col min="8967" max="8967" width="16.7109375" style="111" customWidth="1"/>
    <col min="8968" max="8968" width="17.42578125" style="111" customWidth="1"/>
    <col min="8969" max="8969" width="3.5703125" style="111" customWidth="1"/>
    <col min="8970" max="8976" width="11.28515625" style="111" customWidth="1"/>
    <col min="8977" max="9215" width="9.140625" style="111"/>
    <col min="9216" max="9216" width="3.5703125" style="111" customWidth="1"/>
    <col min="9217" max="9217" width="5.7109375" style="111" bestFit="1" customWidth="1"/>
    <col min="9218" max="9218" width="19.140625" style="111" customWidth="1"/>
    <col min="9219" max="9219" width="14" style="111" customWidth="1"/>
    <col min="9220" max="9220" width="14.85546875" style="111" customWidth="1"/>
    <col min="9221" max="9221" width="14.140625" style="111" customWidth="1"/>
    <col min="9222" max="9222" width="16.5703125" style="111" customWidth="1"/>
    <col min="9223" max="9223" width="16.7109375" style="111" customWidth="1"/>
    <col min="9224" max="9224" width="17.42578125" style="111" customWidth="1"/>
    <col min="9225" max="9225" width="3.5703125" style="111" customWidth="1"/>
    <col min="9226" max="9232" width="11.28515625" style="111" customWidth="1"/>
    <col min="9233" max="9471" width="9.140625" style="111"/>
    <col min="9472" max="9472" width="3.5703125" style="111" customWidth="1"/>
    <col min="9473" max="9473" width="5.7109375" style="111" bestFit="1" customWidth="1"/>
    <col min="9474" max="9474" width="19.140625" style="111" customWidth="1"/>
    <col min="9475" max="9475" width="14" style="111" customWidth="1"/>
    <col min="9476" max="9476" width="14.85546875" style="111" customWidth="1"/>
    <col min="9477" max="9477" width="14.140625" style="111" customWidth="1"/>
    <col min="9478" max="9478" width="16.5703125" style="111" customWidth="1"/>
    <col min="9479" max="9479" width="16.7109375" style="111" customWidth="1"/>
    <col min="9480" max="9480" width="17.42578125" style="111" customWidth="1"/>
    <col min="9481" max="9481" width="3.5703125" style="111" customWidth="1"/>
    <col min="9482" max="9488" width="11.28515625" style="111" customWidth="1"/>
    <col min="9489" max="9727" width="9.140625" style="111"/>
    <col min="9728" max="9728" width="3.5703125" style="111" customWidth="1"/>
    <col min="9729" max="9729" width="5.7109375" style="111" bestFit="1" customWidth="1"/>
    <col min="9730" max="9730" width="19.140625" style="111" customWidth="1"/>
    <col min="9731" max="9731" width="14" style="111" customWidth="1"/>
    <col min="9732" max="9732" width="14.85546875" style="111" customWidth="1"/>
    <col min="9733" max="9733" width="14.140625" style="111" customWidth="1"/>
    <col min="9734" max="9734" width="16.5703125" style="111" customWidth="1"/>
    <col min="9735" max="9735" width="16.7109375" style="111" customWidth="1"/>
    <col min="9736" max="9736" width="17.42578125" style="111" customWidth="1"/>
    <col min="9737" max="9737" width="3.5703125" style="111" customWidth="1"/>
    <col min="9738" max="9744" width="11.28515625" style="111" customWidth="1"/>
    <col min="9745" max="9983" width="9.140625" style="111"/>
    <col min="9984" max="9984" width="3.5703125" style="111" customWidth="1"/>
    <col min="9985" max="9985" width="5.7109375" style="111" bestFit="1" customWidth="1"/>
    <col min="9986" max="9986" width="19.140625" style="111" customWidth="1"/>
    <col min="9987" max="9987" width="14" style="111" customWidth="1"/>
    <col min="9988" max="9988" width="14.85546875" style="111" customWidth="1"/>
    <col min="9989" max="9989" width="14.140625" style="111" customWidth="1"/>
    <col min="9990" max="9990" width="16.5703125" style="111" customWidth="1"/>
    <col min="9991" max="9991" width="16.7109375" style="111" customWidth="1"/>
    <col min="9992" max="9992" width="17.42578125" style="111" customWidth="1"/>
    <col min="9993" max="9993" width="3.5703125" style="111" customWidth="1"/>
    <col min="9994" max="10000" width="11.28515625" style="111" customWidth="1"/>
    <col min="10001" max="10239" width="9.140625" style="111"/>
    <col min="10240" max="10240" width="3.5703125" style="111" customWidth="1"/>
    <col min="10241" max="10241" width="5.7109375" style="111" bestFit="1" customWidth="1"/>
    <col min="10242" max="10242" width="19.140625" style="111" customWidth="1"/>
    <col min="10243" max="10243" width="14" style="111" customWidth="1"/>
    <col min="10244" max="10244" width="14.85546875" style="111" customWidth="1"/>
    <col min="10245" max="10245" width="14.140625" style="111" customWidth="1"/>
    <col min="10246" max="10246" width="16.5703125" style="111" customWidth="1"/>
    <col min="10247" max="10247" width="16.7109375" style="111" customWidth="1"/>
    <col min="10248" max="10248" width="17.42578125" style="111" customWidth="1"/>
    <col min="10249" max="10249" width="3.5703125" style="111" customWidth="1"/>
    <col min="10250" max="10256" width="11.28515625" style="111" customWidth="1"/>
    <col min="10257" max="10495" width="9.140625" style="111"/>
    <col min="10496" max="10496" width="3.5703125" style="111" customWidth="1"/>
    <col min="10497" max="10497" width="5.7109375" style="111" bestFit="1" customWidth="1"/>
    <col min="10498" max="10498" width="19.140625" style="111" customWidth="1"/>
    <col min="10499" max="10499" width="14" style="111" customWidth="1"/>
    <col min="10500" max="10500" width="14.85546875" style="111" customWidth="1"/>
    <col min="10501" max="10501" width="14.140625" style="111" customWidth="1"/>
    <col min="10502" max="10502" width="16.5703125" style="111" customWidth="1"/>
    <col min="10503" max="10503" width="16.7109375" style="111" customWidth="1"/>
    <col min="10504" max="10504" width="17.42578125" style="111" customWidth="1"/>
    <col min="10505" max="10505" width="3.5703125" style="111" customWidth="1"/>
    <col min="10506" max="10512" width="11.28515625" style="111" customWidth="1"/>
    <col min="10513" max="10751" width="9.140625" style="111"/>
    <col min="10752" max="10752" width="3.5703125" style="111" customWidth="1"/>
    <col min="10753" max="10753" width="5.7109375" style="111" bestFit="1" customWidth="1"/>
    <col min="10754" max="10754" width="19.140625" style="111" customWidth="1"/>
    <col min="10755" max="10755" width="14" style="111" customWidth="1"/>
    <col min="10756" max="10756" width="14.85546875" style="111" customWidth="1"/>
    <col min="10757" max="10757" width="14.140625" style="111" customWidth="1"/>
    <col min="10758" max="10758" width="16.5703125" style="111" customWidth="1"/>
    <col min="10759" max="10759" width="16.7109375" style="111" customWidth="1"/>
    <col min="10760" max="10760" width="17.42578125" style="111" customWidth="1"/>
    <col min="10761" max="10761" width="3.5703125" style="111" customWidth="1"/>
    <col min="10762" max="10768" width="11.28515625" style="111" customWidth="1"/>
    <col min="10769" max="11007" width="9.140625" style="111"/>
    <col min="11008" max="11008" width="3.5703125" style="111" customWidth="1"/>
    <col min="11009" max="11009" width="5.7109375" style="111" bestFit="1" customWidth="1"/>
    <col min="11010" max="11010" width="19.140625" style="111" customWidth="1"/>
    <col min="11011" max="11011" width="14" style="111" customWidth="1"/>
    <col min="11012" max="11012" width="14.85546875" style="111" customWidth="1"/>
    <col min="11013" max="11013" width="14.140625" style="111" customWidth="1"/>
    <col min="11014" max="11014" width="16.5703125" style="111" customWidth="1"/>
    <col min="11015" max="11015" width="16.7109375" style="111" customWidth="1"/>
    <col min="11016" max="11016" width="17.42578125" style="111" customWidth="1"/>
    <col min="11017" max="11017" width="3.5703125" style="111" customWidth="1"/>
    <col min="11018" max="11024" width="11.28515625" style="111" customWidth="1"/>
    <col min="11025" max="11263" width="9.140625" style="111"/>
    <col min="11264" max="11264" width="3.5703125" style="111" customWidth="1"/>
    <col min="11265" max="11265" width="5.7109375" style="111" bestFit="1" customWidth="1"/>
    <col min="11266" max="11266" width="19.140625" style="111" customWidth="1"/>
    <col min="11267" max="11267" width="14" style="111" customWidth="1"/>
    <col min="11268" max="11268" width="14.85546875" style="111" customWidth="1"/>
    <col min="11269" max="11269" width="14.140625" style="111" customWidth="1"/>
    <col min="11270" max="11270" width="16.5703125" style="111" customWidth="1"/>
    <col min="11271" max="11271" width="16.7109375" style="111" customWidth="1"/>
    <col min="11272" max="11272" width="17.42578125" style="111" customWidth="1"/>
    <col min="11273" max="11273" width="3.5703125" style="111" customWidth="1"/>
    <col min="11274" max="11280" width="11.28515625" style="111" customWidth="1"/>
    <col min="11281" max="11519" width="9.140625" style="111"/>
    <col min="11520" max="11520" width="3.5703125" style="111" customWidth="1"/>
    <col min="11521" max="11521" width="5.7109375" style="111" bestFit="1" customWidth="1"/>
    <col min="11522" max="11522" width="19.140625" style="111" customWidth="1"/>
    <col min="11523" max="11523" width="14" style="111" customWidth="1"/>
    <col min="11524" max="11524" width="14.85546875" style="111" customWidth="1"/>
    <col min="11525" max="11525" width="14.140625" style="111" customWidth="1"/>
    <col min="11526" max="11526" width="16.5703125" style="111" customWidth="1"/>
    <col min="11527" max="11527" width="16.7109375" style="111" customWidth="1"/>
    <col min="11528" max="11528" width="17.42578125" style="111" customWidth="1"/>
    <col min="11529" max="11529" width="3.5703125" style="111" customWidth="1"/>
    <col min="11530" max="11536" width="11.28515625" style="111" customWidth="1"/>
    <col min="11537" max="11775" width="9.140625" style="111"/>
    <col min="11776" max="11776" width="3.5703125" style="111" customWidth="1"/>
    <col min="11777" max="11777" width="5.7109375" style="111" bestFit="1" customWidth="1"/>
    <col min="11778" max="11778" width="19.140625" style="111" customWidth="1"/>
    <col min="11779" max="11779" width="14" style="111" customWidth="1"/>
    <col min="11780" max="11780" width="14.85546875" style="111" customWidth="1"/>
    <col min="11781" max="11781" width="14.140625" style="111" customWidth="1"/>
    <col min="11782" max="11782" width="16.5703125" style="111" customWidth="1"/>
    <col min="11783" max="11783" width="16.7109375" style="111" customWidth="1"/>
    <col min="11784" max="11784" width="17.42578125" style="111" customWidth="1"/>
    <col min="11785" max="11785" width="3.5703125" style="111" customWidth="1"/>
    <col min="11786" max="11792" width="11.28515625" style="111" customWidth="1"/>
    <col min="11793" max="12031" width="9.140625" style="111"/>
    <col min="12032" max="12032" width="3.5703125" style="111" customWidth="1"/>
    <col min="12033" max="12033" width="5.7109375" style="111" bestFit="1" customWidth="1"/>
    <col min="12034" max="12034" width="19.140625" style="111" customWidth="1"/>
    <col min="12035" max="12035" width="14" style="111" customWidth="1"/>
    <col min="12036" max="12036" width="14.85546875" style="111" customWidth="1"/>
    <col min="12037" max="12037" width="14.140625" style="111" customWidth="1"/>
    <col min="12038" max="12038" width="16.5703125" style="111" customWidth="1"/>
    <col min="12039" max="12039" width="16.7109375" style="111" customWidth="1"/>
    <col min="12040" max="12040" width="17.42578125" style="111" customWidth="1"/>
    <col min="12041" max="12041" width="3.5703125" style="111" customWidth="1"/>
    <col min="12042" max="12048" width="11.28515625" style="111" customWidth="1"/>
    <col min="12049" max="12287" width="9.140625" style="111"/>
    <col min="12288" max="12288" width="3.5703125" style="111" customWidth="1"/>
    <col min="12289" max="12289" width="5.7109375" style="111" bestFit="1" customWidth="1"/>
    <col min="12290" max="12290" width="19.140625" style="111" customWidth="1"/>
    <col min="12291" max="12291" width="14" style="111" customWidth="1"/>
    <col min="12292" max="12292" width="14.85546875" style="111" customWidth="1"/>
    <col min="12293" max="12293" width="14.140625" style="111" customWidth="1"/>
    <col min="12294" max="12294" width="16.5703125" style="111" customWidth="1"/>
    <col min="12295" max="12295" width="16.7109375" style="111" customWidth="1"/>
    <col min="12296" max="12296" width="17.42578125" style="111" customWidth="1"/>
    <col min="12297" max="12297" width="3.5703125" style="111" customWidth="1"/>
    <col min="12298" max="12304" width="11.28515625" style="111" customWidth="1"/>
    <col min="12305" max="12543" width="9.140625" style="111"/>
    <col min="12544" max="12544" width="3.5703125" style="111" customWidth="1"/>
    <col min="12545" max="12545" width="5.7109375" style="111" bestFit="1" customWidth="1"/>
    <col min="12546" max="12546" width="19.140625" style="111" customWidth="1"/>
    <col min="12547" max="12547" width="14" style="111" customWidth="1"/>
    <col min="12548" max="12548" width="14.85546875" style="111" customWidth="1"/>
    <col min="12549" max="12549" width="14.140625" style="111" customWidth="1"/>
    <col min="12550" max="12550" width="16.5703125" style="111" customWidth="1"/>
    <col min="12551" max="12551" width="16.7109375" style="111" customWidth="1"/>
    <col min="12552" max="12552" width="17.42578125" style="111" customWidth="1"/>
    <col min="12553" max="12553" width="3.5703125" style="111" customWidth="1"/>
    <col min="12554" max="12560" width="11.28515625" style="111" customWidth="1"/>
    <col min="12561" max="12799" width="9.140625" style="111"/>
    <col min="12800" max="12800" width="3.5703125" style="111" customWidth="1"/>
    <col min="12801" max="12801" width="5.7109375" style="111" bestFit="1" customWidth="1"/>
    <col min="12802" max="12802" width="19.140625" style="111" customWidth="1"/>
    <col min="12803" max="12803" width="14" style="111" customWidth="1"/>
    <col min="12804" max="12804" width="14.85546875" style="111" customWidth="1"/>
    <col min="12805" max="12805" width="14.140625" style="111" customWidth="1"/>
    <col min="12806" max="12806" width="16.5703125" style="111" customWidth="1"/>
    <col min="12807" max="12807" width="16.7109375" style="111" customWidth="1"/>
    <col min="12808" max="12808" width="17.42578125" style="111" customWidth="1"/>
    <col min="12809" max="12809" width="3.5703125" style="111" customWidth="1"/>
    <col min="12810" max="12816" width="11.28515625" style="111" customWidth="1"/>
    <col min="12817" max="13055" width="9.140625" style="111"/>
    <col min="13056" max="13056" width="3.5703125" style="111" customWidth="1"/>
    <col min="13057" max="13057" width="5.7109375" style="111" bestFit="1" customWidth="1"/>
    <col min="13058" max="13058" width="19.140625" style="111" customWidth="1"/>
    <col min="13059" max="13059" width="14" style="111" customWidth="1"/>
    <col min="13060" max="13060" width="14.85546875" style="111" customWidth="1"/>
    <col min="13061" max="13061" width="14.140625" style="111" customWidth="1"/>
    <col min="13062" max="13062" width="16.5703125" style="111" customWidth="1"/>
    <col min="13063" max="13063" width="16.7109375" style="111" customWidth="1"/>
    <col min="13064" max="13064" width="17.42578125" style="111" customWidth="1"/>
    <col min="13065" max="13065" width="3.5703125" style="111" customWidth="1"/>
    <col min="13066" max="13072" width="11.28515625" style="111" customWidth="1"/>
    <col min="13073" max="13311" width="9.140625" style="111"/>
    <col min="13312" max="13312" width="3.5703125" style="111" customWidth="1"/>
    <col min="13313" max="13313" width="5.7109375" style="111" bestFit="1" customWidth="1"/>
    <col min="13314" max="13314" width="19.140625" style="111" customWidth="1"/>
    <col min="13315" max="13315" width="14" style="111" customWidth="1"/>
    <col min="13316" max="13316" width="14.85546875" style="111" customWidth="1"/>
    <col min="13317" max="13317" width="14.140625" style="111" customWidth="1"/>
    <col min="13318" max="13318" width="16.5703125" style="111" customWidth="1"/>
    <col min="13319" max="13319" width="16.7109375" style="111" customWidth="1"/>
    <col min="13320" max="13320" width="17.42578125" style="111" customWidth="1"/>
    <col min="13321" max="13321" width="3.5703125" style="111" customWidth="1"/>
    <col min="13322" max="13328" width="11.28515625" style="111" customWidth="1"/>
    <col min="13329" max="13567" width="9.140625" style="111"/>
    <col min="13568" max="13568" width="3.5703125" style="111" customWidth="1"/>
    <col min="13569" max="13569" width="5.7109375" style="111" bestFit="1" customWidth="1"/>
    <col min="13570" max="13570" width="19.140625" style="111" customWidth="1"/>
    <col min="13571" max="13571" width="14" style="111" customWidth="1"/>
    <col min="13572" max="13572" width="14.85546875" style="111" customWidth="1"/>
    <col min="13573" max="13573" width="14.140625" style="111" customWidth="1"/>
    <col min="13574" max="13574" width="16.5703125" style="111" customWidth="1"/>
    <col min="13575" max="13575" width="16.7109375" style="111" customWidth="1"/>
    <col min="13576" max="13576" width="17.42578125" style="111" customWidth="1"/>
    <col min="13577" max="13577" width="3.5703125" style="111" customWidth="1"/>
    <col min="13578" max="13584" width="11.28515625" style="111" customWidth="1"/>
    <col min="13585" max="13823" width="9.140625" style="111"/>
    <col min="13824" max="13824" width="3.5703125" style="111" customWidth="1"/>
    <col min="13825" max="13825" width="5.7109375" style="111" bestFit="1" customWidth="1"/>
    <col min="13826" max="13826" width="19.140625" style="111" customWidth="1"/>
    <col min="13827" max="13827" width="14" style="111" customWidth="1"/>
    <col min="13828" max="13828" width="14.85546875" style="111" customWidth="1"/>
    <col min="13829" max="13829" width="14.140625" style="111" customWidth="1"/>
    <col min="13830" max="13830" width="16.5703125" style="111" customWidth="1"/>
    <col min="13831" max="13831" width="16.7109375" style="111" customWidth="1"/>
    <col min="13832" max="13832" width="17.42578125" style="111" customWidth="1"/>
    <col min="13833" max="13833" width="3.5703125" style="111" customWidth="1"/>
    <col min="13834" max="13840" width="11.28515625" style="111" customWidth="1"/>
    <col min="13841" max="14079" width="9.140625" style="111"/>
    <col min="14080" max="14080" width="3.5703125" style="111" customWidth="1"/>
    <col min="14081" max="14081" width="5.7109375" style="111" bestFit="1" customWidth="1"/>
    <col min="14082" max="14082" width="19.140625" style="111" customWidth="1"/>
    <col min="14083" max="14083" width="14" style="111" customWidth="1"/>
    <col min="14084" max="14084" width="14.85546875" style="111" customWidth="1"/>
    <col min="14085" max="14085" width="14.140625" style="111" customWidth="1"/>
    <col min="14086" max="14086" width="16.5703125" style="111" customWidth="1"/>
    <col min="14087" max="14087" width="16.7109375" style="111" customWidth="1"/>
    <col min="14088" max="14088" width="17.42578125" style="111" customWidth="1"/>
    <col min="14089" max="14089" width="3.5703125" style="111" customWidth="1"/>
    <col min="14090" max="14096" width="11.28515625" style="111" customWidth="1"/>
    <col min="14097" max="14335" width="9.140625" style="111"/>
    <col min="14336" max="14336" width="3.5703125" style="111" customWidth="1"/>
    <col min="14337" max="14337" width="5.7109375" style="111" bestFit="1" customWidth="1"/>
    <col min="14338" max="14338" width="19.140625" style="111" customWidth="1"/>
    <col min="14339" max="14339" width="14" style="111" customWidth="1"/>
    <col min="14340" max="14340" width="14.85546875" style="111" customWidth="1"/>
    <col min="14341" max="14341" width="14.140625" style="111" customWidth="1"/>
    <col min="14342" max="14342" width="16.5703125" style="111" customWidth="1"/>
    <col min="14343" max="14343" width="16.7109375" style="111" customWidth="1"/>
    <col min="14344" max="14344" width="17.42578125" style="111" customWidth="1"/>
    <col min="14345" max="14345" width="3.5703125" style="111" customWidth="1"/>
    <col min="14346" max="14352" width="11.28515625" style="111" customWidth="1"/>
    <col min="14353" max="14591" width="9.140625" style="111"/>
    <col min="14592" max="14592" width="3.5703125" style="111" customWidth="1"/>
    <col min="14593" max="14593" width="5.7109375" style="111" bestFit="1" customWidth="1"/>
    <col min="14594" max="14594" width="19.140625" style="111" customWidth="1"/>
    <col min="14595" max="14595" width="14" style="111" customWidth="1"/>
    <col min="14596" max="14596" width="14.85546875" style="111" customWidth="1"/>
    <col min="14597" max="14597" width="14.140625" style="111" customWidth="1"/>
    <col min="14598" max="14598" width="16.5703125" style="111" customWidth="1"/>
    <col min="14599" max="14599" width="16.7109375" style="111" customWidth="1"/>
    <col min="14600" max="14600" width="17.42578125" style="111" customWidth="1"/>
    <col min="14601" max="14601" width="3.5703125" style="111" customWidth="1"/>
    <col min="14602" max="14608" width="11.28515625" style="111" customWidth="1"/>
    <col min="14609" max="14847" width="9.140625" style="111"/>
    <col min="14848" max="14848" width="3.5703125" style="111" customWidth="1"/>
    <col min="14849" max="14849" width="5.7109375" style="111" bestFit="1" customWidth="1"/>
    <col min="14850" max="14850" width="19.140625" style="111" customWidth="1"/>
    <col min="14851" max="14851" width="14" style="111" customWidth="1"/>
    <col min="14852" max="14852" width="14.85546875" style="111" customWidth="1"/>
    <col min="14853" max="14853" width="14.140625" style="111" customWidth="1"/>
    <col min="14854" max="14854" width="16.5703125" style="111" customWidth="1"/>
    <col min="14855" max="14855" width="16.7109375" style="111" customWidth="1"/>
    <col min="14856" max="14856" width="17.42578125" style="111" customWidth="1"/>
    <col min="14857" max="14857" width="3.5703125" style="111" customWidth="1"/>
    <col min="14858" max="14864" width="11.28515625" style="111" customWidth="1"/>
    <col min="14865" max="15103" width="9.140625" style="111"/>
    <col min="15104" max="15104" width="3.5703125" style="111" customWidth="1"/>
    <col min="15105" max="15105" width="5.7109375" style="111" bestFit="1" customWidth="1"/>
    <col min="15106" max="15106" width="19.140625" style="111" customWidth="1"/>
    <col min="15107" max="15107" width="14" style="111" customWidth="1"/>
    <col min="15108" max="15108" width="14.85546875" style="111" customWidth="1"/>
    <col min="15109" max="15109" width="14.140625" style="111" customWidth="1"/>
    <col min="15110" max="15110" width="16.5703125" style="111" customWidth="1"/>
    <col min="15111" max="15111" width="16.7109375" style="111" customWidth="1"/>
    <col min="15112" max="15112" width="17.42578125" style="111" customWidth="1"/>
    <col min="15113" max="15113" width="3.5703125" style="111" customWidth="1"/>
    <col min="15114" max="15120" width="11.28515625" style="111" customWidth="1"/>
    <col min="15121" max="15359" width="9.140625" style="111"/>
    <col min="15360" max="15360" width="3.5703125" style="111" customWidth="1"/>
    <col min="15361" max="15361" width="5.7109375" style="111" bestFit="1" customWidth="1"/>
    <col min="15362" max="15362" width="19.140625" style="111" customWidth="1"/>
    <col min="15363" max="15363" width="14" style="111" customWidth="1"/>
    <col min="15364" max="15364" width="14.85546875" style="111" customWidth="1"/>
    <col min="15365" max="15365" width="14.140625" style="111" customWidth="1"/>
    <col min="15366" max="15366" width="16.5703125" style="111" customWidth="1"/>
    <col min="15367" max="15367" width="16.7109375" style="111" customWidth="1"/>
    <col min="15368" max="15368" width="17.42578125" style="111" customWidth="1"/>
    <col min="15369" max="15369" width="3.5703125" style="111" customWidth="1"/>
    <col min="15370" max="15376" width="11.28515625" style="111" customWidth="1"/>
    <col min="15377" max="15615" width="9.140625" style="111"/>
    <col min="15616" max="15616" width="3.5703125" style="111" customWidth="1"/>
    <col min="15617" max="15617" width="5.7109375" style="111" bestFit="1" customWidth="1"/>
    <col min="15618" max="15618" width="19.140625" style="111" customWidth="1"/>
    <col min="15619" max="15619" width="14" style="111" customWidth="1"/>
    <col min="15620" max="15620" width="14.85546875" style="111" customWidth="1"/>
    <col min="15621" max="15621" width="14.140625" style="111" customWidth="1"/>
    <col min="15622" max="15622" width="16.5703125" style="111" customWidth="1"/>
    <col min="15623" max="15623" width="16.7109375" style="111" customWidth="1"/>
    <col min="15624" max="15624" width="17.42578125" style="111" customWidth="1"/>
    <col min="15625" max="15625" width="3.5703125" style="111" customWidth="1"/>
    <col min="15626" max="15632" width="11.28515625" style="111" customWidth="1"/>
    <col min="15633" max="15871" width="9.140625" style="111"/>
    <col min="15872" max="15872" width="3.5703125" style="111" customWidth="1"/>
    <col min="15873" max="15873" width="5.7109375" style="111" bestFit="1" customWidth="1"/>
    <col min="15874" max="15874" width="19.140625" style="111" customWidth="1"/>
    <col min="15875" max="15875" width="14" style="111" customWidth="1"/>
    <col min="15876" max="15876" width="14.85546875" style="111" customWidth="1"/>
    <col min="15877" max="15877" width="14.140625" style="111" customWidth="1"/>
    <col min="15878" max="15878" width="16.5703125" style="111" customWidth="1"/>
    <col min="15879" max="15879" width="16.7109375" style="111" customWidth="1"/>
    <col min="15880" max="15880" width="17.42578125" style="111" customWidth="1"/>
    <col min="15881" max="15881" width="3.5703125" style="111" customWidth="1"/>
    <col min="15882" max="15888" width="11.28515625" style="111" customWidth="1"/>
    <col min="15889" max="16127" width="9.140625" style="111"/>
    <col min="16128" max="16128" width="3.5703125" style="111" customWidth="1"/>
    <col min="16129" max="16129" width="5.7109375" style="111" bestFit="1" customWidth="1"/>
    <col min="16130" max="16130" width="19.140625" style="111" customWidth="1"/>
    <col min="16131" max="16131" width="14" style="111" customWidth="1"/>
    <col min="16132" max="16132" width="14.85546875" style="111" customWidth="1"/>
    <col min="16133" max="16133" width="14.140625" style="111" customWidth="1"/>
    <col min="16134" max="16134" width="16.5703125" style="111" customWidth="1"/>
    <col min="16135" max="16135" width="16.7109375" style="111" customWidth="1"/>
    <col min="16136" max="16136" width="17.42578125" style="111" customWidth="1"/>
    <col min="16137" max="16137" width="3.5703125" style="111" customWidth="1"/>
    <col min="16138" max="16144" width="11.28515625" style="111" customWidth="1"/>
    <col min="16145" max="16384" width="9.140625" style="111"/>
  </cols>
  <sheetData>
    <row r="2" spans="2:11" ht="15.75">
      <c r="B2" s="110" t="s">
        <v>867</v>
      </c>
      <c r="D2" s="112"/>
      <c r="I2" s="1200" t="s">
        <v>291</v>
      </c>
      <c r="J2" s="1200"/>
    </row>
    <row r="3" spans="2:11">
      <c r="I3" s="1201" t="s">
        <v>162</v>
      </c>
      <c r="J3" s="1201"/>
    </row>
    <row r="4" spans="2:11" ht="18">
      <c r="B4" s="1197" t="s">
        <v>292</v>
      </c>
      <c r="C4" s="1197"/>
      <c r="D4" s="1197"/>
      <c r="E4" s="1197"/>
      <c r="F4" s="1197"/>
      <c r="G4" s="1197"/>
      <c r="H4" s="1197"/>
      <c r="I4" s="1197"/>
      <c r="J4" s="1197"/>
      <c r="K4" s="115"/>
    </row>
    <row r="5" spans="2:11" ht="15.75" thickBot="1">
      <c r="C5" s="116"/>
      <c r="D5" s="116"/>
      <c r="E5" s="116"/>
      <c r="F5" s="117"/>
      <c r="G5" s="117"/>
      <c r="H5" s="117"/>
    </row>
    <row r="6" spans="2:11" ht="51.75" thickTop="1">
      <c r="B6" s="1198" t="s">
        <v>293</v>
      </c>
      <c r="C6" s="954" t="s">
        <v>294</v>
      </c>
      <c r="D6" s="954" t="s">
        <v>295</v>
      </c>
      <c r="E6" s="954" t="s">
        <v>296</v>
      </c>
      <c r="F6" s="118" t="s">
        <v>297</v>
      </c>
      <c r="G6" s="118" t="s">
        <v>298</v>
      </c>
      <c r="H6" s="118" t="s">
        <v>299</v>
      </c>
      <c r="I6" s="118" t="s">
        <v>300</v>
      </c>
      <c r="J6" s="119" t="s">
        <v>301</v>
      </c>
    </row>
    <row r="7" spans="2:11" ht="13.5" thickBot="1">
      <c r="B7" s="1199"/>
      <c r="C7" s="955"/>
      <c r="D7" s="955"/>
      <c r="E7" s="955"/>
      <c r="F7" s="120" t="s">
        <v>302</v>
      </c>
      <c r="G7" s="120" t="s">
        <v>303</v>
      </c>
      <c r="H7" s="120" t="s">
        <v>304</v>
      </c>
      <c r="I7" s="120" t="s">
        <v>305</v>
      </c>
      <c r="J7" s="121" t="s">
        <v>306</v>
      </c>
    </row>
    <row r="8" spans="2:11" ht="15.75" thickTop="1">
      <c r="B8" s="122">
        <v>1</v>
      </c>
      <c r="C8" s="815" t="s">
        <v>307</v>
      </c>
      <c r="D8" s="815" t="s">
        <v>308</v>
      </c>
      <c r="E8" s="815" t="s">
        <v>309</v>
      </c>
      <c r="F8" s="123">
        <v>299536</v>
      </c>
      <c r="G8" s="123">
        <v>0</v>
      </c>
      <c r="H8" s="123">
        <v>15207</v>
      </c>
      <c r="I8" s="123">
        <v>314743</v>
      </c>
      <c r="J8" s="124">
        <v>0</v>
      </c>
    </row>
    <row r="9" spans="2:11">
      <c r="B9" s="125">
        <v>2</v>
      </c>
      <c r="C9" s="815" t="s">
        <v>307</v>
      </c>
      <c r="D9" s="816" t="s">
        <v>310</v>
      </c>
      <c r="E9" s="816" t="s">
        <v>311</v>
      </c>
      <c r="F9" s="123">
        <v>299540</v>
      </c>
      <c r="G9" s="123">
        <v>0</v>
      </c>
      <c r="H9" s="123">
        <v>15207</v>
      </c>
      <c r="I9" s="123">
        <v>314747</v>
      </c>
      <c r="J9" s="126">
        <v>0</v>
      </c>
    </row>
    <row r="10" spans="2:11">
      <c r="B10" s="125">
        <v>3</v>
      </c>
      <c r="C10" s="815" t="s">
        <v>307</v>
      </c>
      <c r="D10" s="815" t="s">
        <v>312</v>
      </c>
      <c r="E10" s="815" t="s">
        <v>313</v>
      </c>
      <c r="F10" s="123">
        <v>1816268</v>
      </c>
      <c r="G10" s="123">
        <v>0</v>
      </c>
      <c r="H10" s="123">
        <v>104239</v>
      </c>
      <c r="I10" s="123">
        <v>1920507</v>
      </c>
      <c r="J10" s="126">
        <v>0</v>
      </c>
    </row>
    <row r="11" spans="2:11">
      <c r="B11" s="125">
        <v>4</v>
      </c>
      <c r="C11" s="815" t="s">
        <v>307</v>
      </c>
      <c r="D11" s="815" t="s">
        <v>314</v>
      </c>
      <c r="E11" s="815" t="s">
        <v>315</v>
      </c>
      <c r="F11" s="123">
        <v>963241</v>
      </c>
      <c r="G11" s="123">
        <v>0</v>
      </c>
      <c r="H11" s="123">
        <v>62738</v>
      </c>
      <c r="I11" s="123">
        <v>1025979</v>
      </c>
      <c r="J11" s="126">
        <v>0</v>
      </c>
    </row>
    <row r="12" spans="2:11">
      <c r="B12" s="125">
        <v>5</v>
      </c>
      <c r="C12" s="815" t="s">
        <v>307</v>
      </c>
      <c r="D12" s="815" t="s">
        <v>316</v>
      </c>
      <c r="E12" s="815" t="s">
        <v>315</v>
      </c>
      <c r="F12" s="123">
        <v>595234</v>
      </c>
      <c r="G12" s="123">
        <v>0</v>
      </c>
      <c r="H12" s="123">
        <v>38769</v>
      </c>
      <c r="I12" s="123">
        <v>634003</v>
      </c>
      <c r="J12" s="126">
        <v>0</v>
      </c>
    </row>
    <row r="13" spans="2:11">
      <c r="B13" s="125">
        <v>6</v>
      </c>
      <c r="C13" s="815" t="s">
        <v>307</v>
      </c>
      <c r="D13" s="815" t="s">
        <v>317</v>
      </c>
      <c r="E13" s="815" t="s">
        <v>318</v>
      </c>
      <c r="F13" s="123">
        <v>199274</v>
      </c>
      <c r="G13" s="123">
        <v>0</v>
      </c>
      <c r="H13" s="123">
        <v>11235</v>
      </c>
      <c r="I13" s="123">
        <v>1124</v>
      </c>
      <c r="J13" s="126">
        <v>209385</v>
      </c>
    </row>
    <row r="14" spans="2:11">
      <c r="B14" s="125">
        <v>7</v>
      </c>
      <c r="C14" s="815" t="s">
        <v>307</v>
      </c>
      <c r="D14" s="815" t="s">
        <v>319</v>
      </c>
      <c r="E14" s="815" t="s">
        <v>320</v>
      </c>
      <c r="F14" s="123">
        <v>2000000</v>
      </c>
      <c r="G14" s="123">
        <v>0</v>
      </c>
      <c r="H14" s="123">
        <v>145000</v>
      </c>
      <c r="I14" s="123">
        <v>145000</v>
      </c>
      <c r="J14" s="126">
        <v>2000000</v>
      </c>
    </row>
    <row r="15" spans="2:11">
      <c r="B15" s="125">
        <v>8</v>
      </c>
      <c r="C15" s="815" t="s">
        <v>307</v>
      </c>
      <c r="D15" s="815" t="s">
        <v>321</v>
      </c>
      <c r="E15" s="815" t="s">
        <v>320</v>
      </c>
      <c r="F15" s="123">
        <v>2000000</v>
      </c>
      <c r="G15" s="123">
        <v>0</v>
      </c>
      <c r="H15" s="123">
        <v>145000</v>
      </c>
      <c r="I15" s="123">
        <v>145000</v>
      </c>
      <c r="J15" s="126">
        <v>2000000</v>
      </c>
    </row>
    <row r="16" spans="2:11">
      <c r="B16" s="125">
        <v>9</v>
      </c>
      <c r="C16" s="815" t="s">
        <v>307</v>
      </c>
      <c r="D16" s="815">
        <v>9152833037</v>
      </c>
      <c r="E16" s="815" t="s">
        <v>320</v>
      </c>
      <c r="F16" s="123">
        <v>2000000</v>
      </c>
      <c r="G16" s="123">
        <v>0</v>
      </c>
      <c r="H16" s="123">
        <v>145000</v>
      </c>
      <c r="I16" s="123">
        <v>145000</v>
      </c>
      <c r="J16" s="126">
        <v>2000000</v>
      </c>
    </row>
    <row r="17" spans="2:10">
      <c r="B17" s="125">
        <v>10</v>
      </c>
      <c r="C17" s="815" t="s">
        <v>307</v>
      </c>
      <c r="D17" s="815">
        <v>91328330125</v>
      </c>
      <c r="E17" s="815" t="s">
        <v>320</v>
      </c>
      <c r="F17" s="123">
        <v>2000000</v>
      </c>
      <c r="G17" s="123">
        <v>0</v>
      </c>
      <c r="H17" s="123">
        <v>145000</v>
      </c>
      <c r="I17" s="123">
        <v>145000</v>
      </c>
      <c r="J17" s="126">
        <v>2000000</v>
      </c>
    </row>
    <row r="18" spans="2:10">
      <c r="B18" s="125">
        <v>11</v>
      </c>
      <c r="C18" s="815" t="s">
        <v>307</v>
      </c>
      <c r="D18" s="815" t="s">
        <v>322</v>
      </c>
      <c r="E18" s="815" t="s">
        <v>320</v>
      </c>
      <c r="F18" s="123">
        <v>2000000</v>
      </c>
      <c r="G18" s="123">
        <v>0</v>
      </c>
      <c r="H18" s="123">
        <v>145000</v>
      </c>
      <c r="I18" s="123">
        <v>145000</v>
      </c>
      <c r="J18" s="126">
        <v>2000000</v>
      </c>
    </row>
    <row r="19" spans="2:10">
      <c r="B19" s="125">
        <v>12</v>
      </c>
      <c r="C19" s="815" t="s">
        <v>307</v>
      </c>
      <c r="D19" s="815" t="s">
        <v>323</v>
      </c>
      <c r="E19" s="815" t="s">
        <v>324</v>
      </c>
      <c r="F19" s="123">
        <v>1050659</v>
      </c>
      <c r="G19" s="123">
        <v>0</v>
      </c>
      <c r="H19" s="123">
        <v>63713</v>
      </c>
      <c r="I19" s="123">
        <v>6371</v>
      </c>
      <c r="J19" s="126">
        <v>1108001</v>
      </c>
    </row>
    <row r="20" spans="2:10">
      <c r="B20" s="125">
        <v>13</v>
      </c>
      <c r="C20" s="815" t="s">
        <v>307</v>
      </c>
      <c r="D20" s="815" t="s">
        <v>325</v>
      </c>
      <c r="E20" s="815" t="s">
        <v>326</v>
      </c>
      <c r="F20" s="123">
        <v>72492176</v>
      </c>
      <c r="G20" s="123">
        <v>0</v>
      </c>
      <c r="H20" s="123">
        <v>5745772</v>
      </c>
      <c r="I20" s="123">
        <v>574577</v>
      </c>
      <c r="J20" s="126">
        <v>77663371</v>
      </c>
    </row>
    <row r="21" spans="2:10">
      <c r="B21" s="125">
        <v>14</v>
      </c>
      <c r="C21" s="815" t="s">
        <v>307</v>
      </c>
      <c r="D21" s="815" t="s">
        <v>327</v>
      </c>
      <c r="E21" s="815" t="s">
        <v>326</v>
      </c>
      <c r="F21" s="123">
        <v>155340379</v>
      </c>
      <c r="G21" s="123">
        <v>0</v>
      </c>
      <c r="H21" s="123">
        <v>12312369</v>
      </c>
      <c r="I21" s="123">
        <v>1231238</v>
      </c>
      <c r="J21" s="126">
        <v>166421510</v>
      </c>
    </row>
    <row r="22" spans="2:10">
      <c r="B22" s="125">
        <v>15</v>
      </c>
      <c r="C22" s="815" t="s">
        <v>307</v>
      </c>
      <c r="D22" s="815" t="s">
        <v>328</v>
      </c>
      <c r="E22" s="815" t="s">
        <v>326</v>
      </c>
      <c r="F22" s="123">
        <v>31068076</v>
      </c>
      <c r="G22" s="123">
        <v>0</v>
      </c>
      <c r="H22" s="123">
        <v>2462474</v>
      </c>
      <c r="I22" s="123">
        <v>246247</v>
      </c>
      <c r="J22" s="126">
        <v>33284303</v>
      </c>
    </row>
    <row r="23" spans="2:10">
      <c r="B23" s="125">
        <v>16</v>
      </c>
      <c r="C23" s="815" t="s">
        <v>307</v>
      </c>
      <c r="D23" s="815" t="s">
        <v>329</v>
      </c>
      <c r="E23" s="815" t="s">
        <v>326</v>
      </c>
      <c r="F23" s="123">
        <v>10356025</v>
      </c>
      <c r="G23" s="123">
        <v>0</v>
      </c>
      <c r="H23" s="123">
        <v>820824</v>
      </c>
      <c r="I23" s="123">
        <v>82083</v>
      </c>
      <c r="J23" s="126">
        <v>11094766</v>
      </c>
    </row>
    <row r="24" spans="2:10">
      <c r="B24" s="125">
        <v>17</v>
      </c>
      <c r="C24" s="815" t="s">
        <v>307</v>
      </c>
      <c r="D24" s="815" t="s">
        <v>330</v>
      </c>
      <c r="E24" s="815" t="s">
        <v>331</v>
      </c>
      <c r="F24" s="123">
        <v>5000000</v>
      </c>
      <c r="G24" s="123">
        <v>0</v>
      </c>
      <c r="H24" s="123">
        <v>465000</v>
      </c>
      <c r="I24" s="123">
        <v>465000</v>
      </c>
      <c r="J24" s="126">
        <v>5000000</v>
      </c>
    </row>
    <row r="25" spans="2:10">
      <c r="B25" s="125">
        <v>18</v>
      </c>
      <c r="C25" s="815" t="s">
        <v>307</v>
      </c>
      <c r="D25" s="815" t="s">
        <v>332</v>
      </c>
      <c r="E25" s="815" t="s">
        <v>333</v>
      </c>
      <c r="F25" s="123">
        <v>0</v>
      </c>
      <c r="G25" s="123">
        <v>50000000</v>
      </c>
      <c r="H25" s="123">
        <v>728767</v>
      </c>
      <c r="I25" s="123">
        <v>50728767</v>
      </c>
      <c r="J25" s="126">
        <v>0</v>
      </c>
    </row>
    <row r="26" spans="2:10">
      <c r="B26" s="125">
        <v>19</v>
      </c>
      <c r="C26" s="815" t="s">
        <v>307</v>
      </c>
      <c r="D26" s="815" t="s">
        <v>334</v>
      </c>
      <c r="E26" s="815" t="s">
        <v>333</v>
      </c>
      <c r="F26" s="123">
        <v>0</v>
      </c>
      <c r="G26" s="123">
        <v>50000000</v>
      </c>
      <c r="H26" s="123">
        <v>865753</v>
      </c>
      <c r="I26" s="123">
        <v>50865753</v>
      </c>
      <c r="J26" s="126">
        <v>0</v>
      </c>
    </row>
    <row r="27" spans="2:10">
      <c r="B27" s="125">
        <v>20</v>
      </c>
      <c r="C27" s="815" t="s">
        <v>307</v>
      </c>
      <c r="D27" s="815" t="s">
        <v>335</v>
      </c>
      <c r="E27" s="815" t="s">
        <v>336</v>
      </c>
      <c r="F27" s="123">
        <v>0</v>
      </c>
      <c r="G27" s="123">
        <v>50000000</v>
      </c>
      <c r="H27" s="123">
        <v>747945</v>
      </c>
      <c r="I27" s="123">
        <v>74795</v>
      </c>
      <c r="J27" s="126">
        <v>50673150</v>
      </c>
    </row>
    <row r="28" spans="2:10">
      <c r="B28" s="125">
        <v>21</v>
      </c>
      <c r="C28" s="815" t="s">
        <v>307</v>
      </c>
      <c r="D28" s="815" t="s">
        <v>337</v>
      </c>
      <c r="E28" s="815" t="s">
        <v>336</v>
      </c>
      <c r="F28" s="123">
        <v>0</v>
      </c>
      <c r="G28" s="123">
        <v>50000000</v>
      </c>
      <c r="H28" s="123">
        <v>747945</v>
      </c>
      <c r="I28" s="123">
        <v>74794</v>
      </c>
      <c r="J28" s="126">
        <v>50673151</v>
      </c>
    </row>
    <row r="29" spans="2:10">
      <c r="B29" s="125">
        <v>22</v>
      </c>
      <c r="C29" s="815" t="s">
        <v>307</v>
      </c>
      <c r="D29" s="815" t="s">
        <v>338</v>
      </c>
      <c r="E29" s="815" t="s">
        <v>336</v>
      </c>
      <c r="F29" s="123">
        <v>0</v>
      </c>
      <c r="G29" s="123">
        <v>50000000</v>
      </c>
      <c r="H29" s="123">
        <v>747945</v>
      </c>
      <c r="I29" s="123">
        <v>74795</v>
      </c>
      <c r="J29" s="126">
        <v>50673150</v>
      </c>
    </row>
    <row r="30" spans="2:10">
      <c r="B30" s="125">
        <v>23</v>
      </c>
      <c r="C30" s="815" t="s">
        <v>307</v>
      </c>
      <c r="D30" s="815" t="s">
        <v>339</v>
      </c>
      <c r="E30" s="815" t="s">
        <v>340</v>
      </c>
      <c r="F30" s="123">
        <v>0</v>
      </c>
      <c r="G30" s="123">
        <v>50000000</v>
      </c>
      <c r="H30" s="123">
        <v>756164</v>
      </c>
      <c r="I30" s="123">
        <v>50756164</v>
      </c>
      <c r="J30" s="126">
        <v>0</v>
      </c>
    </row>
    <row r="31" spans="2:10">
      <c r="B31" s="125">
        <v>24</v>
      </c>
      <c r="C31" s="815" t="s">
        <v>307</v>
      </c>
      <c r="D31" s="815" t="s">
        <v>341</v>
      </c>
      <c r="E31" s="815" t="s">
        <v>340</v>
      </c>
      <c r="F31" s="123">
        <v>0</v>
      </c>
      <c r="G31" s="123">
        <v>50000000</v>
      </c>
      <c r="H31" s="123">
        <v>756164</v>
      </c>
      <c r="I31" s="123">
        <v>50756164</v>
      </c>
      <c r="J31" s="126">
        <v>0</v>
      </c>
    </row>
    <row r="32" spans="2:10">
      <c r="B32" s="125">
        <v>25</v>
      </c>
      <c r="C32" s="815" t="s">
        <v>307</v>
      </c>
      <c r="D32" s="815" t="s">
        <v>342</v>
      </c>
      <c r="E32" s="815" t="s">
        <v>343</v>
      </c>
      <c r="F32" s="123">
        <v>0</v>
      </c>
      <c r="G32" s="123">
        <v>50000000</v>
      </c>
      <c r="H32" s="123">
        <v>2436274</v>
      </c>
      <c r="I32" s="123">
        <v>52436274</v>
      </c>
      <c r="J32" s="126">
        <v>0</v>
      </c>
    </row>
    <row r="33" spans="2:10">
      <c r="B33" s="125">
        <v>26</v>
      </c>
      <c r="C33" s="815" t="s">
        <v>307</v>
      </c>
      <c r="D33" s="815" t="s">
        <v>344</v>
      </c>
      <c r="E33" s="815" t="s">
        <v>343</v>
      </c>
      <c r="F33" s="123">
        <v>0</v>
      </c>
      <c r="G33" s="123">
        <v>50000000</v>
      </c>
      <c r="H33" s="123">
        <v>1850731</v>
      </c>
      <c r="I33" s="123">
        <v>51850731</v>
      </c>
      <c r="J33" s="126">
        <v>0</v>
      </c>
    </row>
    <row r="34" spans="2:10" s="129" customFormat="1" ht="13.5" thickBot="1">
      <c r="B34" s="1195" t="s">
        <v>345</v>
      </c>
      <c r="C34" s="1196"/>
      <c r="D34" s="1196"/>
      <c r="E34" s="1196"/>
      <c r="F34" s="127">
        <f>SUM(F8:F33)</f>
        <v>289480408</v>
      </c>
      <c r="G34" s="127">
        <f>SUM(G8:G33)</f>
        <v>450000000</v>
      </c>
      <c r="H34" s="127">
        <f>SUM(H8:H33)</f>
        <v>32480235</v>
      </c>
      <c r="I34" s="127">
        <f>SUM(I8:I33)</f>
        <v>315159856</v>
      </c>
      <c r="J34" s="128">
        <f>SUM(J8:J33)</f>
        <v>456800787</v>
      </c>
    </row>
    <row r="35" spans="2:10" ht="15.75" thickTop="1"/>
    <row r="36" spans="2:10" ht="18">
      <c r="B36" s="1197" t="s">
        <v>754</v>
      </c>
      <c r="C36" s="1197"/>
      <c r="D36" s="1197"/>
      <c r="E36" s="1197"/>
      <c r="F36" s="1197"/>
      <c r="G36" s="1197"/>
      <c r="H36" s="1197"/>
      <c r="I36" s="1197"/>
      <c r="J36" s="1197"/>
    </row>
    <row r="37" spans="2:10" ht="15.75" thickBot="1">
      <c r="C37" s="116"/>
      <c r="D37" s="116"/>
      <c r="E37" s="116"/>
      <c r="F37" s="117"/>
      <c r="G37" s="117"/>
      <c r="H37" s="117"/>
    </row>
    <row r="38" spans="2:10" ht="51.75" thickTop="1">
      <c r="B38" s="1198" t="s">
        <v>293</v>
      </c>
      <c r="C38" s="954" t="s">
        <v>294</v>
      </c>
      <c r="D38" s="954" t="s">
        <v>295</v>
      </c>
      <c r="E38" s="954" t="s">
        <v>296</v>
      </c>
      <c r="F38" s="118" t="s">
        <v>346</v>
      </c>
      <c r="G38" s="118" t="s">
        <v>298</v>
      </c>
      <c r="H38" s="118" t="s">
        <v>299</v>
      </c>
      <c r="I38" s="118" t="s">
        <v>300</v>
      </c>
      <c r="J38" s="119" t="s">
        <v>347</v>
      </c>
    </row>
    <row r="39" spans="2:10" ht="13.5" thickBot="1">
      <c r="B39" s="1199"/>
      <c r="C39" s="955"/>
      <c r="D39" s="955"/>
      <c r="E39" s="955"/>
      <c r="F39" s="120" t="s">
        <v>302</v>
      </c>
      <c r="G39" s="120" t="s">
        <v>303</v>
      </c>
      <c r="H39" s="120" t="s">
        <v>304</v>
      </c>
      <c r="I39" s="120" t="s">
        <v>305</v>
      </c>
      <c r="J39" s="121" t="s">
        <v>306</v>
      </c>
    </row>
    <row r="40" spans="2:10" ht="15.75" thickTop="1">
      <c r="B40" s="130">
        <v>1</v>
      </c>
      <c r="C40" s="817" t="s">
        <v>307</v>
      </c>
      <c r="D40" s="816" t="s">
        <v>348</v>
      </c>
      <c r="E40" s="816" t="s">
        <v>349</v>
      </c>
      <c r="F40" s="131">
        <v>101739</v>
      </c>
      <c r="G40" s="131">
        <v>0</v>
      </c>
      <c r="H40" s="131">
        <v>6047</v>
      </c>
      <c r="I40" s="131">
        <v>107786</v>
      </c>
      <c r="J40" s="132">
        <v>0</v>
      </c>
    </row>
    <row r="41" spans="2:10">
      <c r="B41" s="133">
        <v>2</v>
      </c>
      <c r="C41" s="817" t="s">
        <v>307</v>
      </c>
      <c r="D41" s="816" t="s">
        <v>310</v>
      </c>
      <c r="E41" s="816" t="s">
        <v>311</v>
      </c>
      <c r="F41" s="131">
        <v>128407</v>
      </c>
      <c r="G41" s="131">
        <v>0</v>
      </c>
      <c r="H41" s="131">
        <v>7704</v>
      </c>
      <c r="I41" s="131">
        <v>136111</v>
      </c>
      <c r="J41" s="134">
        <v>0</v>
      </c>
    </row>
    <row r="42" spans="2:10">
      <c r="B42" s="133">
        <v>3</v>
      </c>
      <c r="C42" s="817" t="s">
        <v>307</v>
      </c>
      <c r="D42" s="816" t="s">
        <v>308</v>
      </c>
      <c r="E42" s="816" t="s">
        <v>309</v>
      </c>
      <c r="F42" s="131">
        <v>281065</v>
      </c>
      <c r="G42" s="131">
        <v>0</v>
      </c>
      <c r="H42" s="131">
        <v>20462</v>
      </c>
      <c r="I42" s="131">
        <v>1991</v>
      </c>
      <c r="J42" s="134">
        <v>299536</v>
      </c>
    </row>
    <row r="43" spans="2:10">
      <c r="B43" s="133">
        <v>4</v>
      </c>
      <c r="C43" s="817" t="s">
        <v>307</v>
      </c>
      <c r="D43" s="816" t="s">
        <v>350</v>
      </c>
      <c r="E43" s="816" t="s">
        <v>309</v>
      </c>
      <c r="F43" s="131">
        <v>281069</v>
      </c>
      <c r="G43" s="131">
        <v>0</v>
      </c>
      <c r="H43" s="131">
        <v>20462</v>
      </c>
      <c r="I43" s="131">
        <v>1991</v>
      </c>
      <c r="J43" s="134">
        <v>299540</v>
      </c>
    </row>
    <row r="44" spans="2:10">
      <c r="B44" s="133">
        <v>5</v>
      </c>
      <c r="C44" s="817" t="s">
        <v>307</v>
      </c>
      <c r="D44" s="816" t="s">
        <v>312</v>
      </c>
      <c r="E44" s="816" t="s">
        <v>313</v>
      </c>
      <c r="F44" s="131">
        <v>1724439</v>
      </c>
      <c r="G44" s="131">
        <v>0</v>
      </c>
      <c r="H44" s="131">
        <v>102031</v>
      </c>
      <c r="I44" s="131">
        <v>10202</v>
      </c>
      <c r="J44" s="134">
        <v>1816268</v>
      </c>
    </row>
    <row r="45" spans="2:10">
      <c r="B45" s="133">
        <v>6</v>
      </c>
      <c r="C45" s="817" t="s">
        <v>307</v>
      </c>
      <c r="D45" s="816" t="s">
        <v>351</v>
      </c>
      <c r="E45" s="816" t="s">
        <v>352</v>
      </c>
      <c r="F45" s="131">
        <v>2968742</v>
      </c>
      <c r="G45" s="131">
        <v>0</v>
      </c>
      <c r="H45" s="131">
        <v>146026</v>
      </c>
      <c r="I45" s="131">
        <v>3114768</v>
      </c>
      <c r="J45" s="134">
        <v>0</v>
      </c>
    </row>
    <row r="46" spans="2:10">
      <c r="B46" s="133">
        <v>7</v>
      </c>
      <c r="C46" s="817" t="s">
        <v>307</v>
      </c>
      <c r="D46" s="816" t="s">
        <v>314</v>
      </c>
      <c r="E46" s="816" t="s">
        <v>315</v>
      </c>
      <c r="F46" s="131">
        <v>911212</v>
      </c>
      <c r="G46" s="131">
        <v>0</v>
      </c>
      <c r="H46" s="131">
        <v>62046</v>
      </c>
      <c r="I46" s="131">
        <v>10017</v>
      </c>
      <c r="J46" s="134">
        <v>963241</v>
      </c>
    </row>
    <row r="47" spans="2:10">
      <c r="B47" s="133">
        <v>8</v>
      </c>
      <c r="C47" s="817" t="s">
        <v>307</v>
      </c>
      <c r="D47" s="816" t="s">
        <v>316</v>
      </c>
      <c r="E47" s="816" t="s">
        <v>315</v>
      </c>
      <c r="F47" s="131">
        <v>560746</v>
      </c>
      <c r="G47" s="131">
        <v>0</v>
      </c>
      <c r="H47" s="131">
        <v>38319</v>
      </c>
      <c r="I47" s="131">
        <v>3831</v>
      </c>
      <c r="J47" s="134">
        <v>595234</v>
      </c>
    </row>
    <row r="48" spans="2:10">
      <c r="B48" s="133">
        <v>9</v>
      </c>
      <c r="C48" s="817" t="s">
        <v>307</v>
      </c>
      <c r="D48" s="816" t="s">
        <v>353</v>
      </c>
      <c r="E48" s="816" t="s">
        <v>354</v>
      </c>
      <c r="F48" s="131">
        <v>5000000</v>
      </c>
      <c r="G48" s="131">
        <v>0</v>
      </c>
      <c r="H48" s="131">
        <v>194220</v>
      </c>
      <c r="I48" s="131">
        <v>5194220</v>
      </c>
      <c r="J48" s="134">
        <v>0</v>
      </c>
    </row>
    <row r="49" spans="2:10">
      <c r="B49" s="133">
        <v>10</v>
      </c>
      <c r="C49" s="817" t="s">
        <v>307</v>
      </c>
      <c r="D49" s="816" t="s">
        <v>355</v>
      </c>
      <c r="E49" s="816" t="s">
        <v>356</v>
      </c>
      <c r="F49" s="131">
        <v>130164</v>
      </c>
      <c r="G49" s="131">
        <v>0</v>
      </c>
      <c r="H49" s="131">
        <v>3813.5</v>
      </c>
      <c r="I49" s="131">
        <v>133977.5</v>
      </c>
      <c r="J49" s="134">
        <v>0</v>
      </c>
    </row>
    <row r="50" spans="2:10">
      <c r="B50" s="133">
        <v>11</v>
      </c>
      <c r="C50" s="817" t="s">
        <v>307</v>
      </c>
      <c r="D50" s="816" t="s">
        <v>317</v>
      </c>
      <c r="E50" s="816" t="s">
        <v>318</v>
      </c>
      <c r="F50" s="131">
        <v>190028</v>
      </c>
      <c r="G50" s="131">
        <v>0</v>
      </c>
      <c r="H50" s="131">
        <v>10274</v>
      </c>
      <c r="I50" s="131">
        <v>1028</v>
      </c>
      <c r="J50" s="134">
        <v>199274</v>
      </c>
    </row>
    <row r="51" spans="2:10">
      <c r="B51" s="133">
        <v>12</v>
      </c>
      <c r="C51" s="817" t="s">
        <v>307</v>
      </c>
      <c r="D51" s="816" t="s">
        <v>319</v>
      </c>
      <c r="E51" s="816" t="s">
        <v>320</v>
      </c>
      <c r="F51" s="131">
        <v>2000000</v>
      </c>
      <c r="G51" s="131">
        <v>0</v>
      </c>
      <c r="H51" s="131">
        <v>145000</v>
      </c>
      <c r="I51" s="131">
        <v>145000</v>
      </c>
      <c r="J51" s="134">
        <v>2000000</v>
      </c>
    </row>
    <row r="52" spans="2:10">
      <c r="B52" s="133">
        <v>13</v>
      </c>
      <c r="C52" s="817" t="s">
        <v>307</v>
      </c>
      <c r="D52" s="816" t="s">
        <v>321</v>
      </c>
      <c r="E52" s="816" t="s">
        <v>320</v>
      </c>
      <c r="F52" s="131">
        <v>2000000</v>
      </c>
      <c r="G52" s="131">
        <v>0</v>
      </c>
      <c r="H52" s="131">
        <v>145000</v>
      </c>
      <c r="I52" s="131">
        <v>145000</v>
      </c>
      <c r="J52" s="134">
        <v>2000000</v>
      </c>
    </row>
    <row r="53" spans="2:10">
      <c r="B53" s="133">
        <v>14</v>
      </c>
      <c r="C53" s="817" t="s">
        <v>307</v>
      </c>
      <c r="D53" s="816">
        <v>9152833037</v>
      </c>
      <c r="E53" s="816" t="s">
        <v>320</v>
      </c>
      <c r="F53" s="131">
        <v>2000000</v>
      </c>
      <c r="G53" s="131">
        <v>0</v>
      </c>
      <c r="H53" s="131">
        <v>145000</v>
      </c>
      <c r="I53" s="131">
        <v>145000</v>
      </c>
      <c r="J53" s="134">
        <v>2000000</v>
      </c>
    </row>
    <row r="54" spans="2:10">
      <c r="B54" s="133">
        <v>15</v>
      </c>
      <c r="C54" s="817" t="s">
        <v>307</v>
      </c>
      <c r="D54" s="816">
        <v>91328330125</v>
      </c>
      <c r="E54" s="816" t="s">
        <v>320</v>
      </c>
      <c r="F54" s="131">
        <v>2000000</v>
      </c>
      <c r="G54" s="131">
        <v>0</v>
      </c>
      <c r="H54" s="131">
        <v>145000</v>
      </c>
      <c r="I54" s="131">
        <v>145000</v>
      </c>
      <c r="J54" s="134">
        <v>2000000</v>
      </c>
    </row>
    <row r="55" spans="2:10">
      <c r="B55" s="133">
        <v>16</v>
      </c>
      <c r="C55" s="817" t="s">
        <v>307</v>
      </c>
      <c r="D55" s="816" t="s">
        <v>322</v>
      </c>
      <c r="E55" s="816" t="s">
        <v>320</v>
      </c>
      <c r="F55" s="131">
        <v>2000000</v>
      </c>
      <c r="G55" s="131">
        <v>0</v>
      </c>
      <c r="H55" s="131">
        <v>145000</v>
      </c>
      <c r="I55" s="131">
        <v>145000</v>
      </c>
      <c r="J55" s="134">
        <v>2000000</v>
      </c>
    </row>
    <row r="56" spans="2:10">
      <c r="B56" s="133">
        <v>17</v>
      </c>
      <c r="C56" s="817" t="s">
        <v>307</v>
      </c>
      <c r="D56" s="816" t="s">
        <v>323</v>
      </c>
      <c r="E56" s="816" t="s">
        <v>324</v>
      </c>
      <c r="F56" s="131">
        <v>1000000</v>
      </c>
      <c r="G56" s="131">
        <v>0</v>
      </c>
      <c r="H56" s="131">
        <v>56288</v>
      </c>
      <c r="I56" s="131">
        <v>5629</v>
      </c>
      <c r="J56" s="134">
        <v>1050659</v>
      </c>
    </row>
    <row r="57" spans="2:10">
      <c r="B57" s="133">
        <v>18</v>
      </c>
      <c r="C57" s="817" t="s">
        <v>307</v>
      </c>
      <c r="D57" s="816" t="s">
        <v>357</v>
      </c>
      <c r="E57" s="816" t="s">
        <v>358</v>
      </c>
      <c r="F57" s="131">
        <v>20000000</v>
      </c>
      <c r="G57" s="131">
        <v>0</v>
      </c>
      <c r="H57" s="131">
        <v>557952</v>
      </c>
      <c r="I57" s="131">
        <v>20557952</v>
      </c>
      <c r="J57" s="134">
        <v>0</v>
      </c>
    </row>
    <row r="58" spans="2:10">
      <c r="B58" s="133">
        <v>19</v>
      </c>
      <c r="C58" s="817" t="s">
        <v>307</v>
      </c>
      <c r="D58" s="816" t="s">
        <v>359</v>
      </c>
      <c r="E58" s="816" t="s">
        <v>358</v>
      </c>
      <c r="F58" s="131">
        <v>30000000</v>
      </c>
      <c r="G58" s="131">
        <v>0</v>
      </c>
      <c r="H58" s="131">
        <v>836927</v>
      </c>
      <c r="I58" s="131">
        <v>30836927</v>
      </c>
      <c r="J58" s="134">
        <v>0</v>
      </c>
    </row>
    <row r="59" spans="2:10">
      <c r="B59" s="133">
        <v>20</v>
      </c>
      <c r="C59" s="817" t="s">
        <v>307</v>
      </c>
      <c r="D59" s="816" t="s">
        <v>360</v>
      </c>
      <c r="E59" s="816" t="s">
        <v>358</v>
      </c>
      <c r="F59" s="131">
        <v>50000000</v>
      </c>
      <c r="G59" s="131">
        <v>0</v>
      </c>
      <c r="H59" s="131">
        <v>1394878</v>
      </c>
      <c r="I59" s="131">
        <v>51394878</v>
      </c>
      <c r="J59" s="134">
        <v>0</v>
      </c>
    </row>
    <row r="60" spans="2:10">
      <c r="B60" s="133">
        <v>21</v>
      </c>
      <c r="C60" s="817" t="s">
        <v>307</v>
      </c>
      <c r="D60" s="816" t="s">
        <v>361</v>
      </c>
      <c r="E60" s="816" t="s">
        <v>358</v>
      </c>
      <c r="F60" s="131">
        <v>50000000</v>
      </c>
      <c r="G60" s="131">
        <v>0</v>
      </c>
      <c r="H60" s="131">
        <v>1394878</v>
      </c>
      <c r="I60" s="131">
        <v>51394878</v>
      </c>
      <c r="J60" s="134">
        <v>0</v>
      </c>
    </row>
    <row r="61" spans="2:10">
      <c r="B61" s="133">
        <v>22</v>
      </c>
      <c r="C61" s="817" t="s">
        <v>307</v>
      </c>
      <c r="D61" s="816" t="s">
        <v>362</v>
      </c>
      <c r="E61" s="816" t="s">
        <v>358</v>
      </c>
      <c r="F61" s="131">
        <v>50000000</v>
      </c>
      <c r="G61" s="131">
        <v>0</v>
      </c>
      <c r="H61" s="131">
        <v>1394878</v>
      </c>
      <c r="I61" s="131">
        <v>51394878</v>
      </c>
      <c r="J61" s="134">
        <v>0</v>
      </c>
    </row>
    <row r="62" spans="2:10">
      <c r="B62" s="133">
        <v>23</v>
      </c>
      <c r="C62" s="817" t="s">
        <v>307</v>
      </c>
      <c r="D62" s="816" t="s">
        <v>363</v>
      </c>
      <c r="E62" s="816" t="s">
        <v>358</v>
      </c>
      <c r="F62" s="131">
        <v>50000000</v>
      </c>
      <c r="G62" s="131">
        <v>0</v>
      </c>
      <c r="H62" s="131">
        <v>1394878</v>
      </c>
      <c r="I62" s="131">
        <v>51394878</v>
      </c>
      <c r="J62" s="134">
        <v>0</v>
      </c>
    </row>
    <row r="63" spans="2:10">
      <c r="B63" s="133">
        <v>24</v>
      </c>
      <c r="C63" s="817" t="s">
        <v>307</v>
      </c>
      <c r="D63" s="816" t="s">
        <v>364</v>
      </c>
      <c r="E63" s="816" t="s">
        <v>365</v>
      </c>
      <c r="F63" s="131">
        <v>0</v>
      </c>
      <c r="G63" s="131">
        <v>100000000</v>
      </c>
      <c r="H63" s="131">
        <v>2237130</v>
      </c>
      <c r="I63" s="131">
        <v>102237130</v>
      </c>
      <c r="J63" s="134">
        <v>0</v>
      </c>
    </row>
    <row r="64" spans="2:10">
      <c r="B64" s="133">
        <v>25</v>
      </c>
      <c r="C64" s="817" t="s">
        <v>307</v>
      </c>
      <c r="D64" s="816" t="s">
        <v>366</v>
      </c>
      <c r="E64" s="816" t="s">
        <v>367</v>
      </c>
      <c r="F64" s="131">
        <v>0</v>
      </c>
      <c r="G64" s="131">
        <v>50000000</v>
      </c>
      <c r="H64" s="131">
        <v>1060247</v>
      </c>
      <c r="I64" s="131">
        <v>51060247</v>
      </c>
      <c r="J64" s="134">
        <v>0</v>
      </c>
    </row>
    <row r="65" spans="2:10">
      <c r="B65" s="133">
        <v>26</v>
      </c>
      <c r="C65" s="817" t="s">
        <v>307</v>
      </c>
      <c r="D65" s="816" t="s">
        <v>368</v>
      </c>
      <c r="E65" s="816" t="s">
        <v>367</v>
      </c>
      <c r="F65" s="131">
        <v>0</v>
      </c>
      <c r="G65" s="131">
        <v>50000000</v>
      </c>
      <c r="H65" s="131">
        <v>1060247</v>
      </c>
      <c r="I65" s="131">
        <v>51060247</v>
      </c>
      <c r="J65" s="134">
        <v>0</v>
      </c>
    </row>
    <row r="66" spans="2:10">
      <c r="B66" s="133">
        <v>27</v>
      </c>
      <c r="C66" s="817" t="s">
        <v>307</v>
      </c>
      <c r="D66" s="816" t="s">
        <v>369</v>
      </c>
      <c r="E66" s="816" t="s">
        <v>370</v>
      </c>
      <c r="F66" s="131">
        <v>0</v>
      </c>
      <c r="G66" s="131">
        <v>50000000</v>
      </c>
      <c r="H66" s="131">
        <v>596918</v>
      </c>
      <c r="I66" s="131">
        <v>50596918</v>
      </c>
      <c r="J66" s="134">
        <v>0</v>
      </c>
    </row>
    <row r="67" spans="2:10">
      <c r="B67" s="133">
        <v>28</v>
      </c>
      <c r="C67" s="817" t="s">
        <v>307</v>
      </c>
      <c r="D67" s="816" t="s">
        <v>371</v>
      </c>
      <c r="E67" s="816" t="s">
        <v>370</v>
      </c>
      <c r="F67" s="131">
        <v>0</v>
      </c>
      <c r="G67" s="131">
        <v>50000000</v>
      </c>
      <c r="H67" s="131">
        <v>806150</v>
      </c>
      <c r="I67" s="131">
        <v>50806150</v>
      </c>
      <c r="J67" s="134">
        <v>0</v>
      </c>
    </row>
    <row r="68" spans="2:10">
      <c r="B68" s="133">
        <v>29</v>
      </c>
      <c r="C68" s="817" t="s">
        <v>307</v>
      </c>
      <c r="D68" s="816" t="s">
        <v>325</v>
      </c>
      <c r="E68" s="816" t="s">
        <v>326</v>
      </c>
      <c r="F68" s="131">
        <v>0</v>
      </c>
      <c r="G68" s="131">
        <v>70000000</v>
      </c>
      <c r="H68" s="131">
        <v>2769085</v>
      </c>
      <c r="I68" s="131">
        <v>276909</v>
      </c>
      <c r="J68" s="134">
        <v>72492176</v>
      </c>
    </row>
    <row r="69" spans="2:10">
      <c r="B69" s="133">
        <v>30</v>
      </c>
      <c r="C69" s="817" t="s">
        <v>307</v>
      </c>
      <c r="D69" s="816" t="s">
        <v>327</v>
      </c>
      <c r="E69" s="816" t="s">
        <v>326</v>
      </c>
      <c r="F69" s="131">
        <v>0</v>
      </c>
      <c r="G69" s="131">
        <v>150000000</v>
      </c>
      <c r="H69" s="131">
        <v>5933754</v>
      </c>
      <c r="I69" s="131">
        <v>593375</v>
      </c>
      <c r="J69" s="134">
        <v>155340379</v>
      </c>
    </row>
    <row r="70" spans="2:10">
      <c r="B70" s="133">
        <v>31</v>
      </c>
      <c r="C70" s="817" t="s">
        <v>307</v>
      </c>
      <c r="D70" s="816" t="s">
        <v>328</v>
      </c>
      <c r="E70" s="816" t="s">
        <v>326</v>
      </c>
      <c r="F70" s="131">
        <v>0</v>
      </c>
      <c r="G70" s="131">
        <v>30000000</v>
      </c>
      <c r="H70" s="131">
        <v>1186751</v>
      </c>
      <c r="I70" s="131">
        <v>118675</v>
      </c>
      <c r="J70" s="134">
        <v>31068076</v>
      </c>
    </row>
    <row r="71" spans="2:10">
      <c r="B71" s="133">
        <v>32</v>
      </c>
      <c r="C71" s="817" t="s">
        <v>307</v>
      </c>
      <c r="D71" s="816" t="s">
        <v>372</v>
      </c>
      <c r="E71" s="816" t="s">
        <v>326</v>
      </c>
      <c r="F71" s="131">
        <v>0</v>
      </c>
      <c r="G71" s="131">
        <v>50000000</v>
      </c>
      <c r="H71" s="131">
        <v>952886</v>
      </c>
      <c r="I71" s="131">
        <v>50952886</v>
      </c>
      <c r="J71" s="134">
        <v>0</v>
      </c>
    </row>
    <row r="72" spans="2:10">
      <c r="B72" s="133">
        <v>33</v>
      </c>
      <c r="C72" s="817" t="s">
        <v>307</v>
      </c>
      <c r="D72" s="816" t="s">
        <v>373</v>
      </c>
      <c r="E72" s="816" t="s">
        <v>326</v>
      </c>
      <c r="F72" s="131">
        <v>0</v>
      </c>
      <c r="G72" s="131">
        <v>50000000</v>
      </c>
      <c r="H72" s="131">
        <v>952886</v>
      </c>
      <c r="I72" s="131">
        <v>50952886</v>
      </c>
      <c r="J72" s="134">
        <v>0</v>
      </c>
    </row>
    <row r="73" spans="2:10">
      <c r="B73" s="133">
        <v>34</v>
      </c>
      <c r="C73" s="817" t="s">
        <v>307</v>
      </c>
      <c r="D73" s="816" t="s">
        <v>329</v>
      </c>
      <c r="E73" s="816" t="s">
        <v>326</v>
      </c>
      <c r="F73" s="131">
        <v>0</v>
      </c>
      <c r="G73" s="131">
        <v>10000000</v>
      </c>
      <c r="H73" s="131">
        <v>395584</v>
      </c>
      <c r="I73" s="131">
        <v>39559</v>
      </c>
      <c r="J73" s="134">
        <v>10356025</v>
      </c>
    </row>
    <row r="74" spans="2:10">
      <c r="B74" s="133">
        <v>35</v>
      </c>
      <c r="C74" s="817" t="s">
        <v>307</v>
      </c>
      <c r="D74" s="816" t="s">
        <v>374</v>
      </c>
      <c r="E74" s="816" t="s">
        <v>375</v>
      </c>
      <c r="F74" s="131">
        <v>0</v>
      </c>
      <c r="G74" s="131">
        <v>50000000</v>
      </c>
      <c r="H74" s="131">
        <v>813010</v>
      </c>
      <c r="I74" s="131">
        <v>50813010</v>
      </c>
      <c r="J74" s="134">
        <v>0</v>
      </c>
    </row>
    <row r="75" spans="2:10">
      <c r="B75" s="133">
        <v>36</v>
      </c>
      <c r="C75" s="817" t="s">
        <v>307</v>
      </c>
      <c r="D75" s="816" t="s">
        <v>376</v>
      </c>
      <c r="E75" s="816" t="s">
        <v>375</v>
      </c>
      <c r="F75" s="131">
        <v>0</v>
      </c>
      <c r="G75" s="131">
        <v>50000000</v>
      </c>
      <c r="H75" s="131">
        <v>813010</v>
      </c>
      <c r="I75" s="131">
        <v>50813010</v>
      </c>
      <c r="J75" s="134">
        <v>0</v>
      </c>
    </row>
    <row r="76" spans="2:10">
      <c r="B76" s="133">
        <v>37</v>
      </c>
      <c r="C76" s="817" t="s">
        <v>307</v>
      </c>
      <c r="D76" s="816" t="s">
        <v>377</v>
      </c>
      <c r="E76" s="816" t="s">
        <v>375</v>
      </c>
      <c r="F76" s="131">
        <v>0</v>
      </c>
      <c r="G76" s="131">
        <v>50000000</v>
      </c>
      <c r="H76" s="131">
        <v>813010</v>
      </c>
      <c r="I76" s="131">
        <v>50813010</v>
      </c>
      <c r="J76" s="134">
        <v>0</v>
      </c>
    </row>
    <row r="77" spans="2:10">
      <c r="B77" s="133">
        <v>38</v>
      </c>
      <c r="C77" s="817" t="s">
        <v>307</v>
      </c>
      <c r="D77" s="816" t="s">
        <v>378</v>
      </c>
      <c r="E77" s="816" t="s">
        <v>375</v>
      </c>
      <c r="F77" s="131">
        <v>0</v>
      </c>
      <c r="G77" s="131">
        <v>50000000</v>
      </c>
      <c r="H77" s="131">
        <v>813010</v>
      </c>
      <c r="I77" s="131">
        <v>50813010</v>
      </c>
      <c r="J77" s="134">
        <v>0</v>
      </c>
    </row>
    <row r="78" spans="2:10">
      <c r="B78" s="133">
        <v>39</v>
      </c>
      <c r="C78" s="817" t="s">
        <v>307</v>
      </c>
      <c r="D78" s="816" t="s">
        <v>330</v>
      </c>
      <c r="E78" s="816" t="s">
        <v>379</v>
      </c>
      <c r="F78" s="131">
        <v>0</v>
      </c>
      <c r="G78" s="131">
        <v>5000000</v>
      </c>
      <c r="H78" s="131">
        <v>122500</v>
      </c>
      <c r="I78" s="131">
        <v>122500</v>
      </c>
      <c r="J78" s="134">
        <v>5000000</v>
      </c>
    </row>
    <row r="79" spans="2:10" ht="13.5" thickBot="1">
      <c r="B79" s="1195" t="s">
        <v>345</v>
      </c>
      <c r="C79" s="1196"/>
      <c r="D79" s="1196"/>
      <c r="E79" s="1196"/>
      <c r="F79" s="127">
        <f>SUM(F40:F78)</f>
        <v>273277611</v>
      </c>
      <c r="G79" s="127">
        <f>SUM(G40:G78)</f>
        <v>865000000</v>
      </c>
      <c r="H79" s="127">
        <f>SUM(H40:H78)</f>
        <v>29693261.5</v>
      </c>
      <c r="I79" s="127">
        <f>SUM(I40:I78)</f>
        <v>878490464.5</v>
      </c>
      <c r="J79" s="128">
        <f>SUM(J40:J78)</f>
        <v>289480408</v>
      </c>
    </row>
    <row r="80" spans="2:10" ht="15.75" thickTop="1"/>
    <row r="81" spans="2:2" ht="15.75">
      <c r="B81" s="135" t="s">
        <v>380</v>
      </c>
    </row>
    <row r="82" spans="2:2" ht="15.75">
      <c r="B82" s="135" t="s">
        <v>381</v>
      </c>
    </row>
  </sheetData>
  <mergeCells count="14">
    <mergeCell ref="I2:J2"/>
    <mergeCell ref="I3:J3"/>
    <mergeCell ref="B4:J4"/>
    <mergeCell ref="B6:B7"/>
    <mergeCell ref="C6:C7"/>
    <mergeCell ref="D6:D7"/>
    <mergeCell ref="E6:E7"/>
    <mergeCell ref="B79:E79"/>
    <mergeCell ref="B34:E34"/>
    <mergeCell ref="B36:J36"/>
    <mergeCell ref="B38:B39"/>
    <mergeCell ref="C38:C39"/>
    <mergeCell ref="D38:D39"/>
    <mergeCell ref="E38:E39"/>
  </mergeCells>
  <pageMargins left="0.51181102362204722" right="0.23622047244094491" top="0.4" bottom="0.39370078740157483" header="0.31496062992125984" footer="0.31496062992125984"/>
  <pageSetup paperSize="5" scale="72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>
  <sheetPr>
    <tabColor rgb="FF0070C0"/>
  </sheetPr>
  <dimension ref="C2:M36"/>
  <sheetViews>
    <sheetView view="pageBreakPreview" topLeftCell="C1" zoomScale="60" workbookViewId="0">
      <selection activeCell="C4" sqref="C4"/>
    </sheetView>
  </sheetViews>
  <sheetFormatPr defaultRowHeight="15"/>
  <cols>
    <col min="1" max="1" width="2.85546875" style="559" customWidth="1"/>
    <col min="2" max="2" width="2.5703125" style="559" customWidth="1"/>
    <col min="3" max="3" width="7.28515625" customWidth="1"/>
    <col min="4" max="4" width="24.85546875" style="559" customWidth="1"/>
    <col min="5" max="5" width="21.7109375" style="559" customWidth="1"/>
    <col min="6" max="6" width="20.7109375" style="559" customWidth="1"/>
    <col min="7" max="7" width="21.85546875" style="559" customWidth="1"/>
    <col min="8" max="8" width="21.7109375" style="599" customWidth="1"/>
    <col min="9" max="9" width="20.85546875" style="559" customWidth="1"/>
    <col min="10" max="10" width="19.140625" style="559" customWidth="1"/>
    <col min="11" max="11" width="13.42578125" style="559" customWidth="1"/>
    <col min="12" max="16" width="11.28515625" style="559" customWidth="1"/>
    <col min="17" max="256" width="9.140625" style="559"/>
    <col min="257" max="257" width="2.85546875" style="559" customWidth="1"/>
    <col min="258" max="258" width="2.5703125" style="559" customWidth="1"/>
    <col min="259" max="259" width="7.28515625" style="559" customWidth="1"/>
    <col min="260" max="260" width="24.85546875" style="559" customWidth="1"/>
    <col min="261" max="261" width="21.7109375" style="559" customWidth="1"/>
    <col min="262" max="262" width="20.7109375" style="559" customWidth="1"/>
    <col min="263" max="263" width="21.85546875" style="559" customWidth="1"/>
    <col min="264" max="264" width="21.7109375" style="559" customWidth="1"/>
    <col min="265" max="265" width="20.85546875" style="559" customWidth="1"/>
    <col min="266" max="266" width="19.140625" style="559" customWidth="1"/>
    <col min="267" max="267" width="13.42578125" style="559" customWidth="1"/>
    <col min="268" max="272" width="11.28515625" style="559" customWidth="1"/>
    <col min="273" max="512" width="9.140625" style="559"/>
    <col min="513" max="513" width="2.85546875" style="559" customWidth="1"/>
    <col min="514" max="514" width="2.5703125" style="559" customWidth="1"/>
    <col min="515" max="515" width="7.28515625" style="559" customWidth="1"/>
    <col min="516" max="516" width="24.85546875" style="559" customWidth="1"/>
    <col min="517" max="517" width="21.7109375" style="559" customWidth="1"/>
    <col min="518" max="518" width="20.7109375" style="559" customWidth="1"/>
    <col min="519" max="519" width="21.85546875" style="559" customWidth="1"/>
    <col min="520" max="520" width="21.7109375" style="559" customWidth="1"/>
    <col min="521" max="521" width="20.85546875" style="559" customWidth="1"/>
    <col min="522" max="522" width="19.140625" style="559" customWidth="1"/>
    <col min="523" max="523" width="13.42578125" style="559" customWidth="1"/>
    <col min="524" max="528" width="11.28515625" style="559" customWidth="1"/>
    <col min="529" max="768" width="9.140625" style="559"/>
    <col min="769" max="769" width="2.85546875" style="559" customWidth="1"/>
    <col min="770" max="770" width="2.5703125" style="559" customWidth="1"/>
    <col min="771" max="771" width="7.28515625" style="559" customWidth="1"/>
    <col min="772" max="772" width="24.85546875" style="559" customWidth="1"/>
    <col min="773" max="773" width="21.7109375" style="559" customWidth="1"/>
    <col min="774" max="774" width="20.7109375" style="559" customWidth="1"/>
    <col min="775" max="775" width="21.85546875" style="559" customWidth="1"/>
    <col min="776" max="776" width="21.7109375" style="559" customWidth="1"/>
    <col min="777" max="777" width="20.85546875" style="559" customWidth="1"/>
    <col min="778" max="778" width="19.140625" style="559" customWidth="1"/>
    <col min="779" max="779" width="13.42578125" style="559" customWidth="1"/>
    <col min="780" max="784" width="11.28515625" style="559" customWidth="1"/>
    <col min="785" max="1024" width="9.140625" style="559"/>
    <col min="1025" max="1025" width="2.85546875" style="559" customWidth="1"/>
    <col min="1026" max="1026" width="2.5703125" style="559" customWidth="1"/>
    <col min="1027" max="1027" width="7.28515625" style="559" customWidth="1"/>
    <col min="1028" max="1028" width="24.85546875" style="559" customWidth="1"/>
    <col min="1029" max="1029" width="21.7109375" style="559" customWidth="1"/>
    <col min="1030" max="1030" width="20.7109375" style="559" customWidth="1"/>
    <col min="1031" max="1031" width="21.85546875" style="559" customWidth="1"/>
    <col min="1032" max="1032" width="21.7109375" style="559" customWidth="1"/>
    <col min="1033" max="1033" width="20.85546875" style="559" customWidth="1"/>
    <col min="1034" max="1034" width="19.140625" style="559" customWidth="1"/>
    <col min="1035" max="1035" width="13.42578125" style="559" customWidth="1"/>
    <col min="1036" max="1040" width="11.28515625" style="559" customWidth="1"/>
    <col min="1041" max="1280" width="9.140625" style="559"/>
    <col min="1281" max="1281" width="2.85546875" style="559" customWidth="1"/>
    <col min="1282" max="1282" width="2.5703125" style="559" customWidth="1"/>
    <col min="1283" max="1283" width="7.28515625" style="559" customWidth="1"/>
    <col min="1284" max="1284" width="24.85546875" style="559" customWidth="1"/>
    <col min="1285" max="1285" width="21.7109375" style="559" customWidth="1"/>
    <col min="1286" max="1286" width="20.7109375" style="559" customWidth="1"/>
    <col min="1287" max="1287" width="21.85546875" style="559" customWidth="1"/>
    <col min="1288" max="1288" width="21.7109375" style="559" customWidth="1"/>
    <col min="1289" max="1289" width="20.85546875" style="559" customWidth="1"/>
    <col min="1290" max="1290" width="19.140625" style="559" customWidth="1"/>
    <col min="1291" max="1291" width="13.42578125" style="559" customWidth="1"/>
    <col min="1292" max="1296" width="11.28515625" style="559" customWidth="1"/>
    <col min="1297" max="1536" width="9.140625" style="559"/>
    <col min="1537" max="1537" width="2.85546875" style="559" customWidth="1"/>
    <col min="1538" max="1538" width="2.5703125" style="559" customWidth="1"/>
    <col min="1539" max="1539" width="7.28515625" style="559" customWidth="1"/>
    <col min="1540" max="1540" width="24.85546875" style="559" customWidth="1"/>
    <col min="1541" max="1541" width="21.7109375" style="559" customWidth="1"/>
    <col min="1542" max="1542" width="20.7109375" style="559" customWidth="1"/>
    <col min="1543" max="1543" width="21.85546875" style="559" customWidth="1"/>
    <col min="1544" max="1544" width="21.7109375" style="559" customWidth="1"/>
    <col min="1545" max="1545" width="20.85546875" style="559" customWidth="1"/>
    <col min="1546" max="1546" width="19.140625" style="559" customWidth="1"/>
    <col min="1547" max="1547" width="13.42578125" style="559" customWidth="1"/>
    <col min="1548" max="1552" width="11.28515625" style="559" customWidth="1"/>
    <col min="1553" max="1792" width="9.140625" style="559"/>
    <col min="1793" max="1793" width="2.85546875" style="559" customWidth="1"/>
    <col min="1794" max="1794" width="2.5703125" style="559" customWidth="1"/>
    <col min="1795" max="1795" width="7.28515625" style="559" customWidth="1"/>
    <col min="1796" max="1796" width="24.85546875" style="559" customWidth="1"/>
    <col min="1797" max="1797" width="21.7109375" style="559" customWidth="1"/>
    <col min="1798" max="1798" width="20.7109375" style="559" customWidth="1"/>
    <col min="1799" max="1799" width="21.85546875" style="559" customWidth="1"/>
    <col min="1800" max="1800" width="21.7109375" style="559" customWidth="1"/>
    <col min="1801" max="1801" width="20.85546875" style="559" customWidth="1"/>
    <col min="1802" max="1802" width="19.140625" style="559" customWidth="1"/>
    <col min="1803" max="1803" width="13.42578125" style="559" customWidth="1"/>
    <col min="1804" max="1808" width="11.28515625" style="559" customWidth="1"/>
    <col min="1809" max="2048" width="9.140625" style="559"/>
    <col min="2049" max="2049" width="2.85546875" style="559" customWidth="1"/>
    <col min="2050" max="2050" width="2.5703125" style="559" customWidth="1"/>
    <col min="2051" max="2051" width="7.28515625" style="559" customWidth="1"/>
    <col min="2052" max="2052" width="24.85546875" style="559" customWidth="1"/>
    <col min="2053" max="2053" width="21.7109375" style="559" customWidth="1"/>
    <col min="2054" max="2054" width="20.7109375" style="559" customWidth="1"/>
    <col min="2055" max="2055" width="21.85546875" style="559" customWidth="1"/>
    <col min="2056" max="2056" width="21.7109375" style="559" customWidth="1"/>
    <col min="2057" max="2057" width="20.85546875" style="559" customWidth="1"/>
    <col min="2058" max="2058" width="19.140625" style="559" customWidth="1"/>
    <col min="2059" max="2059" width="13.42578125" style="559" customWidth="1"/>
    <col min="2060" max="2064" width="11.28515625" style="559" customWidth="1"/>
    <col min="2065" max="2304" width="9.140625" style="559"/>
    <col min="2305" max="2305" width="2.85546875" style="559" customWidth="1"/>
    <col min="2306" max="2306" width="2.5703125" style="559" customWidth="1"/>
    <col min="2307" max="2307" width="7.28515625" style="559" customWidth="1"/>
    <col min="2308" max="2308" width="24.85546875" style="559" customWidth="1"/>
    <col min="2309" max="2309" width="21.7109375" style="559" customWidth="1"/>
    <col min="2310" max="2310" width="20.7109375" style="559" customWidth="1"/>
    <col min="2311" max="2311" width="21.85546875" style="559" customWidth="1"/>
    <col min="2312" max="2312" width="21.7109375" style="559" customWidth="1"/>
    <col min="2313" max="2313" width="20.85546875" style="559" customWidth="1"/>
    <col min="2314" max="2314" width="19.140625" style="559" customWidth="1"/>
    <col min="2315" max="2315" width="13.42578125" style="559" customWidth="1"/>
    <col min="2316" max="2320" width="11.28515625" style="559" customWidth="1"/>
    <col min="2321" max="2560" width="9.140625" style="559"/>
    <col min="2561" max="2561" width="2.85546875" style="559" customWidth="1"/>
    <col min="2562" max="2562" width="2.5703125" style="559" customWidth="1"/>
    <col min="2563" max="2563" width="7.28515625" style="559" customWidth="1"/>
    <col min="2564" max="2564" width="24.85546875" style="559" customWidth="1"/>
    <col min="2565" max="2565" width="21.7109375" style="559" customWidth="1"/>
    <col min="2566" max="2566" width="20.7109375" style="559" customWidth="1"/>
    <col min="2567" max="2567" width="21.85546875" style="559" customWidth="1"/>
    <col min="2568" max="2568" width="21.7109375" style="559" customWidth="1"/>
    <col min="2569" max="2569" width="20.85546875" style="559" customWidth="1"/>
    <col min="2570" max="2570" width="19.140625" style="559" customWidth="1"/>
    <col min="2571" max="2571" width="13.42578125" style="559" customWidth="1"/>
    <col min="2572" max="2576" width="11.28515625" style="559" customWidth="1"/>
    <col min="2577" max="2816" width="9.140625" style="559"/>
    <col min="2817" max="2817" width="2.85546875" style="559" customWidth="1"/>
    <col min="2818" max="2818" width="2.5703125" style="559" customWidth="1"/>
    <col min="2819" max="2819" width="7.28515625" style="559" customWidth="1"/>
    <col min="2820" max="2820" width="24.85546875" style="559" customWidth="1"/>
    <col min="2821" max="2821" width="21.7109375" style="559" customWidth="1"/>
    <col min="2822" max="2822" width="20.7109375" style="559" customWidth="1"/>
    <col min="2823" max="2823" width="21.85546875" style="559" customWidth="1"/>
    <col min="2824" max="2824" width="21.7109375" style="559" customWidth="1"/>
    <col min="2825" max="2825" width="20.85546875" style="559" customWidth="1"/>
    <col min="2826" max="2826" width="19.140625" style="559" customWidth="1"/>
    <col min="2827" max="2827" width="13.42578125" style="559" customWidth="1"/>
    <col min="2828" max="2832" width="11.28515625" style="559" customWidth="1"/>
    <col min="2833" max="3072" width="9.140625" style="559"/>
    <col min="3073" max="3073" width="2.85546875" style="559" customWidth="1"/>
    <col min="3074" max="3074" width="2.5703125" style="559" customWidth="1"/>
    <col min="3075" max="3075" width="7.28515625" style="559" customWidth="1"/>
    <col min="3076" max="3076" width="24.85546875" style="559" customWidth="1"/>
    <col min="3077" max="3077" width="21.7109375" style="559" customWidth="1"/>
    <col min="3078" max="3078" width="20.7109375" style="559" customWidth="1"/>
    <col min="3079" max="3079" width="21.85546875" style="559" customWidth="1"/>
    <col min="3080" max="3080" width="21.7109375" style="559" customWidth="1"/>
    <col min="3081" max="3081" width="20.85546875" style="559" customWidth="1"/>
    <col min="3082" max="3082" width="19.140625" style="559" customWidth="1"/>
    <col min="3083" max="3083" width="13.42578125" style="559" customWidth="1"/>
    <col min="3084" max="3088" width="11.28515625" style="559" customWidth="1"/>
    <col min="3089" max="3328" width="9.140625" style="559"/>
    <col min="3329" max="3329" width="2.85546875" style="559" customWidth="1"/>
    <col min="3330" max="3330" width="2.5703125" style="559" customWidth="1"/>
    <col min="3331" max="3331" width="7.28515625" style="559" customWidth="1"/>
    <col min="3332" max="3332" width="24.85546875" style="559" customWidth="1"/>
    <col min="3333" max="3333" width="21.7109375" style="559" customWidth="1"/>
    <col min="3334" max="3334" width="20.7109375" style="559" customWidth="1"/>
    <col min="3335" max="3335" width="21.85546875" style="559" customWidth="1"/>
    <col min="3336" max="3336" width="21.7109375" style="559" customWidth="1"/>
    <col min="3337" max="3337" width="20.85546875" style="559" customWidth="1"/>
    <col min="3338" max="3338" width="19.140625" style="559" customWidth="1"/>
    <col min="3339" max="3339" width="13.42578125" style="559" customWidth="1"/>
    <col min="3340" max="3344" width="11.28515625" style="559" customWidth="1"/>
    <col min="3345" max="3584" width="9.140625" style="559"/>
    <col min="3585" max="3585" width="2.85546875" style="559" customWidth="1"/>
    <col min="3586" max="3586" width="2.5703125" style="559" customWidth="1"/>
    <col min="3587" max="3587" width="7.28515625" style="559" customWidth="1"/>
    <col min="3588" max="3588" width="24.85546875" style="559" customWidth="1"/>
    <col min="3589" max="3589" width="21.7109375" style="559" customWidth="1"/>
    <col min="3590" max="3590" width="20.7109375" style="559" customWidth="1"/>
    <col min="3591" max="3591" width="21.85546875" style="559" customWidth="1"/>
    <col min="3592" max="3592" width="21.7109375" style="559" customWidth="1"/>
    <col min="3593" max="3593" width="20.85546875" style="559" customWidth="1"/>
    <col min="3594" max="3594" width="19.140625" style="559" customWidth="1"/>
    <col min="3595" max="3595" width="13.42578125" style="559" customWidth="1"/>
    <col min="3596" max="3600" width="11.28515625" style="559" customWidth="1"/>
    <col min="3601" max="3840" width="9.140625" style="559"/>
    <col min="3841" max="3841" width="2.85546875" style="559" customWidth="1"/>
    <col min="3842" max="3842" width="2.5703125" style="559" customWidth="1"/>
    <col min="3843" max="3843" width="7.28515625" style="559" customWidth="1"/>
    <col min="3844" max="3844" width="24.85546875" style="559" customWidth="1"/>
    <col min="3845" max="3845" width="21.7109375" style="559" customWidth="1"/>
    <col min="3846" max="3846" width="20.7109375" style="559" customWidth="1"/>
    <col min="3847" max="3847" width="21.85546875" style="559" customWidth="1"/>
    <col min="3848" max="3848" width="21.7109375" style="559" customWidth="1"/>
    <col min="3849" max="3849" width="20.85546875" style="559" customWidth="1"/>
    <col min="3850" max="3850" width="19.140625" style="559" customWidth="1"/>
    <col min="3851" max="3851" width="13.42578125" style="559" customWidth="1"/>
    <col min="3852" max="3856" width="11.28515625" style="559" customWidth="1"/>
    <col min="3857" max="4096" width="9.140625" style="559"/>
    <col min="4097" max="4097" width="2.85546875" style="559" customWidth="1"/>
    <col min="4098" max="4098" width="2.5703125" style="559" customWidth="1"/>
    <col min="4099" max="4099" width="7.28515625" style="559" customWidth="1"/>
    <col min="4100" max="4100" width="24.85546875" style="559" customWidth="1"/>
    <col min="4101" max="4101" width="21.7109375" style="559" customWidth="1"/>
    <col min="4102" max="4102" width="20.7109375" style="559" customWidth="1"/>
    <col min="4103" max="4103" width="21.85546875" style="559" customWidth="1"/>
    <col min="4104" max="4104" width="21.7109375" style="559" customWidth="1"/>
    <col min="4105" max="4105" width="20.85546875" style="559" customWidth="1"/>
    <col min="4106" max="4106" width="19.140625" style="559" customWidth="1"/>
    <col min="4107" max="4107" width="13.42578125" style="559" customWidth="1"/>
    <col min="4108" max="4112" width="11.28515625" style="559" customWidth="1"/>
    <col min="4113" max="4352" width="9.140625" style="559"/>
    <col min="4353" max="4353" width="2.85546875" style="559" customWidth="1"/>
    <col min="4354" max="4354" width="2.5703125" style="559" customWidth="1"/>
    <col min="4355" max="4355" width="7.28515625" style="559" customWidth="1"/>
    <col min="4356" max="4356" width="24.85546875" style="559" customWidth="1"/>
    <col min="4357" max="4357" width="21.7109375" style="559" customWidth="1"/>
    <col min="4358" max="4358" width="20.7109375" style="559" customWidth="1"/>
    <col min="4359" max="4359" width="21.85546875" style="559" customWidth="1"/>
    <col min="4360" max="4360" width="21.7109375" style="559" customWidth="1"/>
    <col min="4361" max="4361" width="20.85546875" style="559" customWidth="1"/>
    <col min="4362" max="4362" width="19.140625" style="559" customWidth="1"/>
    <col min="4363" max="4363" width="13.42578125" style="559" customWidth="1"/>
    <col min="4364" max="4368" width="11.28515625" style="559" customWidth="1"/>
    <col min="4369" max="4608" width="9.140625" style="559"/>
    <col min="4609" max="4609" width="2.85546875" style="559" customWidth="1"/>
    <col min="4610" max="4610" width="2.5703125" style="559" customWidth="1"/>
    <col min="4611" max="4611" width="7.28515625" style="559" customWidth="1"/>
    <col min="4612" max="4612" width="24.85546875" style="559" customWidth="1"/>
    <col min="4613" max="4613" width="21.7109375" style="559" customWidth="1"/>
    <col min="4614" max="4614" width="20.7109375" style="559" customWidth="1"/>
    <col min="4615" max="4615" width="21.85546875" style="559" customWidth="1"/>
    <col min="4616" max="4616" width="21.7109375" style="559" customWidth="1"/>
    <col min="4617" max="4617" width="20.85546875" style="559" customWidth="1"/>
    <col min="4618" max="4618" width="19.140625" style="559" customWidth="1"/>
    <col min="4619" max="4619" width="13.42578125" style="559" customWidth="1"/>
    <col min="4620" max="4624" width="11.28515625" style="559" customWidth="1"/>
    <col min="4625" max="4864" width="9.140625" style="559"/>
    <col min="4865" max="4865" width="2.85546875" style="559" customWidth="1"/>
    <col min="4866" max="4866" width="2.5703125" style="559" customWidth="1"/>
    <col min="4867" max="4867" width="7.28515625" style="559" customWidth="1"/>
    <col min="4868" max="4868" width="24.85546875" style="559" customWidth="1"/>
    <col min="4869" max="4869" width="21.7109375" style="559" customWidth="1"/>
    <col min="4870" max="4870" width="20.7109375" style="559" customWidth="1"/>
    <col min="4871" max="4871" width="21.85546875" style="559" customWidth="1"/>
    <col min="4872" max="4872" width="21.7109375" style="559" customWidth="1"/>
    <col min="4873" max="4873" width="20.85546875" style="559" customWidth="1"/>
    <col min="4874" max="4874" width="19.140625" style="559" customWidth="1"/>
    <col min="4875" max="4875" width="13.42578125" style="559" customWidth="1"/>
    <col min="4876" max="4880" width="11.28515625" style="559" customWidth="1"/>
    <col min="4881" max="5120" width="9.140625" style="559"/>
    <col min="5121" max="5121" width="2.85546875" style="559" customWidth="1"/>
    <col min="5122" max="5122" width="2.5703125" style="559" customWidth="1"/>
    <col min="5123" max="5123" width="7.28515625" style="559" customWidth="1"/>
    <col min="5124" max="5124" width="24.85546875" style="559" customWidth="1"/>
    <col min="5125" max="5125" width="21.7109375" style="559" customWidth="1"/>
    <col min="5126" max="5126" width="20.7109375" style="559" customWidth="1"/>
    <col min="5127" max="5127" width="21.85546875" style="559" customWidth="1"/>
    <col min="5128" max="5128" width="21.7109375" style="559" customWidth="1"/>
    <col min="5129" max="5129" width="20.85546875" style="559" customWidth="1"/>
    <col min="5130" max="5130" width="19.140625" style="559" customWidth="1"/>
    <col min="5131" max="5131" width="13.42578125" style="559" customWidth="1"/>
    <col min="5132" max="5136" width="11.28515625" style="559" customWidth="1"/>
    <col min="5137" max="5376" width="9.140625" style="559"/>
    <col min="5377" max="5377" width="2.85546875" style="559" customWidth="1"/>
    <col min="5378" max="5378" width="2.5703125" style="559" customWidth="1"/>
    <col min="5379" max="5379" width="7.28515625" style="559" customWidth="1"/>
    <col min="5380" max="5380" width="24.85546875" style="559" customWidth="1"/>
    <col min="5381" max="5381" width="21.7109375" style="559" customWidth="1"/>
    <col min="5382" max="5382" width="20.7109375" style="559" customWidth="1"/>
    <col min="5383" max="5383" width="21.85546875" style="559" customWidth="1"/>
    <col min="5384" max="5384" width="21.7109375" style="559" customWidth="1"/>
    <col min="5385" max="5385" width="20.85546875" style="559" customWidth="1"/>
    <col min="5386" max="5386" width="19.140625" style="559" customWidth="1"/>
    <col min="5387" max="5387" width="13.42578125" style="559" customWidth="1"/>
    <col min="5388" max="5392" width="11.28515625" style="559" customWidth="1"/>
    <col min="5393" max="5632" width="9.140625" style="559"/>
    <col min="5633" max="5633" width="2.85546875" style="559" customWidth="1"/>
    <col min="5634" max="5634" width="2.5703125" style="559" customWidth="1"/>
    <col min="5635" max="5635" width="7.28515625" style="559" customWidth="1"/>
    <col min="5636" max="5636" width="24.85546875" style="559" customWidth="1"/>
    <col min="5637" max="5637" width="21.7109375" style="559" customWidth="1"/>
    <col min="5638" max="5638" width="20.7109375" style="559" customWidth="1"/>
    <col min="5639" max="5639" width="21.85546875" style="559" customWidth="1"/>
    <col min="5640" max="5640" width="21.7109375" style="559" customWidth="1"/>
    <col min="5641" max="5641" width="20.85546875" style="559" customWidth="1"/>
    <col min="5642" max="5642" width="19.140625" style="559" customWidth="1"/>
    <col min="5643" max="5643" width="13.42578125" style="559" customWidth="1"/>
    <col min="5644" max="5648" width="11.28515625" style="559" customWidth="1"/>
    <col min="5649" max="5888" width="9.140625" style="559"/>
    <col min="5889" max="5889" width="2.85546875" style="559" customWidth="1"/>
    <col min="5890" max="5890" width="2.5703125" style="559" customWidth="1"/>
    <col min="5891" max="5891" width="7.28515625" style="559" customWidth="1"/>
    <col min="5892" max="5892" width="24.85546875" style="559" customWidth="1"/>
    <col min="5893" max="5893" width="21.7109375" style="559" customWidth="1"/>
    <col min="5894" max="5894" width="20.7109375" style="559" customWidth="1"/>
    <col min="5895" max="5895" width="21.85546875" style="559" customWidth="1"/>
    <col min="5896" max="5896" width="21.7109375" style="559" customWidth="1"/>
    <col min="5897" max="5897" width="20.85546875" style="559" customWidth="1"/>
    <col min="5898" max="5898" width="19.140625" style="559" customWidth="1"/>
    <col min="5899" max="5899" width="13.42578125" style="559" customWidth="1"/>
    <col min="5900" max="5904" width="11.28515625" style="559" customWidth="1"/>
    <col min="5905" max="6144" width="9.140625" style="559"/>
    <col min="6145" max="6145" width="2.85546875" style="559" customWidth="1"/>
    <col min="6146" max="6146" width="2.5703125" style="559" customWidth="1"/>
    <col min="6147" max="6147" width="7.28515625" style="559" customWidth="1"/>
    <col min="6148" max="6148" width="24.85546875" style="559" customWidth="1"/>
    <col min="6149" max="6149" width="21.7109375" style="559" customWidth="1"/>
    <col min="6150" max="6150" width="20.7109375" style="559" customWidth="1"/>
    <col min="6151" max="6151" width="21.85546875" style="559" customWidth="1"/>
    <col min="6152" max="6152" width="21.7109375" style="559" customWidth="1"/>
    <col min="6153" max="6153" width="20.85546875" style="559" customWidth="1"/>
    <col min="6154" max="6154" width="19.140625" style="559" customWidth="1"/>
    <col min="6155" max="6155" width="13.42578125" style="559" customWidth="1"/>
    <col min="6156" max="6160" width="11.28515625" style="559" customWidth="1"/>
    <col min="6161" max="6400" width="9.140625" style="559"/>
    <col min="6401" max="6401" width="2.85546875" style="559" customWidth="1"/>
    <col min="6402" max="6402" width="2.5703125" style="559" customWidth="1"/>
    <col min="6403" max="6403" width="7.28515625" style="559" customWidth="1"/>
    <col min="6404" max="6404" width="24.85546875" style="559" customWidth="1"/>
    <col min="6405" max="6405" width="21.7109375" style="559" customWidth="1"/>
    <col min="6406" max="6406" width="20.7109375" style="559" customWidth="1"/>
    <col min="6407" max="6407" width="21.85546875" style="559" customWidth="1"/>
    <col min="6408" max="6408" width="21.7109375" style="559" customWidth="1"/>
    <col min="6409" max="6409" width="20.85546875" style="559" customWidth="1"/>
    <col min="6410" max="6410" width="19.140625" style="559" customWidth="1"/>
    <col min="6411" max="6411" width="13.42578125" style="559" customWidth="1"/>
    <col min="6412" max="6416" width="11.28515625" style="559" customWidth="1"/>
    <col min="6417" max="6656" width="9.140625" style="559"/>
    <col min="6657" max="6657" width="2.85546875" style="559" customWidth="1"/>
    <col min="6658" max="6658" width="2.5703125" style="559" customWidth="1"/>
    <col min="6659" max="6659" width="7.28515625" style="559" customWidth="1"/>
    <col min="6660" max="6660" width="24.85546875" style="559" customWidth="1"/>
    <col min="6661" max="6661" width="21.7109375" style="559" customWidth="1"/>
    <col min="6662" max="6662" width="20.7109375" style="559" customWidth="1"/>
    <col min="6663" max="6663" width="21.85546875" style="559" customWidth="1"/>
    <col min="6664" max="6664" width="21.7109375" style="559" customWidth="1"/>
    <col min="6665" max="6665" width="20.85546875" style="559" customWidth="1"/>
    <col min="6666" max="6666" width="19.140625" style="559" customWidth="1"/>
    <col min="6667" max="6667" width="13.42578125" style="559" customWidth="1"/>
    <col min="6668" max="6672" width="11.28515625" style="559" customWidth="1"/>
    <col min="6673" max="6912" width="9.140625" style="559"/>
    <col min="6913" max="6913" width="2.85546875" style="559" customWidth="1"/>
    <col min="6914" max="6914" width="2.5703125" style="559" customWidth="1"/>
    <col min="6915" max="6915" width="7.28515625" style="559" customWidth="1"/>
    <col min="6916" max="6916" width="24.85546875" style="559" customWidth="1"/>
    <col min="6917" max="6917" width="21.7109375" style="559" customWidth="1"/>
    <col min="6918" max="6918" width="20.7109375" style="559" customWidth="1"/>
    <col min="6919" max="6919" width="21.85546875" style="559" customWidth="1"/>
    <col min="6920" max="6920" width="21.7109375" style="559" customWidth="1"/>
    <col min="6921" max="6921" width="20.85546875" style="559" customWidth="1"/>
    <col min="6922" max="6922" width="19.140625" style="559" customWidth="1"/>
    <col min="6923" max="6923" width="13.42578125" style="559" customWidth="1"/>
    <col min="6924" max="6928" width="11.28515625" style="559" customWidth="1"/>
    <col min="6929" max="7168" width="9.140625" style="559"/>
    <col min="7169" max="7169" width="2.85546875" style="559" customWidth="1"/>
    <col min="7170" max="7170" width="2.5703125" style="559" customWidth="1"/>
    <col min="7171" max="7171" width="7.28515625" style="559" customWidth="1"/>
    <col min="7172" max="7172" width="24.85546875" style="559" customWidth="1"/>
    <col min="7173" max="7173" width="21.7109375" style="559" customWidth="1"/>
    <col min="7174" max="7174" width="20.7109375" style="559" customWidth="1"/>
    <col min="7175" max="7175" width="21.85546875" style="559" customWidth="1"/>
    <col min="7176" max="7176" width="21.7109375" style="559" customWidth="1"/>
    <col min="7177" max="7177" width="20.85546875" style="559" customWidth="1"/>
    <col min="7178" max="7178" width="19.140625" style="559" customWidth="1"/>
    <col min="7179" max="7179" width="13.42578125" style="559" customWidth="1"/>
    <col min="7180" max="7184" width="11.28515625" style="559" customWidth="1"/>
    <col min="7185" max="7424" width="9.140625" style="559"/>
    <col min="7425" max="7425" width="2.85546875" style="559" customWidth="1"/>
    <col min="7426" max="7426" width="2.5703125" style="559" customWidth="1"/>
    <col min="7427" max="7427" width="7.28515625" style="559" customWidth="1"/>
    <col min="7428" max="7428" width="24.85546875" style="559" customWidth="1"/>
    <col min="7429" max="7429" width="21.7109375" style="559" customWidth="1"/>
    <col min="7430" max="7430" width="20.7109375" style="559" customWidth="1"/>
    <col min="7431" max="7431" width="21.85546875" style="559" customWidth="1"/>
    <col min="7432" max="7432" width="21.7109375" style="559" customWidth="1"/>
    <col min="7433" max="7433" width="20.85546875" style="559" customWidth="1"/>
    <col min="7434" max="7434" width="19.140625" style="559" customWidth="1"/>
    <col min="7435" max="7435" width="13.42578125" style="559" customWidth="1"/>
    <col min="7436" max="7440" width="11.28515625" style="559" customWidth="1"/>
    <col min="7441" max="7680" width="9.140625" style="559"/>
    <col min="7681" max="7681" width="2.85546875" style="559" customWidth="1"/>
    <col min="7682" max="7682" width="2.5703125" style="559" customWidth="1"/>
    <col min="7683" max="7683" width="7.28515625" style="559" customWidth="1"/>
    <col min="7684" max="7684" width="24.85546875" style="559" customWidth="1"/>
    <col min="7685" max="7685" width="21.7109375" style="559" customWidth="1"/>
    <col min="7686" max="7686" width="20.7109375" style="559" customWidth="1"/>
    <col min="7687" max="7687" width="21.85546875" style="559" customWidth="1"/>
    <col min="7688" max="7688" width="21.7109375" style="559" customWidth="1"/>
    <col min="7689" max="7689" width="20.85546875" style="559" customWidth="1"/>
    <col min="7690" max="7690" width="19.140625" style="559" customWidth="1"/>
    <col min="7691" max="7691" width="13.42578125" style="559" customWidth="1"/>
    <col min="7692" max="7696" width="11.28515625" style="559" customWidth="1"/>
    <col min="7697" max="7936" width="9.140625" style="559"/>
    <col min="7937" max="7937" width="2.85546875" style="559" customWidth="1"/>
    <col min="7938" max="7938" width="2.5703125" style="559" customWidth="1"/>
    <col min="7939" max="7939" width="7.28515625" style="559" customWidth="1"/>
    <col min="7940" max="7940" width="24.85546875" style="559" customWidth="1"/>
    <col min="7941" max="7941" width="21.7109375" style="559" customWidth="1"/>
    <col min="7942" max="7942" width="20.7109375" style="559" customWidth="1"/>
    <col min="7943" max="7943" width="21.85546875" style="559" customWidth="1"/>
    <col min="7944" max="7944" width="21.7109375" style="559" customWidth="1"/>
    <col min="7945" max="7945" width="20.85546875" style="559" customWidth="1"/>
    <col min="7946" max="7946" width="19.140625" style="559" customWidth="1"/>
    <col min="7947" max="7947" width="13.42578125" style="559" customWidth="1"/>
    <col min="7948" max="7952" width="11.28515625" style="559" customWidth="1"/>
    <col min="7953" max="8192" width="9.140625" style="559"/>
    <col min="8193" max="8193" width="2.85546875" style="559" customWidth="1"/>
    <col min="8194" max="8194" width="2.5703125" style="559" customWidth="1"/>
    <col min="8195" max="8195" width="7.28515625" style="559" customWidth="1"/>
    <col min="8196" max="8196" width="24.85546875" style="559" customWidth="1"/>
    <col min="8197" max="8197" width="21.7109375" style="559" customWidth="1"/>
    <col min="8198" max="8198" width="20.7109375" style="559" customWidth="1"/>
    <col min="8199" max="8199" width="21.85546875" style="559" customWidth="1"/>
    <col min="8200" max="8200" width="21.7109375" style="559" customWidth="1"/>
    <col min="8201" max="8201" width="20.85546875" style="559" customWidth="1"/>
    <col min="8202" max="8202" width="19.140625" style="559" customWidth="1"/>
    <col min="8203" max="8203" width="13.42578125" style="559" customWidth="1"/>
    <col min="8204" max="8208" width="11.28515625" style="559" customWidth="1"/>
    <col min="8209" max="8448" width="9.140625" style="559"/>
    <col min="8449" max="8449" width="2.85546875" style="559" customWidth="1"/>
    <col min="8450" max="8450" width="2.5703125" style="559" customWidth="1"/>
    <col min="8451" max="8451" width="7.28515625" style="559" customWidth="1"/>
    <col min="8452" max="8452" width="24.85546875" style="559" customWidth="1"/>
    <col min="8453" max="8453" width="21.7109375" style="559" customWidth="1"/>
    <col min="8454" max="8454" width="20.7109375" style="559" customWidth="1"/>
    <col min="8455" max="8455" width="21.85546875" style="559" customWidth="1"/>
    <col min="8456" max="8456" width="21.7109375" style="559" customWidth="1"/>
    <col min="8457" max="8457" width="20.85546875" style="559" customWidth="1"/>
    <col min="8458" max="8458" width="19.140625" style="559" customWidth="1"/>
    <col min="8459" max="8459" width="13.42578125" style="559" customWidth="1"/>
    <col min="8460" max="8464" width="11.28515625" style="559" customWidth="1"/>
    <col min="8465" max="8704" width="9.140625" style="559"/>
    <col min="8705" max="8705" width="2.85546875" style="559" customWidth="1"/>
    <col min="8706" max="8706" width="2.5703125" style="559" customWidth="1"/>
    <col min="8707" max="8707" width="7.28515625" style="559" customWidth="1"/>
    <col min="8708" max="8708" width="24.85546875" style="559" customWidth="1"/>
    <col min="8709" max="8709" width="21.7109375" style="559" customWidth="1"/>
    <col min="8710" max="8710" width="20.7109375" style="559" customWidth="1"/>
    <col min="8711" max="8711" width="21.85546875" style="559" customWidth="1"/>
    <col min="8712" max="8712" width="21.7109375" style="559" customWidth="1"/>
    <col min="8713" max="8713" width="20.85546875" style="559" customWidth="1"/>
    <col min="8714" max="8714" width="19.140625" style="559" customWidth="1"/>
    <col min="8715" max="8715" width="13.42578125" style="559" customWidth="1"/>
    <col min="8716" max="8720" width="11.28515625" style="559" customWidth="1"/>
    <col min="8721" max="8960" width="9.140625" style="559"/>
    <col min="8961" max="8961" width="2.85546875" style="559" customWidth="1"/>
    <col min="8962" max="8962" width="2.5703125" style="559" customWidth="1"/>
    <col min="8963" max="8963" width="7.28515625" style="559" customWidth="1"/>
    <col min="8964" max="8964" width="24.85546875" style="559" customWidth="1"/>
    <col min="8965" max="8965" width="21.7109375" style="559" customWidth="1"/>
    <col min="8966" max="8966" width="20.7109375" style="559" customWidth="1"/>
    <col min="8967" max="8967" width="21.85546875" style="559" customWidth="1"/>
    <col min="8968" max="8968" width="21.7109375" style="559" customWidth="1"/>
    <col min="8969" max="8969" width="20.85546875" style="559" customWidth="1"/>
    <col min="8970" max="8970" width="19.140625" style="559" customWidth="1"/>
    <col min="8971" max="8971" width="13.42578125" style="559" customWidth="1"/>
    <col min="8972" max="8976" width="11.28515625" style="559" customWidth="1"/>
    <col min="8977" max="9216" width="9.140625" style="559"/>
    <col min="9217" max="9217" width="2.85546875" style="559" customWidth="1"/>
    <col min="9218" max="9218" width="2.5703125" style="559" customWidth="1"/>
    <col min="9219" max="9219" width="7.28515625" style="559" customWidth="1"/>
    <col min="9220" max="9220" width="24.85546875" style="559" customWidth="1"/>
    <col min="9221" max="9221" width="21.7109375" style="559" customWidth="1"/>
    <col min="9222" max="9222" width="20.7109375" style="559" customWidth="1"/>
    <col min="9223" max="9223" width="21.85546875" style="559" customWidth="1"/>
    <col min="9224" max="9224" width="21.7109375" style="559" customWidth="1"/>
    <col min="9225" max="9225" width="20.85546875" style="559" customWidth="1"/>
    <col min="9226" max="9226" width="19.140625" style="559" customWidth="1"/>
    <col min="9227" max="9227" width="13.42578125" style="559" customWidth="1"/>
    <col min="9228" max="9232" width="11.28515625" style="559" customWidth="1"/>
    <col min="9233" max="9472" width="9.140625" style="559"/>
    <col min="9473" max="9473" width="2.85546875" style="559" customWidth="1"/>
    <col min="9474" max="9474" width="2.5703125" style="559" customWidth="1"/>
    <col min="9475" max="9475" width="7.28515625" style="559" customWidth="1"/>
    <col min="9476" max="9476" width="24.85546875" style="559" customWidth="1"/>
    <col min="9477" max="9477" width="21.7109375" style="559" customWidth="1"/>
    <col min="9478" max="9478" width="20.7109375" style="559" customWidth="1"/>
    <col min="9479" max="9479" width="21.85546875" style="559" customWidth="1"/>
    <col min="9480" max="9480" width="21.7109375" style="559" customWidth="1"/>
    <col min="9481" max="9481" width="20.85546875" style="559" customWidth="1"/>
    <col min="9482" max="9482" width="19.140625" style="559" customWidth="1"/>
    <col min="9483" max="9483" width="13.42578125" style="559" customWidth="1"/>
    <col min="9484" max="9488" width="11.28515625" style="559" customWidth="1"/>
    <col min="9489" max="9728" width="9.140625" style="559"/>
    <col min="9729" max="9729" width="2.85546875" style="559" customWidth="1"/>
    <col min="9730" max="9730" width="2.5703125" style="559" customWidth="1"/>
    <col min="9731" max="9731" width="7.28515625" style="559" customWidth="1"/>
    <col min="9732" max="9732" width="24.85546875" style="559" customWidth="1"/>
    <col min="9733" max="9733" width="21.7109375" style="559" customWidth="1"/>
    <col min="9734" max="9734" width="20.7109375" style="559" customWidth="1"/>
    <col min="9735" max="9735" width="21.85546875" style="559" customWidth="1"/>
    <col min="9736" max="9736" width="21.7109375" style="559" customWidth="1"/>
    <col min="9737" max="9737" width="20.85546875" style="559" customWidth="1"/>
    <col min="9738" max="9738" width="19.140625" style="559" customWidth="1"/>
    <col min="9739" max="9739" width="13.42578125" style="559" customWidth="1"/>
    <col min="9740" max="9744" width="11.28515625" style="559" customWidth="1"/>
    <col min="9745" max="9984" width="9.140625" style="559"/>
    <col min="9985" max="9985" width="2.85546875" style="559" customWidth="1"/>
    <col min="9986" max="9986" width="2.5703125" style="559" customWidth="1"/>
    <col min="9987" max="9987" width="7.28515625" style="559" customWidth="1"/>
    <col min="9988" max="9988" width="24.85546875" style="559" customWidth="1"/>
    <col min="9989" max="9989" width="21.7109375" style="559" customWidth="1"/>
    <col min="9990" max="9990" width="20.7109375" style="559" customWidth="1"/>
    <col min="9991" max="9991" width="21.85546875" style="559" customWidth="1"/>
    <col min="9992" max="9992" width="21.7109375" style="559" customWidth="1"/>
    <col min="9993" max="9993" width="20.85546875" style="559" customWidth="1"/>
    <col min="9994" max="9994" width="19.140625" style="559" customWidth="1"/>
    <col min="9995" max="9995" width="13.42578125" style="559" customWidth="1"/>
    <col min="9996" max="10000" width="11.28515625" style="559" customWidth="1"/>
    <col min="10001" max="10240" width="9.140625" style="559"/>
    <col min="10241" max="10241" width="2.85546875" style="559" customWidth="1"/>
    <col min="10242" max="10242" width="2.5703125" style="559" customWidth="1"/>
    <col min="10243" max="10243" width="7.28515625" style="559" customWidth="1"/>
    <col min="10244" max="10244" width="24.85546875" style="559" customWidth="1"/>
    <col min="10245" max="10245" width="21.7109375" style="559" customWidth="1"/>
    <col min="10246" max="10246" width="20.7109375" style="559" customWidth="1"/>
    <col min="10247" max="10247" width="21.85546875" style="559" customWidth="1"/>
    <col min="10248" max="10248" width="21.7109375" style="559" customWidth="1"/>
    <col min="10249" max="10249" width="20.85546875" style="559" customWidth="1"/>
    <col min="10250" max="10250" width="19.140625" style="559" customWidth="1"/>
    <col min="10251" max="10251" width="13.42578125" style="559" customWidth="1"/>
    <col min="10252" max="10256" width="11.28515625" style="559" customWidth="1"/>
    <col min="10257" max="10496" width="9.140625" style="559"/>
    <col min="10497" max="10497" width="2.85546875" style="559" customWidth="1"/>
    <col min="10498" max="10498" width="2.5703125" style="559" customWidth="1"/>
    <col min="10499" max="10499" width="7.28515625" style="559" customWidth="1"/>
    <col min="10500" max="10500" width="24.85546875" style="559" customWidth="1"/>
    <col min="10501" max="10501" width="21.7109375" style="559" customWidth="1"/>
    <col min="10502" max="10502" width="20.7109375" style="559" customWidth="1"/>
    <col min="10503" max="10503" width="21.85546875" style="559" customWidth="1"/>
    <col min="10504" max="10504" width="21.7109375" style="559" customWidth="1"/>
    <col min="10505" max="10505" width="20.85546875" style="559" customWidth="1"/>
    <col min="10506" max="10506" width="19.140625" style="559" customWidth="1"/>
    <col min="10507" max="10507" width="13.42578125" style="559" customWidth="1"/>
    <col min="10508" max="10512" width="11.28515625" style="559" customWidth="1"/>
    <col min="10513" max="10752" width="9.140625" style="559"/>
    <col min="10753" max="10753" width="2.85546875" style="559" customWidth="1"/>
    <col min="10754" max="10754" width="2.5703125" style="559" customWidth="1"/>
    <col min="10755" max="10755" width="7.28515625" style="559" customWidth="1"/>
    <col min="10756" max="10756" width="24.85546875" style="559" customWidth="1"/>
    <col min="10757" max="10757" width="21.7109375" style="559" customWidth="1"/>
    <col min="10758" max="10758" width="20.7109375" style="559" customWidth="1"/>
    <col min="10759" max="10759" width="21.85546875" style="559" customWidth="1"/>
    <col min="10760" max="10760" width="21.7109375" style="559" customWidth="1"/>
    <col min="10761" max="10761" width="20.85546875" style="559" customWidth="1"/>
    <col min="10762" max="10762" width="19.140625" style="559" customWidth="1"/>
    <col min="10763" max="10763" width="13.42578125" style="559" customWidth="1"/>
    <col min="10764" max="10768" width="11.28515625" style="559" customWidth="1"/>
    <col min="10769" max="11008" width="9.140625" style="559"/>
    <col min="11009" max="11009" width="2.85546875" style="559" customWidth="1"/>
    <col min="11010" max="11010" width="2.5703125" style="559" customWidth="1"/>
    <col min="11011" max="11011" width="7.28515625" style="559" customWidth="1"/>
    <col min="11012" max="11012" width="24.85546875" style="559" customWidth="1"/>
    <col min="11013" max="11013" width="21.7109375" style="559" customWidth="1"/>
    <col min="11014" max="11014" width="20.7109375" style="559" customWidth="1"/>
    <col min="11015" max="11015" width="21.85546875" style="559" customWidth="1"/>
    <col min="11016" max="11016" width="21.7109375" style="559" customWidth="1"/>
    <col min="11017" max="11017" width="20.85546875" style="559" customWidth="1"/>
    <col min="11018" max="11018" width="19.140625" style="559" customWidth="1"/>
    <col min="11019" max="11019" width="13.42578125" style="559" customWidth="1"/>
    <col min="11020" max="11024" width="11.28515625" style="559" customWidth="1"/>
    <col min="11025" max="11264" width="9.140625" style="559"/>
    <col min="11265" max="11265" width="2.85546875" style="559" customWidth="1"/>
    <col min="11266" max="11266" width="2.5703125" style="559" customWidth="1"/>
    <col min="11267" max="11267" width="7.28515625" style="559" customWidth="1"/>
    <col min="11268" max="11268" width="24.85546875" style="559" customWidth="1"/>
    <col min="11269" max="11269" width="21.7109375" style="559" customWidth="1"/>
    <col min="11270" max="11270" width="20.7109375" style="559" customWidth="1"/>
    <col min="11271" max="11271" width="21.85546875" style="559" customWidth="1"/>
    <col min="11272" max="11272" width="21.7109375" style="559" customWidth="1"/>
    <col min="11273" max="11273" width="20.85546875" style="559" customWidth="1"/>
    <col min="11274" max="11274" width="19.140625" style="559" customWidth="1"/>
    <col min="11275" max="11275" width="13.42578125" style="559" customWidth="1"/>
    <col min="11276" max="11280" width="11.28515625" style="559" customWidth="1"/>
    <col min="11281" max="11520" width="9.140625" style="559"/>
    <col min="11521" max="11521" width="2.85546875" style="559" customWidth="1"/>
    <col min="11522" max="11522" width="2.5703125" style="559" customWidth="1"/>
    <col min="11523" max="11523" width="7.28515625" style="559" customWidth="1"/>
    <col min="11524" max="11524" width="24.85546875" style="559" customWidth="1"/>
    <col min="11525" max="11525" width="21.7109375" style="559" customWidth="1"/>
    <col min="11526" max="11526" width="20.7109375" style="559" customWidth="1"/>
    <col min="11527" max="11527" width="21.85546875" style="559" customWidth="1"/>
    <col min="11528" max="11528" width="21.7109375" style="559" customWidth="1"/>
    <col min="11529" max="11529" width="20.85546875" style="559" customWidth="1"/>
    <col min="11530" max="11530" width="19.140625" style="559" customWidth="1"/>
    <col min="11531" max="11531" width="13.42578125" style="559" customWidth="1"/>
    <col min="11532" max="11536" width="11.28515625" style="559" customWidth="1"/>
    <col min="11537" max="11776" width="9.140625" style="559"/>
    <col min="11777" max="11777" width="2.85546875" style="559" customWidth="1"/>
    <col min="11778" max="11778" width="2.5703125" style="559" customWidth="1"/>
    <col min="11779" max="11779" width="7.28515625" style="559" customWidth="1"/>
    <col min="11780" max="11780" width="24.85546875" style="559" customWidth="1"/>
    <col min="11781" max="11781" width="21.7109375" style="559" customWidth="1"/>
    <col min="11782" max="11782" width="20.7109375" style="559" customWidth="1"/>
    <col min="11783" max="11783" width="21.85546875" style="559" customWidth="1"/>
    <col min="11784" max="11784" width="21.7109375" style="559" customWidth="1"/>
    <col min="11785" max="11785" width="20.85546875" style="559" customWidth="1"/>
    <col min="11786" max="11786" width="19.140625" style="559" customWidth="1"/>
    <col min="11787" max="11787" width="13.42578125" style="559" customWidth="1"/>
    <col min="11788" max="11792" width="11.28515625" style="559" customWidth="1"/>
    <col min="11793" max="12032" width="9.140625" style="559"/>
    <col min="12033" max="12033" width="2.85546875" style="559" customWidth="1"/>
    <col min="12034" max="12034" width="2.5703125" style="559" customWidth="1"/>
    <col min="12035" max="12035" width="7.28515625" style="559" customWidth="1"/>
    <col min="12036" max="12036" width="24.85546875" style="559" customWidth="1"/>
    <col min="12037" max="12037" width="21.7109375" style="559" customWidth="1"/>
    <col min="12038" max="12038" width="20.7109375" style="559" customWidth="1"/>
    <col min="12039" max="12039" width="21.85546875" style="559" customWidth="1"/>
    <col min="12040" max="12040" width="21.7109375" style="559" customWidth="1"/>
    <col min="12041" max="12041" width="20.85546875" style="559" customWidth="1"/>
    <col min="12042" max="12042" width="19.140625" style="559" customWidth="1"/>
    <col min="12043" max="12043" width="13.42578125" style="559" customWidth="1"/>
    <col min="12044" max="12048" width="11.28515625" style="559" customWidth="1"/>
    <col min="12049" max="12288" width="9.140625" style="559"/>
    <col min="12289" max="12289" width="2.85546875" style="559" customWidth="1"/>
    <col min="12290" max="12290" width="2.5703125" style="559" customWidth="1"/>
    <col min="12291" max="12291" width="7.28515625" style="559" customWidth="1"/>
    <col min="12292" max="12292" width="24.85546875" style="559" customWidth="1"/>
    <col min="12293" max="12293" width="21.7109375" style="559" customWidth="1"/>
    <col min="12294" max="12294" width="20.7109375" style="559" customWidth="1"/>
    <col min="12295" max="12295" width="21.85546875" style="559" customWidth="1"/>
    <col min="12296" max="12296" width="21.7109375" style="559" customWidth="1"/>
    <col min="12297" max="12297" width="20.85546875" style="559" customWidth="1"/>
    <col min="12298" max="12298" width="19.140625" style="559" customWidth="1"/>
    <col min="12299" max="12299" width="13.42578125" style="559" customWidth="1"/>
    <col min="12300" max="12304" width="11.28515625" style="559" customWidth="1"/>
    <col min="12305" max="12544" width="9.140625" style="559"/>
    <col min="12545" max="12545" width="2.85546875" style="559" customWidth="1"/>
    <col min="12546" max="12546" width="2.5703125" style="559" customWidth="1"/>
    <col min="12547" max="12547" width="7.28515625" style="559" customWidth="1"/>
    <col min="12548" max="12548" width="24.85546875" style="559" customWidth="1"/>
    <col min="12549" max="12549" width="21.7109375" style="559" customWidth="1"/>
    <col min="12550" max="12550" width="20.7109375" style="559" customWidth="1"/>
    <col min="12551" max="12551" width="21.85546875" style="559" customWidth="1"/>
    <col min="12552" max="12552" width="21.7109375" style="559" customWidth="1"/>
    <col min="12553" max="12553" width="20.85546875" style="559" customWidth="1"/>
    <col min="12554" max="12554" width="19.140625" style="559" customWidth="1"/>
    <col min="12555" max="12555" width="13.42578125" style="559" customWidth="1"/>
    <col min="12556" max="12560" width="11.28515625" style="559" customWidth="1"/>
    <col min="12561" max="12800" width="9.140625" style="559"/>
    <col min="12801" max="12801" width="2.85546875" style="559" customWidth="1"/>
    <col min="12802" max="12802" width="2.5703125" style="559" customWidth="1"/>
    <col min="12803" max="12803" width="7.28515625" style="559" customWidth="1"/>
    <col min="12804" max="12804" width="24.85546875" style="559" customWidth="1"/>
    <col min="12805" max="12805" width="21.7109375" style="559" customWidth="1"/>
    <col min="12806" max="12806" width="20.7109375" style="559" customWidth="1"/>
    <col min="12807" max="12807" width="21.85546875" style="559" customWidth="1"/>
    <col min="12808" max="12808" width="21.7109375" style="559" customWidth="1"/>
    <col min="12809" max="12809" width="20.85546875" style="559" customWidth="1"/>
    <col min="12810" max="12810" width="19.140625" style="559" customWidth="1"/>
    <col min="12811" max="12811" width="13.42578125" style="559" customWidth="1"/>
    <col min="12812" max="12816" width="11.28515625" style="559" customWidth="1"/>
    <col min="12817" max="13056" width="9.140625" style="559"/>
    <col min="13057" max="13057" width="2.85546875" style="559" customWidth="1"/>
    <col min="13058" max="13058" width="2.5703125" style="559" customWidth="1"/>
    <col min="13059" max="13059" width="7.28515625" style="559" customWidth="1"/>
    <col min="13060" max="13060" width="24.85546875" style="559" customWidth="1"/>
    <col min="13061" max="13061" width="21.7109375" style="559" customWidth="1"/>
    <col min="13062" max="13062" width="20.7109375" style="559" customWidth="1"/>
    <col min="13063" max="13063" width="21.85546875" style="559" customWidth="1"/>
    <col min="13064" max="13064" width="21.7109375" style="559" customWidth="1"/>
    <col min="13065" max="13065" width="20.85546875" style="559" customWidth="1"/>
    <col min="13066" max="13066" width="19.140625" style="559" customWidth="1"/>
    <col min="13067" max="13067" width="13.42578125" style="559" customWidth="1"/>
    <col min="13068" max="13072" width="11.28515625" style="559" customWidth="1"/>
    <col min="13073" max="13312" width="9.140625" style="559"/>
    <col min="13313" max="13313" width="2.85546875" style="559" customWidth="1"/>
    <col min="13314" max="13314" width="2.5703125" style="559" customWidth="1"/>
    <col min="13315" max="13315" width="7.28515625" style="559" customWidth="1"/>
    <col min="13316" max="13316" width="24.85546875" style="559" customWidth="1"/>
    <col min="13317" max="13317" width="21.7109375" style="559" customWidth="1"/>
    <col min="13318" max="13318" width="20.7109375" style="559" customWidth="1"/>
    <col min="13319" max="13319" width="21.85546875" style="559" customWidth="1"/>
    <col min="13320" max="13320" width="21.7109375" style="559" customWidth="1"/>
    <col min="13321" max="13321" width="20.85546875" style="559" customWidth="1"/>
    <col min="13322" max="13322" width="19.140625" style="559" customWidth="1"/>
    <col min="13323" max="13323" width="13.42578125" style="559" customWidth="1"/>
    <col min="13324" max="13328" width="11.28515625" style="559" customWidth="1"/>
    <col min="13329" max="13568" width="9.140625" style="559"/>
    <col min="13569" max="13569" width="2.85546875" style="559" customWidth="1"/>
    <col min="13570" max="13570" width="2.5703125" style="559" customWidth="1"/>
    <col min="13571" max="13571" width="7.28515625" style="559" customWidth="1"/>
    <col min="13572" max="13572" width="24.85546875" style="559" customWidth="1"/>
    <col min="13573" max="13573" width="21.7109375" style="559" customWidth="1"/>
    <col min="13574" max="13574" width="20.7109375" style="559" customWidth="1"/>
    <col min="13575" max="13575" width="21.85546875" style="559" customWidth="1"/>
    <col min="13576" max="13576" width="21.7109375" style="559" customWidth="1"/>
    <col min="13577" max="13577" width="20.85546875" style="559" customWidth="1"/>
    <col min="13578" max="13578" width="19.140625" style="559" customWidth="1"/>
    <col min="13579" max="13579" width="13.42578125" style="559" customWidth="1"/>
    <col min="13580" max="13584" width="11.28515625" style="559" customWidth="1"/>
    <col min="13585" max="13824" width="9.140625" style="559"/>
    <col min="13825" max="13825" width="2.85546875" style="559" customWidth="1"/>
    <col min="13826" max="13826" width="2.5703125" style="559" customWidth="1"/>
    <col min="13827" max="13827" width="7.28515625" style="559" customWidth="1"/>
    <col min="13828" max="13828" width="24.85546875" style="559" customWidth="1"/>
    <col min="13829" max="13829" width="21.7109375" style="559" customWidth="1"/>
    <col min="13830" max="13830" width="20.7109375" style="559" customWidth="1"/>
    <col min="13831" max="13831" width="21.85546875" style="559" customWidth="1"/>
    <col min="13832" max="13832" width="21.7109375" style="559" customWidth="1"/>
    <col min="13833" max="13833" width="20.85546875" style="559" customWidth="1"/>
    <col min="13834" max="13834" width="19.140625" style="559" customWidth="1"/>
    <col min="13835" max="13835" width="13.42578125" style="559" customWidth="1"/>
    <col min="13836" max="13840" width="11.28515625" style="559" customWidth="1"/>
    <col min="13841" max="14080" width="9.140625" style="559"/>
    <col min="14081" max="14081" width="2.85546875" style="559" customWidth="1"/>
    <col min="14082" max="14082" width="2.5703125" style="559" customWidth="1"/>
    <col min="14083" max="14083" width="7.28515625" style="559" customWidth="1"/>
    <col min="14084" max="14084" width="24.85546875" style="559" customWidth="1"/>
    <col min="14085" max="14085" width="21.7109375" style="559" customWidth="1"/>
    <col min="14086" max="14086" width="20.7109375" style="559" customWidth="1"/>
    <col min="14087" max="14087" width="21.85546875" style="559" customWidth="1"/>
    <col min="14088" max="14088" width="21.7109375" style="559" customWidth="1"/>
    <col min="14089" max="14089" width="20.85546875" style="559" customWidth="1"/>
    <col min="14090" max="14090" width="19.140625" style="559" customWidth="1"/>
    <col min="14091" max="14091" width="13.42578125" style="559" customWidth="1"/>
    <col min="14092" max="14096" width="11.28515625" style="559" customWidth="1"/>
    <col min="14097" max="14336" width="9.140625" style="559"/>
    <col min="14337" max="14337" width="2.85546875" style="559" customWidth="1"/>
    <col min="14338" max="14338" width="2.5703125" style="559" customWidth="1"/>
    <col min="14339" max="14339" width="7.28515625" style="559" customWidth="1"/>
    <col min="14340" max="14340" width="24.85546875" style="559" customWidth="1"/>
    <col min="14341" max="14341" width="21.7109375" style="559" customWidth="1"/>
    <col min="14342" max="14342" width="20.7109375" style="559" customWidth="1"/>
    <col min="14343" max="14343" width="21.85546875" style="559" customWidth="1"/>
    <col min="14344" max="14344" width="21.7109375" style="559" customWidth="1"/>
    <col min="14345" max="14345" width="20.85546875" style="559" customWidth="1"/>
    <col min="14346" max="14346" width="19.140625" style="559" customWidth="1"/>
    <col min="14347" max="14347" width="13.42578125" style="559" customWidth="1"/>
    <col min="14348" max="14352" width="11.28515625" style="559" customWidth="1"/>
    <col min="14353" max="14592" width="9.140625" style="559"/>
    <col min="14593" max="14593" width="2.85546875" style="559" customWidth="1"/>
    <col min="14594" max="14594" width="2.5703125" style="559" customWidth="1"/>
    <col min="14595" max="14595" width="7.28515625" style="559" customWidth="1"/>
    <col min="14596" max="14596" width="24.85546875" style="559" customWidth="1"/>
    <col min="14597" max="14597" width="21.7109375" style="559" customWidth="1"/>
    <col min="14598" max="14598" width="20.7109375" style="559" customWidth="1"/>
    <col min="14599" max="14599" width="21.85546875" style="559" customWidth="1"/>
    <col min="14600" max="14600" width="21.7109375" style="559" customWidth="1"/>
    <col min="14601" max="14601" width="20.85546875" style="559" customWidth="1"/>
    <col min="14602" max="14602" width="19.140625" style="559" customWidth="1"/>
    <col min="14603" max="14603" width="13.42578125" style="559" customWidth="1"/>
    <col min="14604" max="14608" width="11.28515625" style="559" customWidth="1"/>
    <col min="14609" max="14848" width="9.140625" style="559"/>
    <col min="14849" max="14849" width="2.85546875" style="559" customWidth="1"/>
    <col min="14850" max="14850" width="2.5703125" style="559" customWidth="1"/>
    <col min="14851" max="14851" width="7.28515625" style="559" customWidth="1"/>
    <col min="14852" max="14852" width="24.85546875" style="559" customWidth="1"/>
    <col min="14853" max="14853" width="21.7109375" style="559" customWidth="1"/>
    <col min="14854" max="14854" width="20.7109375" style="559" customWidth="1"/>
    <col min="14855" max="14855" width="21.85546875" style="559" customWidth="1"/>
    <col min="14856" max="14856" width="21.7109375" style="559" customWidth="1"/>
    <col min="14857" max="14857" width="20.85546875" style="559" customWidth="1"/>
    <col min="14858" max="14858" width="19.140625" style="559" customWidth="1"/>
    <col min="14859" max="14859" width="13.42578125" style="559" customWidth="1"/>
    <col min="14860" max="14864" width="11.28515625" style="559" customWidth="1"/>
    <col min="14865" max="15104" width="9.140625" style="559"/>
    <col min="15105" max="15105" width="2.85546875" style="559" customWidth="1"/>
    <col min="15106" max="15106" width="2.5703125" style="559" customWidth="1"/>
    <col min="15107" max="15107" width="7.28515625" style="559" customWidth="1"/>
    <col min="15108" max="15108" width="24.85546875" style="559" customWidth="1"/>
    <col min="15109" max="15109" width="21.7109375" style="559" customWidth="1"/>
    <col min="15110" max="15110" width="20.7109375" style="559" customWidth="1"/>
    <col min="15111" max="15111" width="21.85546875" style="559" customWidth="1"/>
    <col min="15112" max="15112" width="21.7109375" style="559" customWidth="1"/>
    <col min="15113" max="15113" width="20.85546875" style="559" customWidth="1"/>
    <col min="15114" max="15114" width="19.140625" style="559" customWidth="1"/>
    <col min="15115" max="15115" width="13.42578125" style="559" customWidth="1"/>
    <col min="15116" max="15120" width="11.28515625" style="559" customWidth="1"/>
    <col min="15121" max="15360" width="9.140625" style="559"/>
    <col min="15361" max="15361" width="2.85546875" style="559" customWidth="1"/>
    <col min="15362" max="15362" width="2.5703125" style="559" customWidth="1"/>
    <col min="15363" max="15363" width="7.28515625" style="559" customWidth="1"/>
    <col min="15364" max="15364" width="24.85546875" style="559" customWidth="1"/>
    <col min="15365" max="15365" width="21.7109375" style="559" customWidth="1"/>
    <col min="15366" max="15366" width="20.7109375" style="559" customWidth="1"/>
    <col min="15367" max="15367" width="21.85546875" style="559" customWidth="1"/>
    <col min="15368" max="15368" width="21.7109375" style="559" customWidth="1"/>
    <col min="15369" max="15369" width="20.85546875" style="559" customWidth="1"/>
    <col min="15370" max="15370" width="19.140625" style="559" customWidth="1"/>
    <col min="15371" max="15371" width="13.42578125" style="559" customWidth="1"/>
    <col min="15372" max="15376" width="11.28515625" style="559" customWidth="1"/>
    <col min="15377" max="15616" width="9.140625" style="559"/>
    <col min="15617" max="15617" width="2.85546875" style="559" customWidth="1"/>
    <col min="15618" max="15618" width="2.5703125" style="559" customWidth="1"/>
    <col min="15619" max="15619" width="7.28515625" style="559" customWidth="1"/>
    <col min="15620" max="15620" width="24.85546875" style="559" customWidth="1"/>
    <col min="15621" max="15621" width="21.7109375" style="559" customWidth="1"/>
    <col min="15622" max="15622" width="20.7109375" style="559" customWidth="1"/>
    <col min="15623" max="15623" width="21.85546875" style="559" customWidth="1"/>
    <col min="15624" max="15624" width="21.7109375" style="559" customWidth="1"/>
    <col min="15625" max="15625" width="20.85546875" style="559" customWidth="1"/>
    <col min="15626" max="15626" width="19.140625" style="559" customWidth="1"/>
    <col min="15627" max="15627" width="13.42578125" style="559" customWidth="1"/>
    <col min="15628" max="15632" width="11.28515625" style="559" customWidth="1"/>
    <col min="15633" max="15872" width="9.140625" style="559"/>
    <col min="15873" max="15873" width="2.85546875" style="559" customWidth="1"/>
    <col min="15874" max="15874" width="2.5703125" style="559" customWidth="1"/>
    <col min="15875" max="15875" width="7.28515625" style="559" customWidth="1"/>
    <col min="15876" max="15876" width="24.85546875" style="559" customWidth="1"/>
    <col min="15877" max="15877" width="21.7109375" style="559" customWidth="1"/>
    <col min="15878" max="15878" width="20.7109375" style="559" customWidth="1"/>
    <col min="15879" max="15879" width="21.85546875" style="559" customWidth="1"/>
    <col min="15880" max="15880" width="21.7109375" style="559" customWidth="1"/>
    <col min="15881" max="15881" width="20.85546875" style="559" customWidth="1"/>
    <col min="15882" max="15882" width="19.140625" style="559" customWidth="1"/>
    <col min="15883" max="15883" width="13.42578125" style="559" customWidth="1"/>
    <col min="15884" max="15888" width="11.28515625" style="559" customWidth="1"/>
    <col min="15889" max="16128" width="9.140625" style="559"/>
    <col min="16129" max="16129" width="2.85546875" style="559" customWidth="1"/>
    <col min="16130" max="16130" width="2.5703125" style="559" customWidth="1"/>
    <col min="16131" max="16131" width="7.28515625" style="559" customWidth="1"/>
    <col min="16132" max="16132" width="24.85546875" style="559" customWidth="1"/>
    <col min="16133" max="16133" width="21.7109375" style="559" customWidth="1"/>
    <col min="16134" max="16134" width="20.7109375" style="559" customWidth="1"/>
    <col min="16135" max="16135" width="21.85546875" style="559" customWidth="1"/>
    <col min="16136" max="16136" width="21.7109375" style="559" customWidth="1"/>
    <col min="16137" max="16137" width="20.85546875" style="559" customWidth="1"/>
    <col min="16138" max="16138" width="19.140625" style="559" customWidth="1"/>
    <col min="16139" max="16139" width="13.42578125" style="559" customWidth="1"/>
    <col min="16140" max="16144" width="11.28515625" style="559" customWidth="1"/>
    <col min="16145" max="16384" width="9.140625" style="559"/>
  </cols>
  <sheetData>
    <row r="2" spans="3:10">
      <c r="C2" s="49" t="s">
        <v>736</v>
      </c>
    </row>
    <row r="3" spans="3:10">
      <c r="C3" s="49" t="s">
        <v>828</v>
      </c>
      <c r="H3" s="1140" t="s">
        <v>755</v>
      </c>
      <c r="I3" s="1140"/>
    </row>
    <row r="4" spans="3:10" ht="15.75">
      <c r="C4" s="622"/>
      <c r="H4" s="646"/>
      <c r="I4" s="646"/>
    </row>
    <row r="5" spans="3:10">
      <c r="H5" s="1142" t="s">
        <v>162</v>
      </c>
      <c r="I5" s="1142"/>
    </row>
    <row r="6" spans="3:10" ht="22.5" customHeight="1">
      <c r="C6" s="1188" t="s">
        <v>805</v>
      </c>
      <c r="D6" s="1188"/>
      <c r="E6" s="1188"/>
      <c r="F6" s="1188"/>
      <c r="G6" s="1188"/>
      <c r="H6" s="1188"/>
      <c r="I6" s="1188"/>
      <c r="J6" s="1188"/>
    </row>
    <row r="7" spans="3:10" ht="15.75" thickBot="1">
      <c r="D7" s="602"/>
      <c r="E7" s="602"/>
      <c r="F7" s="602"/>
    </row>
    <row r="8" spans="3:10" ht="65.25" customHeight="1" thickTop="1">
      <c r="C8" s="647" t="s">
        <v>293</v>
      </c>
      <c r="D8" s="648" t="s">
        <v>43</v>
      </c>
      <c r="E8" s="648" t="s">
        <v>756</v>
      </c>
      <c r="F8" s="649" t="s">
        <v>806</v>
      </c>
      <c r="G8" s="649" t="s">
        <v>807</v>
      </c>
      <c r="H8" s="649" t="s">
        <v>808</v>
      </c>
      <c r="I8" s="649" t="s">
        <v>809</v>
      </c>
      <c r="J8" s="650" t="s">
        <v>810</v>
      </c>
    </row>
    <row r="9" spans="3:10" ht="15" customHeight="1">
      <c r="C9" s="651">
        <v>1</v>
      </c>
      <c r="D9" s="652">
        <v>2</v>
      </c>
      <c r="E9" s="652">
        <v>3</v>
      </c>
      <c r="F9" s="635">
        <v>4</v>
      </c>
      <c r="G9" s="635">
        <v>5</v>
      </c>
      <c r="H9" s="635">
        <v>6</v>
      </c>
      <c r="I9" s="653" t="s">
        <v>757</v>
      </c>
      <c r="J9" s="636">
        <v>8</v>
      </c>
    </row>
    <row r="10" spans="3:10">
      <c r="C10" s="654"/>
      <c r="D10" s="655"/>
      <c r="E10" s="655"/>
      <c r="F10" s="655"/>
      <c r="G10" s="656"/>
      <c r="H10" s="655"/>
      <c r="I10" s="657">
        <f>F10+G10+H10</f>
        <v>0</v>
      </c>
      <c r="J10" s="658"/>
    </row>
    <row r="11" spans="3:10">
      <c r="C11" s="654"/>
      <c r="D11" s="1204" t="s">
        <v>164</v>
      </c>
      <c r="E11" s="1205"/>
      <c r="F11" s="1205"/>
      <c r="G11" s="1205"/>
      <c r="H11" s="1205"/>
      <c r="I11" s="1205"/>
      <c r="J11" s="1206"/>
    </row>
    <row r="12" spans="3:10">
      <c r="C12" s="654"/>
      <c r="D12" s="294"/>
      <c r="E12" s="294"/>
      <c r="F12" s="294"/>
      <c r="G12" s="657"/>
      <c r="H12" s="659"/>
      <c r="I12" s="657">
        <f>F12+G12+H12</f>
        <v>0</v>
      </c>
      <c r="J12" s="658"/>
    </row>
    <row r="13" spans="3:10" ht="24.75" customHeight="1" thickBot="1">
      <c r="C13" s="1202" t="s">
        <v>345</v>
      </c>
      <c r="D13" s="1203"/>
      <c r="E13" s="660"/>
      <c r="F13" s="661">
        <f>SUM(F10:F12)</f>
        <v>0</v>
      </c>
      <c r="G13" s="661">
        <f>SUM(G10:G12)</f>
        <v>0</v>
      </c>
      <c r="H13" s="660">
        <f>SUM(H10:H12)</f>
        <v>0</v>
      </c>
      <c r="I13" s="661">
        <f>SUM(I10:I12)</f>
        <v>0</v>
      </c>
      <c r="J13" s="661">
        <f>SUM(J10:J12)</f>
        <v>0</v>
      </c>
    </row>
    <row r="14" spans="3:10" ht="18" customHeight="1" thickTop="1"/>
    <row r="16" spans="3:10">
      <c r="C16" s="1207" t="s">
        <v>811</v>
      </c>
      <c r="D16" s="1207"/>
      <c r="E16" s="1207"/>
      <c r="F16" s="1207"/>
      <c r="G16" s="1207"/>
      <c r="H16" s="1207"/>
      <c r="I16" s="1207"/>
      <c r="J16" s="1207"/>
    </row>
    <row r="17" spans="3:13" ht="15.75" thickBot="1">
      <c r="D17" s="602"/>
      <c r="E17" s="602"/>
      <c r="F17" s="602"/>
    </row>
    <row r="18" spans="3:13" ht="55.5" customHeight="1" thickTop="1">
      <c r="C18" s="647" t="s">
        <v>293</v>
      </c>
      <c r="D18" s="649" t="s">
        <v>758</v>
      </c>
      <c r="E18" s="649" t="s">
        <v>806</v>
      </c>
      <c r="F18" s="649" t="s">
        <v>807</v>
      </c>
      <c r="G18" s="649" t="s">
        <v>808</v>
      </c>
      <c r="H18" s="649" t="s">
        <v>809</v>
      </c>
      <c r="I18" s="650" t="s">
        <v>810</v>
      </c>
    </row>
    <row r="19" spans="3:13" ht="24" customHeight="1">
      <c r="C19" s="651">
        <v>1</v>
      </c>
      <c r="D19" s="662">
        <v>2</v>
      </c>
      <c r="E19" s="635">
        <v>3</v>
      </c>
      <c r="F19" s="635">
        <v>4</v>
      </c>
      <c r="G19" s="635">
        <v>5</v>
      </c>
      <c r="H19" s="653" t="s">
        <v>759</v>
      </c>
      <c r="I19" s="636">
        <v>7</v>
      </c>
    </row>
    <row r="20" spans="3:13">
      <c r="C20" s="654"/>
      <c r="D20" s="655"/>
      <c r="E20" s="655"/>
      <c r="F20" s="656"/>
      <c r="G20" s="657"/>
      <c r="H20" s="655">
        <f>E20+F20+G20</f>
        <v>0</v>
      </c>
      <c r="I20" s="658"/>
    </row>
    <row r="21" spans="3:13">
      <c r="C21" s="654"/>
      <c r="D21" s="1204" t="s">
        <v>164</v>
      </c>
      <c r="E21" s="1205"/>
      <c r="F21" s="1205"/>
      <c r="G21" s="1205"/>
      <c r="H21" s="1205"/>
      <c r="I21" s="1206"/>
    </row>
    <row r="22" spans="3:13">
      <c r="C22" s="654"/>
      <c r="D22" s="294"/>
      <c r="E22" s="294"/>
      <c r="F22" s="657"/>
      <c r="G22" s="663"/>
      <c r="H22" s="655">
        <f>E22+F22+G22</f>
        <v>0</v>
      </c>
      <c r="I22" s="658"/>
    </row>
    <row r="23" spans="3:13" ht="19.5" customHeight="1" thickBot="1">
      <c r="C23" s="1202" t="s">
        <v>345</v>
      </c>
      <c r="D23" s="1203"/>
      <c r="E23" s="661">
        <f>SUM(E20:E22)</f>
        <v>0</v>
      </c>
      <c r="F23" s="661">
        <f>SUM(F20:F22)</f>
        <v>0</v>
      </c>
      <c r="G23" s="661">
        <f>SUM(G20:G22)</f>
        <v>0</v>
      </c>
      <c r="H23" s="660">
        <f>SUM(H20:H22)</f>
        <v>0</v>
      </c>
      <c r="I23" s="661">
        <f>SUM(I20:I22)</f>
        <v>0</v>
      </c>
    </row>
    <row r="24" spans="3:13" ht="15.75" thickTop="1"/>
    <row r="27" spans="3:13">
      <c r="C27" s="1207" t="s">
        <v>812</v>
      </c>
      <c r="D27" s="1207"/>
      <c r="E27" s="1207"/>
      <c r="F27" s="1207"/>
      <c r="G27" s="1207"/>
      <c r="H27" s="1207"/>
      <c r="I27" s="1207"/>
      <c r="J27" s="1207"/>
      <c r="K27" s="1207"/>
      <c r="L27" s="1207"/>
      <c r="M27" s="1207"/>
    </row>
    <row r="28" spans="3:13" ht="18">
      <c r="C28" s="664"/>
      <c r="D28" s="664"/>
      <c r="E28" s="664"/>
      <c r="F28" s="664"/>
      <c r="G28" s="664"/>
      <c r="H28" s="664"/>
      <c r="I28" s="664"/>
      <c r="J28" s="664"/>
      <c r="K28" s="664"/>
      <c r="L28" s="664"/>
      <c r="M28" s="664"/>
    </row>
    <row r="29" spans="3:13" ht="15.75" thickBot="1">
      <c r="D29" s="602"/>
      <c r="E29" s="602"/>
      <c r="F29" s="602"/>
      <c r="H29" s="559"/>
      <c r="L29" s="1142" t="s">
        <v>162</v>
      </c>
      <c r="M29" s="1142"/>
    </row>
    <row r="30" spans="3:13" ht="77.25" thickTop="1">
      <c r="C30" s="647" t="s">
        <v>293</v>
      </c>
      <c r="D30" s="648" t="s">
        <v>468</v>
      </c>
      <c r="E30" s="648" t="s">
        <v>760</v>
      </c>
      <c r="F30" s="648" t="s">
        <v>756</v>
      </c>
      <c r="G30" s="649" t="s">
        <v>813</v>
      </c>
      <c r="H30" s="649" t="s">
        <v>807</v>
      </c>
      <c r="I30" s="649" t="s">
        <v>808</v>
      </c>
      <c r="J30" s="649" t="s">
        <v>809</v>
      </c>
      <c r="K30" s="665" t="s">
        <v>761</v>
      </c>
      <c r="L30" s="665" t="s">
        <v>762</v>
      </c>
      <c r="M30" s="650" t="s">
        <v>810</v>
      </c>
    </row>
    <row r="31" spans="3:13" ht="12.75">
      <c r="C31" s="651">
        <v>1</v>
      </c>
      <c r="D31" s="652">
        <v>2</v>
      </c>
      <c r="E31" s="652">
        <v>3</v>
      </c>
      <c r="F31" s="652">
        <v>4</v>
      </c>
      <c r="G31" s="652">
        <v>5</v>
      </c>
      <c r="H31" s="652">
        <v>6</v>
      </c>
      <c r="I31" s="652">
        <v>7</v>
      </c>
      <c r="J31" s="666" t="s">
        <v>763</v>
      </c>
      <c r="K31" s="667">
        <v>9</v>
      </c>
      <c r="L31" s="667">
        <v>10</v>
      </c>
      <c r="M31" s="668">
        <v>11</v>
      </c>
    </row>
    <row r="32" spans="3:13">
      <c r="C32" s="654"/>
      <c r="D32" s="655"/>
      <c r="E32" s="657"/>
      <c r="F32" s="655"/>
      <c r="G32" s="655"/>
      <c r="H32" s="656"/>
      <c r="I32" s="657"/>
      <c r="J32" s="657">
        <f>G32+H32+I32</f>
        <v>0</v>
      </c>
      <c r="K32" s="657"/>
      <c r="L32" s="657"/>
      <c r="M32" s="658"/>
    </row>
    <row r="33" spans="3:13">
      <c r="C33" s="654"/>
      <c r="D33" s="1204" t="s">
        <v>164</v>
      </c>
      <c r="E33" s="1205"/>
      <c r="F33" s="1205"/>
      <c r="G33" s="1205"/>
      <c r="H33" s="1205"/>
      <c r="I33" s="1205"/>
      <c r="J33" s="1205"/>
      <c r="K33" s="1205"/>
      <c r="L33" s="1205"/>
      <c r="M33" s="1206"/>
    </row>
    <row r="34" spans="3:13">
      <c r="C34" s="654"/>
      <c r="D34" s="294"/>
      <c r="E34" s="657"/>
      <c r="F34" s="294"/>
      <c r="G34" s="294"/>
      <c r="H34" s="657"/>
      <c r="I34" s="663"/>
      <c r="J34" s="657">
        <f>G34+H34+I34</f>
        <v>0</v>
      </c>
      <c r="K34" s="657"/>
      <c r="L34" s="657"/>
      <c r="M34" s="658"/>
    </row>
    <row r="35" spans="3:13" ht="13.5" thickBot="1">
      <c r="C35" s="1202" t="s">
        <v>345</v>
      </c>
      <c r="D35" s="1203"/>
      <c r="E35" s="660"/>
      <c r="F35" s="660"/>
      <c r="G35" s="661">
        <f t="shared" ref="G35:M35" si="0">SUM(G32:G34)</f>
        <v>0</v>
      </c>
      <c r="H35" s="661">
        <f t="shared" si="0"/>
        <v>0</v>
      </c>
      <c r="I35" s="661">
        <f t="shared" si="0"/>
        <v>0</v>
      </c>
      <c r="J35" s="661">
        <f t="shared" si="0"/>
        <v>0</v>
      </c>
      <c r="K35" s="661">
        <f t="shared" si="0"/>
        <v>0</v>
      </c>
      <c r="L35" s="661">
        <f t="shared" si="0"/>
        <v>0</v>
      </c>
      <c r="M35" s="661">
        <f t="shared" si="0"/>
        <v>0</v>
      </c>
    </row>
    <row r="36" spans="3:13" ht="15.75" thickTop="1">
      <c r="H36" s="559"/>
    </row>
  </sheetData>
  <mergeCells count="13">
    <mergeCell ref="C16:J16"/>
    <mergeCell ref="H3:I3"/>
    <mergeCell ref="H5:I5"/>
    <mergeCell ref="C6:J6"/>
    <mergeCell ref="D11:J11"/>
    <mergeCell ref="C13:D13"/>
    <mergeCell ref="C35:D35"/>
    <mergeCell ref="D21:I21"/>
    <mergeCell ref="C23:D23"/>
    <mergeCell ref="C27:J27"/>
    <mergeCell ref="K27:M27"/>
    <mergeCell ref="L29:M29"/>
    <mergeCell ref="D33:M33"/>
  </mergeCells>
  <printOptions horizontalCentered="1"/>
  <pageMargins left="0.27559055118110237" right="0.15748031496062992" top="0.27559055118110237" bottom="0.27559055118110237" header="0.27559055118110237" footer="0.15748031496062992"/>
  <pageSetup paperSize="5" scale="75" fitToHeight="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>
  <sheetPr>
    <tabColor rgb="FF0070C0"/>
    <pageSetUpPr fitToPage="1"/>
  </sheetPr>
  <dimension ref="B2:J18"/>
  <sheetViews>
    <sheetView view="pageBreakPreview" zoomScale="60" workbookViewId="0">
      <selection activeCell="G13" sqref="G13"/>
    </sheetView>
  </sheetViews>
  <sheetFormatPr defaultRowHeight="15"/>
  <cols>
    <col min="1" max="1" width="3.5703125" style="239" customWidth="1"/>
    <col min="2" max="2" width="5.7109375" bestFit="1" customWidth="1"/>
    <col min="3" max="3" width="19.5703125" style="239" bestFit="1" customWidth="1"/>
    <col min="4" max="4" width="8.5703125" style="239" bestFit="1" customWidth="1"/>
    <col min="5" max="5" width="12.85546875" style="239" bestFit="1" customWidth="1"/>
    <col min="6" max="6" width="9.7109375" style="239" customWidth="1"/>
    <col min="7" max="7" width="18.85546875" style="239" customWidth="1"/>
    <col min="8" max="8" width="16.42578125" style="239" customWidth="1"/>
    <col min="9" max="9" width="3.5703125" style="239" customWidth="1"/>
    <col min="10" max="16" width="11.28515625" style="239" customWidth="1"/>
    <col min="17" max="255" width="9.140625" style="239"/>
    <col min="256" max="256" width="3.5703125" style="239" customWidth="1"/>
    <col min="257" max="257" width="5.7109375" style="239" bestFit="1" customWidth="1"/>
    <col min="258" max="258" width="19.5703125" style="239" bestFit="1" customWidth="1"/>
    <col min="259" max="259" width="8.5703125" style="239" bestFit="1" customWidth="1"/>
    <col min="260" max="260" width="12.85546875" style="239" bestFit="1" customWidth="1"/>
    <col min="261" max="261" width="9.7109375" style="239" customWidth="1"/>
    <col min="262" max="262" width="18.85546875" style="239" customWidth="1"/>
    <col min="263" max="263" width="16.42578125" style="239" customWidth="1"/>
    <col min="264" max="264" width="21.140625" style="239" customWidth="1"/>
    <col min="265" max="265" width="3.5703125" style="239" customWidth="1"/>
    <col min="266" max="272" width="11.28515625" style="239" customWidth="1"/>
    <col min="273" max="511" width="9.140625" style="239"/>
    <col min="512" max="512" width="3.5703125" style="239" customWidth="1"/>
    <col min="513" max="513" width="5.7109375" style="239" bestFit="1" customWidth="1"/>
    <col min="514" max="514" width="19.5703125" style="239" bestFit="1" customWidth="1"/>
    <col min="515" max="515" width="8.5703125" style="239" bestFit="1" customWidth="1"/>
    <col min="516" max="516" width="12.85546875" style="239" bestFit="1" customWidth="1"/>
    <col min="517" max="517" width="9.7109375" style="239" customWidth="1"/>
    <col min="518" max="518" width="18.85546875" style="239" customWidth="1"/>
    <col min="519" max="519" width="16.42578125" style="239" customWidth="1"/>
    <col min="520" max="520" width="21.140625" style="239" customWidth="1"/>
    <col min="521" max="521" width="3.5703125" style="239" customWidth="1"/>
    <col min="522" max="528" width="11.28515625" style="239" customWidth="1"/>
    <col min="529" max="767" width="9.140625" style="239"/>
    <col min="768" max="768" width="3.5703125" style="239" customWidth="1"/>
    <col min="769" max="769" width="5.7109375" style="239" bestFit="1" customWidth="1"/>
    <col min="770" max="770" width="19.5703125" style="239" bestFit="1" customWidth="1"/>
    <col min="771" max="771" width="8.5703125" style="239" bestFit="1" customWidth="1"/>
    <col min="772" max="772" width="12.85546875" style="239" bestFit="1" customWidth="1"/>
    <col min="773" max="773" width="9.7109375" style="239" customWidth="1"/>
    <col min="774" max="774" width="18.85546875" style="239" customWidth="1"/>
    <col min="775" max="775" width="16.42578125" style="239" customWidth="1"/>
    <col min="776" max="776" width="21.140625" style="239" customWidth="1"/>
    <col min="777" max="777" width="3.5703125" style="239" customWidth="1"/>
    <col min="778" max="784" width="11.28515625" style="239" customWidth="1"/>
    <col min="785" max="1023" width="9.140625" style="239"/>
    <col min="1024" max="1024" width="3.5703125" style="239" customWidth="1"/>
    <col min="1025" max="1025" width="5.7109375" style="239" bestFit="1" customWidth="1"/>
    <col min="1026" max="1026" width="19.5703125" style="239" bestFit="1" customWidth="1"/>
    <col min="1027" max="1027" width="8.5703125" style="239" bestFit="1" customWidth="1"/>
    <col min="1028" max="1028" width="12.85546875" style="239" bestFit="1" customWidth="1"/>
    <col min="1029" max="1029" width="9.7109375" style="239" customWidth="1"/>
    <col min="1030" max="1030" width="18.85546875" style="239" customWidth="1"/>
    <col min="1031" max="1031" width="16.42578125" style="239" customWidth="1"/>
    <col min="1032" max="1032" width="21.140625" style="239" customWidth="1"/>
    <col min="1033" max="1033" width="3.5703125" style="239" customWidth="1"/>
    <col min="1034" max="1040" width="11.28515625" style="239" customWidth="1"/>
    <col min="1041" max="1279" width="9.140625" style="239"/>
    <col min="1280" max="1280" width="3.5703125" style="239" customWidth="1"/>
    <col min="1281" max="1281" width="5.7109375" style="239" bestFit="1" customWidth="1"/>
    <col min="1282" max="1282" width="19.5703125" style="239" bestFit="1" customWidth="1"/>
    <col min="1283" max="1283" width="8.5703125" style="239" bestFit="1" customWidth="1"/>
    <col min="1284" max="1284" width="12.85546875" style="239" bestFit="1" customWidth="1"/>
    <col min="1285" max="1285" width="9.7109375" style="239" customWidth="1"/>
    <col min="1286" max="1286" width="18.85546875" style="239" customWidth="1"/>
    <col min="1287" max="1287" width="16.42578125" style="239" customWidth="1"/>
    <col min="1288" max="1288" width="21.140625" style="239" customWidth="1"/>
    <col min="1289" max="1289" width="3.5703125" style="239" customWidth="1"/>
    <col min="1290" max="1296" width="11.28515625" style="239" customWidth="1"/>
    <col min="1297" max="1535" width="9.140625" style="239"/>
    <col min="1536" max="1536" width="3.5703125" style="239" customWidth="1"/>
    <col min="1537" max="1537" width="5.7109375" style="239" bestFit="1" customWidth="1"/>
    <col min="1538" max="1538" width="19.5703125" style="239" bestFit="1" customWidth="1"/>
    <col min="1539" max="1539" width="8.5703125" style="239" bestFit="1" customWidth="1"/>
    <col min="1540" max="1540" width="12.85546875" style="239" bestFit="1" customWidth="1"/>
    <col min="1541" max="1541" width="9.7109375" style="239" customWidth="1"/>
    <col min="1542" max="1542" width="18.85546875" style="239" customWidth="1"/>
    <col min="1543" max="1543" width="16.42578125" style="239" customWidth="1"/>
    <col min="1544" max="1544" width="21.140625" style="239" customWidth="1"/>
    <col min="1545" max="1545" width="3.5703125" style="239" customWidth="1"/>
    <col min="1546" max="1552" width="11.28515625" style="239" customWidth="1"/>
    <col min="1553" max="1791" width="9.140625" style="239"/>
    <col min="1792" max="1792" width="3.5703125" style="239" customWidth="1"/>
    <col min="1793" max="1793" width="5.7109375" style="239" bestFit="1" customWidth="1"/>
    <col min="1794" max="1794" width="19.5703125" style="239" bestFit="1" customWidth="1"/>
    <col min="1795" max="1795" width="8.5703125" style="239" bestFit="1" customWidth="1"/>
    <col min="1796" max="1796" width="12.85546875" style="239" bestFit="1" customWidth="1"/>
    <col min="1797" max="1797" width="9.7109375" style="239" customWidth="1"/>
    <col min="1798" max="1798" width="18.85546875" style="239" customWidth="1"/>
    <col min="1799" max="1799" width="16.42578125" style="239" customWidth="1"/>
    <col min="1800" max="1800" width="21.140625" style="239" customWidth="1"/>
    <col min="1801" max="1801" width="3.5703125" style="239" customWidth="1"/>
    <col min="1802" max="1808" width="11.28515625" style="239" customWidth="1"/>
    <col min="1809" max="2047" width="9.140625" style="239"/>
    <col min="2048" max="2048" width="3.5703125" style="239" customWidth="1"/>
    <col min="2049" max="2049" width="5.7109375" style="239" bestFit="1" customWidth="1"/>
    <col min="2050" max="2050" width="19.5703125" style="239" bestFit="1" customWidth="1"/>
    <col min="2051" max="2051" width="8.5703125" style="239" bestFit="1" customWidth="1"/>
    <col min="2052" max="2052" width="12.85546875" style="239" bestFit="1" customWidth="1"/>
    <col min="2053" max="2053" width="9.7109375" style="239" customWidth="1"/>
    <col min="2054" max="2054" width="18.85546875" style="239" customWidth="1"/>
    <col min="2055" max="2055" width="16.42578125" style="239" customWidth="1"/>
    <col min="2056" max="2056" width="21.140625" style="239" customWidth="1"/>
    <col min="2057" max="2057" width="3.5703125" style="239" customWidth="1"/>
    <col min="2058" max="2064" width="11.28515625" style="239" customWidth="1"/>
    <col min="2065" max="2303" width="9.140625" style="239"/>
    <col min="2304" max="2304" width="3.5703125" style="239" customWidth="1"/>
    <col min="2305" max="2305" width="5.7109375" style="239" bestFit="1" customWidth="1"/>
    <col min="2306" max="2306" width="19.5703125" style="239" bestFit="1" customWidth="1"/>
    <col min="2307" max="2307" width="8.5703125" style="239" bestFit="1" customWidth="1"/>
    <col min="2308" max="2308" width="12.85546875" style="239" bestFit="1" customWidth="1"/>
    <col min="2309" max="2309" width="9.7109375" style="239" customWidth="1"/>
    <col min="2310" max="2310" width="18.85546875" style="239" customWidth="1"/>
    <col min="2311" max="2311" width="16.42578125" style="239" customWidth="1"/>
    <col min="2312" max="2312" width="21.140625" style="239" customWidth="1"/>
    <col min="2313" max="2313" width="3.5703125" style="239" customWidth="1"/>
    <col min="2314" max="2320" width="11.28515625" style="239" customWidth="1"/>
    <col min="2321" max="2559" width="9.140625" style="239"/>
    <col min="2560" max="2560" width="3.5703125" style="239" customWidth="1"/>
    <col min="2561" max="2561" width="5.7109375" style="239" bestFit="1" customWidth="1"/>
    <col min="2562" max="2562" width="19.5703125" style="239" bestFit="1" customWidth="1"/>
    <col min="2563" max="2563" width="8.5703125" style="239" bestFit="1" customWidth="1"/>
    <col min="2564" max="2564" width="12.85546875" style="239" bestFit="1" customWidth="1"/>
    <col min="2565" max="2565" width="9.7109375" style="239" customWidth="1"/>
    <col min="2566" max="2566" width="18.85546875" style="239" customWidth="1"/>
    <col min="2567" max="2567" width="16.42578125" style="239" customWidth="1"/>
    <col min="2568" max="2568" width="21.140625" style="239" customWidth="1"/>
    <col min="2569" max="2569" width="3.5703125" style="239" customWidth="1"/>
    <col min="2570" max="2576" width="11.28515625" style="239" customWidth="1"/>
    <col min="2577" max="2815" width="9.140625" style="239"/>
    <col min="2816" max="2816" width="3.5703125" style="239" customWidth="1"/>
    <col min="2817" max="2817" width="5.7109375" style="239" bestFit="1" customWidth="1"/>
    <col min="2818" max="2818" width="19.5703125" style="239" bestFit="1" customWidth="1"/>
    <col min="2819" max="2819" width="8.5703125" style="239" bestFit="1" customWidth="1"/>
    <col min="2820" max="2820" width="12.85546875" style="239" bestFit="1" customWidth="1"/>
    <col min="2821" max="2821" width="9.7109375" style="239" customWidth="1"/>
    <col min="2822" max="2822" width="18.85546875" style="239" customWidth="1"/>
    <col min="2823" max="2823" width="16.42578125" style="239" customWidth="1"/>
    <col min="2824" max="2824" width="21.140625" style="239" customWidth="1"/>
    <col min="2825" max="2825" width="3.5703125" style="239" customWidth="1"/>
    <col min="2826" max="2832" width="11.28515625" style="239" customWidth="1"/>
    <col min="2833" max="3071" width="9.140625" style="239"/>
    <col min="3072" max="3072" width="3.5703125" style="239" customWidth="1"/>
    <col min="3073" max="3073" width="5.7109375" style="239" bestFit="1" customWidth="1"/>
    <col min="3074" max="3074" width="19.5703125" style="239" bestFit="1" customWidth="1"/>
    <col min="3075" max="3075" width="8.5703125" style="239" bestFit="1" customWidth="1"/>
    <col min="3076" max="3076" width="12.85546875" style="239" bestFit="1" customWidth="1"/>
    <col min="3077" max="3077" width="9.7109375" style="239" customWidth="1"/>
    <col min="3078" max="3078" width="18.85546875" style="239" customWidth="1"/>
    <col min="3079" max="3079" width="16.42578125" style="239" customWidth="1"/>
    <col min="3080" max="3080" width="21.140625" style="239" customWidth="1"/>
    <col min="3081" max="3081" width="3.5703125" style="239" customWidth="1"/>
    <col min="3082" max="3088" width="11.28515625" style="239" customWidth="1"/>
    <col min="3089" max="3327" width="9.140625" style="239"/>
    <col min="3328" max="3328" width="3.5703125" style="239" customWidth="1"/>
    <col min="3329" max="3329" width="5.7109375" style="239" bestFit="1" customWidth="1"/>
    <col min="3330" max="3330" width="19.5703125" style="239" bestFit="1" customWidth="1"/>
    <col min="3331" max="3331" width="8.5703125" style="239" bestFit="1" customWidth="1"/>
    <col min="3332" max="3332" width="12.85546875" style="239" bestFit="1" customWidth="1"/>
    <col min="3333" max="3333" width="9.7109375" style="239" customWidth="1"/>
    <col min="3334" max="3334" width="18.85546875" style="239" customWidth="1"/>
    <col min="3335" max="3335" width="16.42578125" style="239" customWidth="1"/>
    <col min="3336" max="3336" width="21.140625" style="239" customWidth="1"/>
    <col min="3337" max="3337" width="3.5703125" style="239" customWidth="1"/>
    <col min="3338" max="3344" width="11.28515625" style="239" customWidth="1"/>
    <col min="3345" max="3583" width="9.140625" style="239"/>
    <col min="3584" max="3584" width="3.5703125" style="239" customWidth="1"/>
    <col min="3585" max="3585" width="5.7109375" style="239" bestFit="1" customWidth="1"/>
    <col min="3586" max="3586" width="19.5703125" style="239" bestFit="1" customWidth="1"/>
    <col min="3587" max="3587" width="8.5703125" style="239" bestFit="1" customWidth="1"/>
    <col min="3588" max="3588" width="12.85546875" style="239" bestFit="1" customWidth="1"/>
    <col min="3589" max="3589" width="9.7109375" style="239" customWidth="1"/>
    <col min="3590" max="3590" width="18.85546875" style="239" customWidth="1"/>
    <col min="3591" max="3591" width="16.42578125" style="239" customWidth="1"/>
    <col min="3592" max="3592" width="21.140625" style="239" customWidth="1"/>
    <col min="3593" max="3593" width="3.5703125" style="239" customWidth="1"/>
    <col min="3594" max="3600" width="11.28515625" style="239" customWidth="1"/>
    <col min="3601" max="3839" width="9.140625" style="239"/>
    <col min="3840" max="3840" width="3.5703125" style="239" customWidth="1"/>
    <col min="3841" max="3841" width="5.7109375" style="239" bestFit="1" customWidth="1"/>
    <col min="3842" max="3842" width="19.5703125" style="239" bestFit="1" customWidth="1"/>
    <col min="3843" max="3843" width="8.5703125" style="239" bestFit="1" customWidth="1"/>
    <col min="3844" max="3844" width="12.85546875" style="239" bestFit="1" customWidth="1"/>
    <col min="3845" max="3845" width="9.7109375" style="239" customWidth="1"/>
    <col min="3846" max="3846" width="18.85546875" style="239" customWidth="1"/>
    <col min="3847" max="3847" width="16.42578125" style="239" customWidth="1"/>
    <col min="3848" max="3848" width="21.140625" style="239" customWidth="1"/>
    <col min="3849" max="3849" width="3.5703125" style="239" customWidth="1"/>
    <col min="3850" max="3856" width="11.28515625" style="239" customWidth="1"/>
    <col min="3857" max="4095" width="9.140625" style="239"/>
    <col min="4096" max="4096" width="3.5703125" style="239" customWidth="1"/>
    <col min="4097" max="4097" width="5.7109375" style="239" bestFit="1" customWidth="1"/>
    <col min="4098" max="4098" width="19.5703125" style="239" bestFit="1" customWidth="1"/>
    <col min="4099" max="4099" width="8.5703125" style="239" bestFit="1" customWidth="1"/>
    <col min="4100" max="4100" width="12.85546875" style="239" bestFit="1" customWidth="1"/>
    <col min="4101" max="4101" width="9.7109375" style="239" customWidth="1"/>
    <col min="4102" max="4102" width="18.85546875" style="239" customWidth="1"/>
    <col min="4103" max="4103" width="16.42578125" style="239" customWidth="1"/>
    <col min="4104" max="4104" width="21.140625" style="239" customWidth="1"/>
    <col min="4105" max="4105" width="3.5703125" style="239" customWidth="1"/>
    <col min="4106" max="4112" width="11.28515625" style="239" customWidth="1"/>
    <col min="4113" max="4351" width="9.140625" style="239"/>
    <col min="4352" max="4352" width="3.5703125" style="239" customWidth="1"/>
    <col min="4353" max="4353" width="5.7109375" style="239" bestFit="1" customWidth="1"/>
    <col min="4354" max="4354" width="19.5703125" style="239" bestFit="1" customWidth="1"/>
    <col min="4355" max="4355" width="8.5703125" style="239" bestFit="1" customWidth="1"/>
    <col min="4356" max="4356" width="12.85546875" style="239" bestFit="1" customWidth="1"/>
    <col min="4357" max="4357" width="9.7109375" style="239" customWidth="1"/>
    <col min="4358" max="4358" width="18.85546875" style="239" customWidth="1"/>
    <col min="4359" max="4359" width="16.42578125" style="239" customWidth="1"/>
    <col min="4360" max="4360" width="21.140625" style="239" customWidth="1"/>
    <col min="4361" max="4361" width="3.5703125" style="239" customWidth="1"/>
    <col min="4362" max="4368" width="11.28515625" style="239" customWidth="1"/>
    <col min="4369" max="4607" width="9.140625" style="239"/>
    <col min="4608" max="4608" width="3.5703125" style="239" customWidth="1"/>
    <col min="4609" max="4609" width="5.7109375" style="239" bestFit="1" customWidth="1"/>
    <col min="4610" max="4610" width="19.5703125" style="239" bestFit="1" customWidth="1"/>
    <col min="4611" max="4611" width="8.5703125" style="239" bestFit="1" customWidth="1"/>
    <col min="4612" max="4612" width="12.85546875" style="239" bestFit="1" customWidth="1"/>
    <col min="4613" max="4613" width="9.7109375" style="239" customWidth="1"/>
    <col min="4614" max="4614" width="18.85546875" style="239" customWidth="1"/>
    <col min="4615" max="4615" width="16.42578125" style="239" customWidth="1"/>
    <col min="4616" max="4616" width="21.140625" style="239" customWidth="1"/>
    <col min="4617" max="4617" width="3.5703125" style="239" customWidth="1"/>
    <col min="4618" max="4624" width="11.28515625" style="239" customWidth="1"/>
    <col min="4625" max="4863" width="9.140625" style="239"/>
    <col min="4864" max="4864" width="3.5703125" style="239" customWidth="1"/>
    <col min="4865" max="4865" width="5.7109375" style="239" bestFit="1" customWidth="1"/>
    <col min="4866" max="4866" width="19.5703125" style="239" bestFit="1" customWidth="1"/>
    <col min="4867" max="4867" width="8.5703125" style="239" bestFit="1" customWidth="1"/>
    <col min="4868" max="4868" width="12.85546875" style="239" bestFit="1" customWidth="1"/>
    <col min="4869" max="4869" width="9.7109375" style="239" customWidth="1"/>
    <col min="4870" max="4870" width="18.85546875" style="239" customWidth="1"/>
    <col min="4871" max="4871" width="16.42578125" style="239" customWidth="1"/>
    <col min="4872" max="4872" width="21.140625" style="239" customWidth="1"/>
    <col min="4873" max="4873" width="3.5703125" style="239" customWidth="1"/>
    <col min="4874" max="4880" width="11.28515625" style="239" customWidth="1"/>
    <col min="4881" max="5119" width="9.140625" style="239"/>
    <col min="5120" max="5120" width="3.5703125" style="239" customWidth="1"/>
    <col min="5121" max="5121" width="5.7109375" style="239" bestFit="1" customWidth="1"/>
    <col min="5122" max="5122" width="19.5703125" style="239" bestFit="1" customWidth="1"/>
    <col min="5123" max="5123" width="8.5703125" style="239" bestFit="1" customWidth="1"/>
    <col min="5124" max="5124" width="12.85546875" style="239" bestFit="1" customWidth="1"/>
    <col min="5125" max="5125" width="9.7109375" style="239" customWidth="1"/>
    <col min="5126" max="5126" width="18.85546875" style="239" customWidth="1"/>
    <col min="5127" max="5127" width="16.42578125" style="239" customWidth="1"/>
    <col min="5128" max="5128" width="21.140625" style="239" customWidth="1"/>
    <col min="5129" max="5129" width="3.5703125" style="239" customWidth="1"/>
    <col min="5130" max="5136" width="11.28515625" style="239" customWidth="1"/>
    <col min="5137" max="5375" width="9.140625" style="239"/>
    <col min="5376" max="5376" width="3.5703125" style="239" customWidth="1"/>
    <col min="5377" max="5377" width="5.7109375" style="239" bestFit="1" customWidth="1"/>
    <col min="5378" max="5378" width="19.5703125" style="239" bestFit="1" customWidth="1"/>
    <col min="5379" max="5379" width="8.5703125" style="239" bestFit="1" customWidth="1"/>
    <col min="5380" max="5380" width="12.85546875" style="239" bestFit="1" customWidth="1"/>
    <col min="5381" max="5381" width="9.7109375" style="239" customWidth="1"/>
    <col min="5382" max="5382" width="18.85546875" style="239" customWidth="1"/>
    <col min="5383" max="5383" width="16.42578125" style="239" customWidth="1"/>
    <col min="5384" max="5384" width="21.140625" style="239" customWidth="1"/>
    <col min="5385" max="5385" width="3.5703125" style="239" customWidth="1"/>
    <col min="5386" max="5392" width="11.28515625" style="239" customWidth="1"/>
    <col min="5393" max="5631" width="9.140625" style="239"/>
    <col min="5632" max="5632" width="3.5703125" style="239" customWidth="1"/>
    <col min="5633" max="5633" width="5.7109375" style="239" bestFit="1" customWidth="1"/>
    <col min="5634" max="5634" width="19.5703125" style="239" bestFit="1" customWidth="1"/>
    <col min="5635" max="5635" width="8.5703125" style="239" bestFit="1" customWidth="1"/>
    <col min="5636" max="5636" width="12.85546875" style="239" bestFit="1" customWidth="1"/>
    <col min="5637" max="5637" width="9.7109375" style="239" customWidth="1"/>
    <col min="5638" max="5638" width="18.85546875" style="239" customWidth="1"/>
    <col min="5639" max="5639" width="16.42578125" style="239" customWidth="1"/>
    <col min="5640" max="5640" width="21.140625" style="239" customWidth="1"/>
    <col min="5641" max="5641" width="3.5703125" style="239" customWidth="1"/>
    <col min="5642" max="5648" width="11.28515625" style="239" customWidth="1"/>
    <col min="5649" max="5887" width="9.140625" style="239"/>
    <col min="5888" max="5888" width="3.5703125" style="239" customWidth="1"/>
    <col min="5889" max="5889" width="5.7109375" style="239" bestFit="1" customWidth="1"/>
    <col min="5890" max="5890" width="19.5703125" style="239" bestFit="1" customWidth="1"/>
    <col min="5891" max="5891" width="8.5703125" style="239" bestFit="1" customWidth="1"/>
    <col min="5892" max="5892" width="12.85546875" style="239" bestFit="1" customWidth="1"/>
    <col min="5893" max="5893" width="9.7109375" style="239" customWidth="1"/>
    <col min="5894" max="5894" width="18.85546875" style="239" customWidth="1"/>
    <col min="5895" max="5895" width="16.42578125" style="239" customWidth="1"/>
    <col min="5896" max="5896" width="21.140625" style="239" customWidth="1"/>
    <col min="5897" max="5897" width="3.5703125" style="239" customWidth="1"/>
    <col min="5898" max="5904" width="11.28515625" style="239" customWidth="1"/>
    <col min="5905" max="6143" width="9.140625" style="239"/>
    <col min="6144" max="6144" width="3.5703125" style="239" customWidth="1"/>
    <col min="6145" max="6145" width="5.7109375" style="239" bestFit="1" customWidth="1"/>
    <col min="6146" max="6146" width="19.5703125" style="239" bestFit="1" customWidth="1"/>
    <col min="6147" max="6147" width="8.5703125" style="239" bestFit="1" customWidth="1"/>
    <col min="6148" max="6148" width="12.85546875" style="239" bestFit="1" customWidth="1"/>
    <col min="6149" max="6149" width="9.7109375" style="239" customWidth="1"/>
    <col min="6150" max="6150" width="18.85546875" style="239" customWidth="1"/>
    <col min="6151" max="6151" width="16.42578125" style="239" customWidth="1"/>
    <col min="6152" max="6152" width="21.140625" style="239" customWidth="1"/>
    <col min="6153" max="6153" width="3.5703125" style="239" customWidth="1"/>
    <col min="6154" max="6160" width="11.28515625" style="239" customWidth="1"/>
    <col min="6161" max="6399" width="9.140625" style="239"/>
    <col min="6400" max="6400" width="3.5703125" style="239" customWidth="1"/>
    <col min="6401" max="6401" width="5.7109375" style="239" bestFit="1" customWidth="1"/>
    <col min="6402" max="6402" width="19.5703125" style="239" bestFit="1" customWidth="1"/>
    <col min="6403" max="6403" width="8.5703125" style="239" bestFit="1" customWidth="1"/>
    <col min="6404" max="6404" width="12.85546875" style="239" bestFit="1" customWidth="1"/>
    <col min="6405" max="6405" width="9.7109375" style="239" customWidth="1"/>
    <col min="6406" max="6406" width="18.85546875" style="239" customWidth="1"/>
    <col min="6407" max="6407" width="16.42578125" style="239" customWidth="1"/>
    <col min="6408" max="6408" width="21.140625" style="239" customWidth="1"/>
    <col min="6409" max="6409" width="3.5703125" style="239" customWidth="1"/>
    <col min="6410" max="6416" width="11.28515625" style="239" customWidth="1"/>
    <col min="6417" max="6655" width="9.140625" style="239"/>
    <col min="6656" max="6656" width="3.5703125" style="239" customWidth="1"/>
    <col min="6657" max="6657" width="5.7109375" style="239" bestFit="1" customWidth="1"/>
    <col min="6658" max="6658" width="19.5703125" style="239" bestFit="1" customWidth="1"/>
    <col min="6659" max="6659" width="8.5703125" style="239" bestFit="1" customWidth="1"/>
    <col min="6660" max="6660" width="12.85546875" style="239" bestFit="1" customWidth="1"/>
    <col min="6661" max="6661" width="9.7109375" style="239" customWidth="1"/>
    <col min="6662" max="6662" width="18.85546875" style="239" customWidth="1"/>
    <col min="6663" max="6663" width="16.42578125" style="239" customWidth="1"/>
    <col min="6664" max="6664" width="21.140625" style="239" customWidth="1"/>
    <col min="6665" max="6665" width="3.5703125" style="239" customWidth="1"/>
    <col min="6666" max="6672" width="11.28515625" style="239" customWidth="1"/>
    <col min="6673" max="6911" width="9.140625" style="239"/>
    <col min="6912" max="6912" width="3.5703125" style="239" customWidth="1"/>
    <col min="6913" max="6913" width="5.7109375" style="239" bestFit="1" customWidth="1"/>
    <col min="6914" max="6914" width="19.5703125" style="239" bestFit="1" customWidth="1"/>
    <col min="6915" max="6915" width="8.5703125" style="239" bestFit="1" customWidth="1"/>
    <col min="6916" max="6916" width="12.85546875" style="239" bestFit="1" customWidth="1"/>
    <col min="6917" max="6917" width="9.7109375" style="239" customWidth="1"/>
    <col min="6918" max="6918" width="18.85546875" style="239" customWidth="1"/>
    <col min="6919" max="6919" width="16.42578125" style="239" customWidth="1"/>
    <col min="6920" max="6920" width="21.140625" style="239" customWidth="1"/>
    <col min="6921" max="6921" width="3.5703125" style="239" customWidth="1"/>
    <col min="6922" max="6928" width="11.28515625" style="239" customWidth="1"/>
    <col min="6929" max="7167" width="9.140625" style="239"/>
    <col min="7168" max="7168" width="3.5703125" style="239" customWidth="1"/>
    <col min="7169" max="7169" width="5.7109375" style="239" bestFit="1" customWidth="1"/>
    <col min="7170" max="7170" width="19.5703125" style="239" bestFit="1" customWidth="1"/>
    <col min="7171" max="7171" width="8.5703125" style="239" bestFit="1" customWidth="1"/>
    <col min="7172" max="7172" width="12.85546875" style="239" bestFit="1" customWidth="1"/>
    <col min="7173" max="7173" width="9.7109375" style="239" customWidth="1"/>
    <col min="7174" max="7174" width="18.85546875" style="239" customWidth="1"/>
    <col min="7175" max="7175" width="16.42578125" style="239" customWidth="1"/>
    <col min="7176" max="7176" width="21.140625" style="239" customWidth="1"/>
    <col min="7177" max="7177" width="3.5703125" style="239" customWidth="1"/>
    <col min="7178" max="7184" width="11.28515625" style="239" customWidth="1"/>
    <col min="7185" max="7423" width="9.140625" style="239"/>
    <col min="7424" max="7424" width="3.5703125" style="239" customWidth="1"/>
    <col min="7425" max="7425" width="5.7109375" style="239" bestFit="1" customWidth="1"/>
    <col min="7426" max="7426" width="19.5703125" style="239" bestFit="1" customWidth="1"/>
    <col min="7427" max="7427" width="8.5703125" style="239" bestFit="1" customWidth="1"/>
    <col min="7428" max="7428" width="12.85546875" style="239" bestFit="1" customWidth="1"/>
    <col min="7429" max="7429" width="9.7109375" style="239" customWidth="1"/>
    <col min="7430" max="7430" width="18.85546875" style="239" customWidth="1"/>
    <col min="7431" max="7431" width="16.42578125" style="239" customWidth="1"/>
    <col min="7432" max="7432" width="21.140625" style="239" customWidth="1"/>
    <col min="7433" max="7433" width="3.5703125" style="239" customWidth="1"/>
    <col min="7434" max="7440" width="11.28515625" style="239" customWidth="1"/>
    <col min="7441" max="7679" width="9.140625" style="239"/>
    <col min="7680" max="7680" width="3.5703125" style="239" customWidth="1"/>
    <col min="7681" max="7681" width="5.7109375" style="239" bestFit="1" customWidth="1"/>
    <col min="7682" max="7682" width="19.5703125" style="239" bestFit="1" customWidth="1"/>
    <col min="7683" max="7683" width="8.5703125" style="239" bestFit="1" customWidth="1"/>
    <col min="7684" max="7684" width="12.85546875" style="239" bestFit="1" customWidth="1"/>
    <col min="7685" max="7685" width="9.7109375" style="239" customWidth="1"/>
    <col min="7686" max="7686" width="18.85546875" style="239" customWidth="1"/>
    <col min="7687" max="7687" width="16.42578125" style="239" customWidth="1"/>
    <col min="7688" max="7688" width="21.140625" style="239" customWidth="1"/>
    <col min="7689" max="7689" width="3.5703125" style="239" customWidth="1"/>
    <col min="7690" max="7696" width="11.28515625" style="239" customWidth="1"/>
    <col min="7697" max="7935" width="9.140625" style="239"/>
    <col min="7936" max="7936" width="3.5703125" style="239" customWidth="1"/>
    <col min="7937" max="7937" width="5.7109375" style="239" bestFit="1" customWidth="1"/>
    <col min="7938" max="7938" width="19.5703125" style="239" bestFit="1" customWidth="1"/>
    <col min="7939" max="7939" width="8.5703125" style="239" bestFit="1" customWidth="1"/>
    <col min="7940" max="7940" width="12.85546875" style="239" bestFit="1" customWidth="1"/>
    <col min="7941" max="7941" width="9.7109375" style="239" customWidth="1"/>
    <col min="7942" max="7942" width="18.85546875" style="239" customWidth="1"/>
    <col min="7943" max="7943" width="16.42578125" style="239" customWidth="1"/>
    <col min="7944" max="7944" width="21.140625" style="239" customWidth="1"/>
    <col min="7945" max="7945" width="3.5703125" style="239" customWidth="1"/>
    <col min="7946" max="7952" width="11.28515625" style="239" customWidth="1"/>
    <col min="7953" max="8191" width="9.140625" style="239"/>
    <col min="8192" max="8192" width="3.5703125" style="239" customWidth="1"/>
    <col min="8193" max="8193" width="5.7109375" style="239" bestFit="1" customWidth="1"/>
    <col min="8194" max="8194" width="19.5703125" style="239" bestFit="1" customWidth="1"/>
    <col min="8195" max="8195" width="8.5703125" style="239" bestFit="1" customWidth="1"/>
    <col min="8196" max="8196" width="12.85546875" style="239" bestFit="1" customWidth="1"/>
    <col min="8197" max="8197" width="9.7109375" style="239" customWidth="1"/>
    <col min="8198" max="8198" width="18.85546875" style="239" customWidth="1"/>
    <col min="8199" max="8199" width="16.42578125" style="239" customWidth="1"/>
    <col min="8200" max="8200" width="21.140625" style="239" customWidth="1"/>
    <col min="8201" max="8201" width="3.5703125" style="239" customWidth="1"/>
    <col min="8202" max="8208" width="11.28515625" style="239" customWidth="1"/>
    <col min="8209" max="8447" width="9.140625" style="239"/>
    <col min="8448" max="8448" width="3.5703125" style="239" customWidth="1"/>
    <col min="8449" max="8449" width="5.7109375" style="239" bestFit="1" customWidth="1"/>
    <col min="8450" max="8450" width="19.5703125" style="239" bestFit="1" customWidth="1"/>
    <col min="8451" max="8451" width="8.5703125" style="239" bestFit="1" customWidth="1"/>
    <col min="8452" max="8452" width="12.85546875" style="239" bestFit="1" customWidth="1"/>
    <col min="8453" max="8453" width="9.7109375" style="239" customWidth="1"/>
    <col min="8454" max="8454" width="18.85546875" style="239" customWidth="1"/>
    <col min="8455" max="8455" width="16.42578125" style="239" customWidth="1"/>
    <col min="8456" max="8456" width="21.140625" style="239" customWidth="1"/>
    <col min="8457" max="8457" width="3.5703125" style="239" customWidth="1"/>
    <col min="8458" max="8464" width="11.28515625" style="239" customWidth="1"/>
    <col min="8465" max="8703" width="9.140625" style="239"/>
    <col min="8704" max="8704" width="3.5703125" style="239" customWidth="1"/>
    <col min="8705" max="8705" width="5.7109375" style="239" bestFit="1" customWidth="1"/>
    <col min="8706" max="8706" width="19.5703125" style="239" bestFit="1" customWidth="1"/>
    <col min="8707" max="8707" width="8.5703125" style="239" bestFit="1" customWidth="1"/>
    <col min="8708" max="8708" width="12.85546875" style="239" bestFit="1" customWidth="1"/>
    <col min="8709" max="8709" width="9.7109375" style="239" customWidth="1"/>
    <col min="8710" max="8710" width="18.85546875" style="239" customWidth="1"/>
    <col min="8711" max="8711" width="16.42578125" style="239" customWidth="1"/>
    <col min="8712" max="8712" width="21.140625" style="239" customWidth="1"/>
    <col min="8713" max="8713" width="3.5703125" style="239" customWidth="1"/>
    <col min="8714" max="8720" width="11.28515625" style="239" customWidth="1"/>
    <col min="8721" max="8959" width="9.140625" style="239"/>
    <col min="8960" max="8960" width="3.5703125" style="239" customWidth="1"/>
    <col min="8961" max="8961" width="5.7109375" style="239" bestFit="1" customWidth="1"/>
    <col min="8962" max="8962" width="19.5703125" style="239" bestFit="1" customWidth="1"/>
    <col min="8963" max="8963" width="8.5703125" style="239" bestFit="1" customWidth="1"/>
    <col min="8964" max="8964" width="12.85546875" style="239" bestFit="1" customWidth="1"/>
    <col min="8965" max="8965" width="9.7109375" style="239" customWidth="1"/>
    <col min="8966" max="8966" width="18.85546875" style="239" customWidth="1"/>
    <col min="8967" max="8967" width="16.42578125" style="239" customWidth="1"/>
    <col min="8968" max="8968" width="21.140625" style="239" customWidth="1"/>
    <col min="8969" max="8969" width="3.5703125" style="239" customWidth="1"/>
    <col min="8970" max="8976" width="11.28515625" style="239" customWidth="1"/>
    <col min="8977" max="9215" width="9.140625" style="239"/>
    <col min="9216" max="9216" width="3.5703125" style="239" customWidth="1"/>
    <col min="9217" max="9217" width="5.7109375" style="239" bestFit="1" customWidth="1"/>
    <col min="9218" max="9218" width="19.5703125" style="239" bestFit="1" customWidth="1"/>
    <col min="9219" max="9219" width="8.5703125" style="239" bestFit="1" customWidth="1"/>
    <col min="9220" max="9220" width="12.85546875" style="239" bestFit="1" customWidth="1"/>
    <col min="9221" max="9221" width="9.7109375" style="239" customWidth="1"/>
    <col min="9222" max="9222" width="18.85546875" style="239" customWidth="1"/>
    <col min="9223" max="9223" width="16.42578125" style="239" customWidth="1"/>
    <col min="9224" max="9224" width="21.140625" style="239" customWidth="1"/>
    <col min="9225" max="9225" width="3.5703125" style="239" customWidth="1"/>
    <col min="9226" max="9232" width="11.28515625" style="239" customWidth="1"/>
    <col min="9233" max="9471" width="9.140625" style="239"/>
    <col min="9472" max="9472" width="3.5703125" style="239" customWidth="1"/>
    <col min="9473" max="9473" width="5.7109375" style="239" bestFit="1" customWidth="1"/>
    <col min="9474" max="9474" width="19.5703125" style="239" bestFit="1" customWidth="1"/>
    <col min="9475" max="9475" width="8.5703125" style="239" bestFit="1" customWidth="1"/>
    <col min="9476" max="9476" width="12.85546875" style="239" bestFit="1" customWidth="1"/>
    <col min="9477" max="9477" width="9.7109375" style="239" customWidth="1"/>
    <col min="9478" max="9478" width="18.85546875" style="239" customWidth="1"/>
    <col min="9479" max="9479" width="16.42578125" style="239" customWidth="1"/>
    <col min="9480" max="9480" width="21.140625" style="239" customWidth="1"/>
    <col min="9481" max="9481" width="3.5703125" style="239" customWidth="1"/>
    <col min="9482" max="9488" width="11.28515625" style="239" customWidth="1"/>
    <col min="9489" max="9727" width="9.140625" style="239"/>
    <col min="9728" max="9728" width="3.5703125" style="239" customWidth="1"/>
    <col min="9729" max="9729" width="5.7109375" style="239" bestFit="1" customWidth="1"/>
    <col min="9730" max="9730" width="19.5703125" style="239" bestFit="1" customWidth="1"/>
    <col min="9731" max="9731" width="8.5703125" style="239" bestFit="1" customWidth="1"/>
    <col min="9732" max="9732" width="12.85546875" style="239" bestFit="1" customWidth="1"/>
    <col min="9733" max="9733" width="9.7109375" style="239" customWidth="1"/>
    <col min="9734" max="9734" width="18.85546875" style="239" customWidth="1"/>
    <col min="9735" max="9735" width="16.42578125" style="239" customWidth="1"/>
    <col min="9736" max="9736" width="21.140625" style="239" customWidth="1"/>
    <col min="9737" max="9737" width="3.5703125" style="239" customWidth="1"/>
    <col min="9738" max="9744" width="11.28515625" style="239" customWidth="1"/>
    <col min="9745" max="9983" width="9.140625" style="239"/>
    <col min="9984" max="9984" width="3.5703125" style="239" customWidth="1"/>
    <col min="9985" max="9985" width="5.7109375" style="239" bestFit="1" customWidth="1"/>
    <col min="9986" max="9986" width="19.5703125" style="239" bestFit="1" customWidth="1"/>
    <col min="9987" max="9987" width="8.5703125" style="239" bestFit="1" customWidth="1"/>
    <col min="9988" max="9988" width="12.85546875" style="239" bestFit="1" customWidth="1"/>
    <col min="9989" max="9989" width="9.7109375" style="239" customWidth="1"/>
    <col min="9990" max="9990" width="18.85546875" style="239" customWidth="1"/>
    <col min="9991" max="9991" width="16.42578125" style="239" customWidth="1"/>
    <col min="9992" max="9992" width="21.140625" style="239" customWidth="1"/>
    <col min="9993" max="9993" width="3.5703125" style="239" customWidth="1"/>
    <col min="9994" max="10000" width="11.28515625" style="239" customWidth="1"/>
    <col min="10001" max="10239" width="9.140625" style="239"/>
    <col min="10240" max="10240" width="3.5703125" style="239" customWidth="1"/>
    <col min="10241" max="10241" width="5.7109375" style="239" bestFit="1" customWidth="1"/>
    <col min="10242" max="10242" width="19.5703125" style="239" bestFit="1" customWidth="1"/>
    <col min="10243" max="10243" width="8.5703125" style="239" bestFit="1" customWidth="1"/>
    <col min="10244" max="10244" width="12.85546875" style="239" bestFit="1" customWidth="1"/>
    <col min="10245" max="10245" width="9.7109375" style="239" customWidth="1"/>
    <col min="10246" max="10246" width="18.85546875" style="239" customWidth="1"/>
    <col min="10247" max="10247" width="16.42578125" style="239" customWidth="1"/>
    <col min="10248" max="10248" width="21.140625" style="239" customWidth="1"/>
    <col min="10249" max="10249" width="3.5703125" style="239" customWidth="1"/>
    <col min="10250" max="10256" width="11.28515625" style="239" customWidth="1"/>
    <col min="10257" max="10495" width="9.140625" style="239"/>
    <col min="10496" max="10496" width="3.5703125" style="239" customWidth="1"/>
    <col min="10497" max="10497" width="5.7109375" style="239" bestFit="1" customWidth="1"/>
    <col min="10498" max="10498" width="19.5703125" style="239" bestFit="1" customWidth="1"/>
    <col min="10499" max="10499" width="8.5703125" style="239" bestFit="1" customWidth="1"/>
    <col min="10500" max="10500" width="12.85546875" style="239" bestFit="1" customWidth="1"/>
    <col min="10501" max="10501" width="9.7109375" style="239" customWidth="1"/>
    <col min="10502" max="10502" width="18.85546875" style="239" customWidth="1"/>
    <col min="10503" max="10503" width="16.42578125" style="239" customWidth="1"/>
    <col min="10504" max="10504" width="21.140625" style="239" customWidth="1"/>
    <col min="10505" max="10505" width="3.5703125" style="239" customWidth="1"/>
    <col min="10506" max="10512" width="11.28515625" style="239" customWidth="1"/>
    <col min="10513" max="10751" width="9.140625" style="239"/>
    <col min="10752" max="10752" width="3.5703125" style="239" customWidth="1"/>
    <col min="10753" max="10753" width="5.7109375" style="239" bestFit="1" customWidth="1"/>
    <col min="10754" max="10754" width="19.5703125" style="239" bestFit="1" customWidth="1"/>
    <col min="10755" max="10755" width="8.5703125" style="239" bestFit="1" customWidth="1"/>
    <col min="10756" max="10756" width="12.85546875" style="239" bestFit="1" customWidth="1"/>
    <col min="10757" max="10757" width="9.7109375" style="239" customWidth="1"/>
    <col min="10758" max="10758" width="18.85546875" style="239" customWidth="1"/>
    <col min="10759" max="10759" width="16.42578125" style="239" customWidth="1"/>
    <col min="10760" max="10760" width="21.140625" style="239" customWidth="1"/>
    <col min="10761" max="10761" width="3.5703125" style="239" customWidth="1"/>
    <col min="10762" max="10768" width="11.28515625" style="239" customWidth="1"/>
    <col min="10769" max="11007" width="9.140625" style="239"/>
    <col min="11008" max="11008" width="3.5703125" style="239" customWidth="1"/>
    <col min="11009" max="11009" width="5.7109375" style="239" bestFit="1" customWidth="1"/>
    <col min="11010" max="11010" width="19.5703125" style="239" bestFit="1" customWidth="1"/>
    <col min="11011" max="11011" width="8.5703125" style="239" bestFit="1" customWidth="1"/>
    <col min="11012" max="11012" width="12.85546875" style="239" bestFit="1" customWidth="1"/>
    <col min="11013" max="11013" width="9.7109375" style="239" customWidth="1"/>
    <col min="11014" max="11014" width="18.85546875" style="239" customWidth="1"/>
    <col min="11015" max="11015" width="16.42578125" style="239" customWidth="1"/>
    <col min="11016" max="11016" width="21.140625" style="239" customWidth="1"/>
    <col min="11017" max="11017" width="3.5703125" style="239" customWidth="1"/>
    <col min="11018" max="11024" width="11.28515625" style="239" customWidth="1"/>
    <col min="11025" max="11263" width="9.140625" style="239"/>
    <col min="11264" max="11264" width="3.5703125" style="239" customWidth="1"/>
    <col min="11265" max="11265" width="5.7109375" style="239" bestFit="1" customWidth="1"/>
    <col min="11266" max="11266" width="19.5703125" style="239" bestFit="1" customWidth="1"/>
    <col min="11267" max="11267" width="8.5703125" style="239" bestFit="1" customWidth="1"/>
    <col min="11268" max="11268" width="12.85546875" style="239" bestFit="1" customWidth="1"/>
    <col min="11269" max="11269" width="9.7109375" style="239" customWidth="1"/>
    <col min="11270" max="11270" width="18.85546875" style="239" customWidth="1"/>
    <col min="11271" max="11271" width="16.42578125" style="239" customWidth="1"/>
    <col min="11272" max="11272" width="21.140625" style="239" customWidth="1"/>
    <col min="11273" max="11273" width="3.5703125" style="239" customWidth="1"/>
    <col min="11274" max="11280" width="11.28515625" style="239" customWidth="1"/>
    <col min="11281" max="11519" width="9.140625" style="239"/>
    <col min="11520" max="11520" width="3.5703125" style="239" customWidth="1"/>
    <col min="11521" max="11521" width="5.7109375" style="239" bestFit="1" customWidth="1"/>
    <col min="11522" max="11522" width="19.5703125" style="239" bestFit="1" customWidth="1"/>
    <col min="11523" max="11523" width="8.5703125" style="239" bestFit="1" customWidth="1"/>
    <col min="11524" max="11524" width="12.85546875" style="239" bestFit="1" customWidth="1"/>
    <col min="11525" max="11525" width="9.7109375" style="239" customWidth="1"/>
    <col min="11526" max="11526" width="18.85546875" style="239" customWidth="1"/>
    <col min="11527" max="11527" width="16.42578125" style="239" customWidth="1"/>
    <col min="11528" max="11528" width="21.140625" style="239" customWidth="1"/>
    <col min="11529" max="11529" width="3.5703125" style="239" customWidth="1"/>
    <col min="11530" max="11536" width="11.28515625" style="239" customWidth="1"/>
    <col min="11537" max="11775" width="9.140625" style="239"/>
    <col min="11776" max="11776" width="3.5703125" style="239" customWidth="1"/>
    <col min="11777" max="11777" width="5.7109375" style="239" bestFit="1" customWidth="1"/>
    <col min="11778" max="11778" width="19.5703125" style="239" bestFit="1" customWidth="1"/>
    <col min="11779" max="11779" width="8.5703125" style="239" bestFit="1" customWidth="1"/>
    <col min="11780" max="11780" width="12.85546875" style="239" bestFit="1" customWidth="1"/>
    <col min="11781" max="11781" width="9.7109375" style="239" customWidth="1"/>
    <col min="11782" max="11782" width="18.85546875" style="239" customWidth="1"/>
    <col min="11783" max="11783" width="16.42578125" style="239" customWidth="1"/>
    <col min="11784" max="11784" width="21.140625" style="239" customWidth="1"/>
    <col min="11785" max="11785" width="3.5703125" style="239" customWidth="1"/>
    <col min="11786" max="11792" width="11.28515625" style="239" customWidth="1"/>
    <col min="11793" max="12031" width="9.140625" style="239"/>
    <col min="12032" max="12032" width="3.5703125" style="239" customWidth="1"/>
    <col min="12033" max="12033" width="5.7109375" style="239" bestFit="1" customWidth="1"/>
    <col min="12034" max="12034" width="19.5703125" style="239" bestFit="1" customWidth="1"/>
    <col min="12035" max="12035" width="8.5703125" style="239" bestFit="1" customWidth="1"/>
    <col min="12036" max="12036" width="12.85546875" style="239" bestFit="1" customWidth="1"/>
    <col min="12037" max="12037" width="9.7109375" style="239" customWidth="1"/>
    <col min="12038" max="12038" width="18.85546875" style="239" customWidth="1"/>
    <col min="12039" max="12039" width="16.42578125" style="239" customWidth="1"/>
    <col min="12040" max="12040" width="21.140625" style="239" customWidth="1"/>
    <col min="12041" max="12041" width="3.5703125" style="239" customWidth="1"/>
    <col min="12042" max="12048" width="11.28515625" style="239" customWidth="1"/>
    <col min="12049" max="12287" width="9.140625" style="239"/>
    <col min="12288" max="12288" width="3.5703125" style="239" customWidth="1"/>
    <col min="12289" max="12289" width="5.7109375" style="239" bestFit="1" customWidth="1"/>
    <col min="12290" max="12290" width="19.5703125" style="239" bestFit="1" customWidth="1"/>
    <col min="12291" max="12291" width="8.5703125" style="239" bestFit="1" customWidth="1"/>
    <col min="12292" max="12292" width="12.85546875" style="239" bestFit="1" customWidth="1"/>
    <col min="12293" max="12293" width="9.7109375" style="239" customWidth="1"/>
    <col min="12294" max="12294" width="18.85546875" style="239" customWidth="1"/>
    <col min="12295" max="12295" width="16.42578125" style="239" customWidth="1"/>
    <col min="12296" max="12296" width="21.140625" style="239" customWidth="1"/>
    <col min="12297" max="12297" width="3.5703125" style="239" customWidth="1"/>
    <col min="12298" max="12304" width="11.28515625" style="239" customWidth="1"/>
    <col min="12305" max="12543" width="9.140625" style="239"/>
    <col min="12544" max="12544" width="3.5703125" style="239" customWidth="1"/>
    <col min="12545" max="12545" width="5.7109375" style="239" bestFit="1" customWidth="1"/>
    <col min="12546" max="12546" width="19.5703125" style="239" bestFit="1" customWidth="1"/>
    <col min="12547" max="12547" width="8.5703125" style="239" bestFit="1" customWidth="1"/>
    <col min="12548" max="12548" width="12.85546875" style="239" bestFit="1" customWidth="1"/>
    <col min="12549" max="12549" width="9.7109375" style="239" customWidth="1"/>
    <col min="12550" max="12550" width="18.85546875" style="239" customWidth="1"/>
    <col min="12551" max="12551" width="16.42578125" style="239" customWidth="1"/>
    <col min="12552" max="12552" width="21.140625" style="239" customWidth="1"/>
    <col min="12553" max="12553" width="3.5703125" style="239" customWidth="1"/>
    <col min="12554" max="12560" width="11.28515625" style="239" customWidth="1"/>
    <col min="12561" max="12799" width="9.140625" style="239"/>
    <col min="12800" max="12800" width="3.5703125" style="239" customWidth="1"/>
    <col min="12801" max="12801" width="5.7109375" style="239" bestFit="1" customWidth="1"/>
    <col min="12802" max="12802" width="19.5703125" style="239" bestFit="1" customWidth="1"/>
    <col min="12803" max="12803" width="8.5703125" style="239" bestFit="1" customWidth="1"/>
    <col min="12804" max="12804" width="12.85546875" style="239" bestFit="1" customWidth="1"/>
    <col min="12805" max="12805" width="9.7109375" style="239" customWidth="1"/>
    <col min="12806" max="12806" width="18.85546875" style="239" customWidth="1"/>
    <col min="12807" max="12807" width="16.42578125" style="239" customWidth="1"/>
    <col min="12808" max="12808" width="21.140625" style="239" customWidth="1"/>
    <col min="12809" max="12809" width="3.5703125" style="239" customWidth="1"/>
    <col min="12810" max="12816" width="11.28515625" style="239" customWidth="1"/>
    <col min="12817" max="13055" width="9.140625" style="239"/>
    <col min="13056" max="13056" width="3.5703125" style="239" customWidth="1"/>
    <col min="13057" max="13057" width="5.7109375" style="239" bestFit="1" customWidth="1"/>
    <col min="13058" max="13058" width="19.5703125" style="239" bestFit="1" customWidth="1"/>
    <col min="13059" max="13059" width="8.5703125" style="239" bestFit="1" customWidth="1"/>
    <col min="13060" max="13060" width="12.85546875" style="239" bestFit="1" customWidth="1"/>
    <col min="13061" max="13061" width="9.7109375" style="239" customWidth="1"/>
    <col min="13062" max="13062" width="18.85546875" style="239" customWidth="1"/>
    <col min="13063" max="13063" width="16.42578125" style="239" customWidth="1"/>
    <col min="13064" max="13064" width="21.140625" style="239" customWidth="1"/>
    <col min="13065" max="13065" width="3.5703125" style="239" customWidth="1"/>
    <col min="13066" max="13072" width="11.28515625" style="239" customWidth="1"/>
    <col min="13073" max="13311" width="9.140625" style="239"/>
    <col min="13312" max="13312" width="3.5703125" style="239" customWidth="1"/>
    <col min="13313" max="13313" width="5.7109375" style="239" bestFit="1" customWidth="1"/>
    <col min="13314" max="13314" width="19.5703125" style="239" bestFit="1" customWidth="1"/>
    <col min="13315" max="13315" width="8.5703125" style="239" bestFit="1" customWidth="1"/>
    <col min="13316" max="13316" width="12.85546875" style="239" bestFit="1" customWidth="1"/>
    <col min="13317" max="13317" width="9.7109375" style="239" customWidth="1"/>
    <col min="13318" max="13318" width="18.85546875" style="239" customWidth="1"/>
    <col min="13319" max="13319" width="16.42578125" style="239" customWidth="1"/>
    <col min="13320" max="13320" width="21.140625" style="239" customWidth="1"/>
    <col min="13321" max="13321" width="3.5703125" style="239" customWidth="1"/>
    <col min="13322" max="13328" width="11.28515625" style="239" customWidth="1"/>
    <col min="13329" max="13567" width="9.140625" style="239"/>
    <col min="13568" max="13568" width="3.5703125" style="239" customWidth="1"/>
    <col min="13569" max="13569" width="5.7109375" style="239" bestFit="1" customWidth="1"/>
    <col min="13570" max="13570" width="19.5703125" style="239" bestFit="1" customWidth="1"/>
    <col min="13571" max="13571" width="8.5703125" style="239" bestFit="1" customWidth="1"/>
    <col min="13572" max="13572" width="12.85546875" style="239" bestFit="1" customWidth="1"/>
    <col min="13573" max="13573" width="9.7109375" style="239" customWidth="1"/>
    <col min="13574" max="13574" width="18.85546875" style="239" customWidth="1"/>
    <col min="13575" max="13575" width="16.42578125" style="239" customWidth="1"/>
    <col min="13576" max="13576" width="21.140625" style="239" customWidth="1"/>
    <col min="13577" max="13577" width="3.5703125" style="239" customWidth="1"/>
    <col min="13578" max="13584" width="11.28515625" style="239" customWidth="1"/>
    <col min="13585" max="13823" width="9.140625" style="239"/>
    <col min="13824" max="13824" width="3.5703125" style="239" customWidth="1"/>
    <col min="13825" max="13825" width="5.7109375" style="239" bestFit="1" customWidth="1"/>
    <col min="13826" max="13826" width="19.5703125" style="239" bestFit="1" customWidth="1"/>
    <col min="13827" max="13827" width="8.5703125" style="239" bestFit="1" customWidth="1"/>
    <col min="13828" max="13828" width="12.85546875" style="239" bestFit="1" customWidth="1"/>
    <col min="13829" max="13829" width="9.7109375" style="239" customWidth="1"/>
    <col min="13830" max="13830" width="18.85546875" style="239" customWidth="1"/>
    <col min="13831" max="13831" width="16.42578125" style="239" customWidth="1"/>
    <col min="13832" max="13832" width="21.140625" style="239" customWidth="1"/>
    <col min="13833" max="13833" width="3.5703125" style="239" customWidth="1"/>
    <col min="13834" max="13840" width="11.28515625" style="239" customWidth="1"/>
    <col min="13841" max="14079" width="9.140625" style="239"/>
    <col min="14080" max="14080" width="3.5703125" style="239" customWidth="1"/>
    <col min="14081" max="14081" width="5.7109375" style="239" bestFit="1" customWidth="1"/>
    <col min="14082" max="14082" width="19.5703125" style="239" bestFit="1" customWidth="1"/>
    <col min="14083" max="14083" width="8.5703125" style="239" bestFit="1" customWidth="1"/>
    <col min="14084" max="14084" width="12.85546875" style="239" bestFit="1" customWidth="1"/>
    <col min="14085" max="14085" width="9.7109375" style="239" customWidth="1"/>
    <col min="14086" max="14086" width="18.85546875" style="239" customWidth="1"/>
    <col min="14087" max="14087" width="16.42578125" style="239" customWidth="1"/>
    <col min="14088" max="14088" width="21.140625" style="239" customWidth="1"/>
    <col min="14089" max="14089" width="3.5703125" style="239" customWidth="1"/>
    <col min="14090" max="14096" width="11.28515625" style="239" customWidth="1"/>
    <col min="14097" max="14335" width="9.140625" style="239"/>
    <col min="14336" max="14336" width="3.5703125" style="239" customWidth="1"/>
    <col min="14337" max="14337" width="5.7109375" style="239" bestFit="1" customWidth="1"/>
    <col min="14338" max="14338" width="19.5703125" style="239" bestFit="1" customWidth="1"/>
    <col min="14339" max="14339" width="8.5703125" style="239" bestFit="1" customWidth="1"/>
    <col min="14340" max="14340" width="12.85546875" style="239" bestFit="1" customWidth="1"/>
    <col min="14341" max="14341" width="9.7109375" style="239" customWidth="1"/>
    <col min="14342" max="14342" width="18.85546875" style="239" customWidth="1"/>
    <col min="14343" max="14343" width="16.42578125" style="239" customWidth="1"/>
    <col min="14344" max="14344" width="21.140625" style="239" customWidth="1"/>
    <col min="14345" max="14345" width="3.5703125" style="239" customWidth="1"/>
    <col min="14346" max="14352" width="11.28515625" style="239" customWidth="1"/>
    <col min="14353" max="14591" width="9.140625" style="239"/>
    <col min="14592" max="14592" width="3.5703125" style="239" customWidth="1"/>
    <col min="14593" max="14593" width="5.7109375" style="239" bestFit="1" customWidth="1"/>
    <col min="14594" max="14594" width="19.5703125" style="239" bestFit="1" customWidth="1"/>
    <col min="14595" max="14595" width="8.5703125" style="239" bestFit="1" customWidth="1"/>
    <col min="14596" max="14596" width="12.85546875" style="239" bestFit="1" customWidth="1"/>
    <col min="14597" max="14597" width="9.7109375" style="239" customWidth="1"/>
    <col min="14598" max="14598" width="18.85546875" style="239" customWidth="1"/>
    <col min="14599" max="14599" width="16.42578125" style="239" customWidth="1"/>
    <col min="14600" max="14600" width="21.140625" style="239" customWidth="1"/>
    <col min="14601" max="14601" width="3.5703125" style="239" customWidth="1"/>
    <col min="14602" max="14608" width="11.28515625" style="239" customWidth="1"/>
    <col min="14609" max="14847" width="9.140625" style="239"/>
    <col min="14848" max="14848" width="3.5703125" style="239" customWidth="1"/>
    <col min="14849" max="14849" width="5.7109375" style="239" bestFit="1" customWidth="1"/>
    <col min="14850" max="14850" width="19.5703125" style="239" bestFit="1" customWidth="1"/>
    <col min="14851" max="14851" width="8.5703125" style="239" bestFit="1" customWidth="1"/>
    <col min="14852" max="14852" width="12.85546875" style="239" bestFit="1" customWidth="1"/>
    <col min="14853" max="14853" width="9.7109375" style="239" customWidth="1"/>
    <col min="14854" max="14854" width="18.85546875" style="239" customWidth="1"/>
    <col min="14855" max="14855" width="16.42578125" style="239" customWidth="1"/>
    <col min="14856" max="14856" width="21.140625" style="239" customWidth="1"/>
    <col min="14857" max="14857" width="3.5703125" style="239" customWidth="1"/>
    <col min="14858" max="14864" width="11.28515625" style="239" customWidth="1"/>
    <col min="14865" max="15103" width="9.140625" style="239"/>
    <col min="15104" max="15104" width="3.5703125" style="239" customWidth="1"/>
    <col min="15105" max="15105" width="5.7109375" style="239" bestFit="1" customWidth="1"/>
    <col min="15106" max="15106" width="19.5703125" style="239" bestFit="1" customWidth="1"/>
    <col min="15107" max="15107" width="8.5703125" style="239" bestFit="1" customWidth="1"/>
    <col min="15108" max="15108" width="12.85546875" style="239" bestFit="1" customWidth="1"/>
    <col min="15109" max="15109" width="9.7109375" style="239" customWidth="1"/>
    <col min="15110" max="15110" width="18.85546875" style="239" customWidth="1"/>
    <col min="15111" max="15111" width="16.42578125" style="239" customWidth="1"/>
    <col min="15112" max="15112" width="21.140625" style="239" customWidth="1"/>
    <col min="15113" max="15113" width="3.5703125" style="239" customWidth="1"/>
    <col min="15114" max="15120" width="11.28515625" style="239" customWidth="1"/>
    <col min="15121" max="15359" width="9.140625" style="239"/>
    <col min="15360" max="15360" width="3.5703125" style="239" customWidth="1"/>
    <col min="15361" max="15361" width="5.7109375" style="239" bestFit="1" customWidth="1"/>
    <col min="15362" max="15362" width="19.5703125" style="239" bestFit="1" customWidth="1"/>
    <col min="15363" max="15363" width="8.5703125" style="239" bestFit="1" customWidth="1"/>
    <col min="15364" max="15364" width="12.85546875" style="239" bestFit="1" customWidth="1"/>
    <col min="15365" max="15365" width="9.7109375" style="239" customWidth="1"/>
    <col min="15366" max="15366" width="18.85546875" style="239" customWidth="1"/>
    <col min="15367" max="15367" width="16.42578125" style="239" customWidth="1"/>
    <col min="15368" max="15368" width="21.140625" style="239" customWidth="1"/>
    <col min="15369" max="15369" width="3.5703125" style="239" customWidth="1"/>
    <col min="15370" max="15376" width="11.28515625" style="239" customWidth="1"/>
    <col min="15377" max="15615" width="9.140625" style="239"/>
    <col min="15616" max="15616" width="3.5703125" style="239" customWidth="1"/>
    <col min="15617" max="15617" width="5.7109375" style="239" bestFit="1" customWidth="1"/>
    <col min="15618" max="15618" width="19.5703125" style="239" bestFit="1" customWidth="1"/>
    <col min="15619" max="15619" width="8.5703125" style="239" bestFit="1" customWidth="1"/>
    <col min="15620" max="15620" width="12.85546875" style="239" bestFit="1" customWidth="1"/>
    <col min="15621" max="15621" width="9.7109375" style="239" customWidth="1"/>
    <col min="15622" max="15622" width="18.85546875" style="239" customWidth="1"/>
    <col min="15623" max="15623" width="16.42578125" style="239" customWidth="1"/>
    <col min="15624" max="15624" width="21.140625" style="239" customWidth="1"/>
    <col min="15625" max="15625" width="3.5703125" style="239" customWidth="1"/>
    <col min="15626" max="15632" width="11.28515625" style="239" customWidth="1"/>
    <col min="15633" max="15871" width="9.140625" style="239"/>
    <col min="15872" max="15872" width="3.5703125" style="239" customWidth="1"/>
    <col min="15873" max="15873" width="5.7109375" style="239" bestFit="1" customWidth="1"/>
    <col min="15874" max="15874" width="19.5703125" style="239" bestFit="1" customWidth="1"/>
    <col min="15875" max="15875" width="8.5703125" style="239" bestFit="1" customWidth="1"/>
    <col min="15876" max="15876" width="12.85546875" style="239" bestFit="1" customWidth="1"/>
    <col min="15877" max="15877" width="9.7109375" style="239" customWidth="1"/>
    <col min="15878" max="15878" width="18.85546875" style="239" customWidth="1"/>
    <col min="15879" max="15879" width="16.42578125" style="239" customWidth="1"/>
    <col min="15880" max="15880" width="21.140625" style="239" customWidth="1"/>
    <col min="15881" max="15881" width="3.5703125" style="239" customWidth="1"/>
    <col min="15882" max="15888" width="11.28515625" style="239" customWidth="1"/>
    <col min="15889" max="16127" width="9.140625" style="239"/>
    <col min="16128" max="16128" width="3.5703125" style="239" customWidth="1"/>
    <col min="16129" max="16129" width="5.7109375" style="239" bestFit="1" customWidth="1"/>
    <col min="16130" max="16130" width="19.5703125" style="239" bestFit="1" customWidth="1"/>
    <col min="16131" max="16131" width="8.5703125" style="239" bestFit="1" customWidth="1"/>
    <col min="16132" max="16132" width="12.85546875" style="239" bestFit="1" customWidth="1"/>
    <col min="16133" max="16133" width="9.7109375" style="239" customWidth="1"/>
    <col min="16134" max="16134" width="18.85546875" style="239" customWidth="1"/>
    <col min="16135" max="16135" width="16.42578125" style="239" customWidth="1"/>
    <col min="16136" max="16136" width="21.140625" style="239" customWidth="1"/>
    <col min="16137" max="16137" width="3.5703125" style="239" customWidth="1"/>
    <col min="16138" max="16144" width="11.28515625" style="239" customWidth="1"/>
    <col min="16145" max="16384" width="9.140625" style="239"/>
  </cols>
  <sheetData>
    <row r="2" spans="2:10">
      <c r="B2" s="49" t="s">
        <v>736</v>
      </c>
    </row>
    <row r="3" spans="2:10">
      <c r="B3" s="49" t="s">
        <v>745</v>
      </c>
    </row>
    <row r="4" spans="2:10">
      <c r="G4" s="670"/>
      <c r="H4" s="670"/>
    </row>
    <row r="5" spans="2:10" ht="15.75">
      <c r="E5" s="1208" t="s">
        <v>764</v>
      </c>
      <c r="F5" s="1208"/>
      <c r="G5" s="670"/>
      <c r="H5" s="670"/>
    </row>
    <row r="6" spans="2:10">
      <c r="G6" s="670"/>
      <c r="H6" s="670"/>
    </row>
    <row r="7" spans="2:10" ht="18">
      <c r="B7" s="671" t="s">
        <v>765</v>
      </c>
      <c r="C7" s="672"/>
      <c r="D7" s="673"/>
      <c r="E7" s="673"/>
      <c r="F7" s="673"/>
      <c r="G7" s="673"/>
      <c r="H7" s="673"/>
      <c r="I7" s="673"/>
    </row>
    <row r="8" spans="2:10" ht="13.5" thickBot="1">
      <c r="B8" s="673"/>
      <c r="C8" s="672"/>
      <c r="D8" s="673"/>
      <c r="E8" s="673"/>
      <c r="F8" s="673"/>
      <c r="G8" s="673"/>
      <c r="H8" s="670" t="s">
        <v>162</v>
      </c>
    </row>
    <row r="9" spans="2:10" ht="20.100000000000001" customHeight="1" thickTop="1">
      <c r="B9" s="1209" t="s">
        <v>3</v>
      </c>
      <c r="C9" s="1210"/>
      <c r="D9" s="1210"/>
      <c r="E9" s="1210"/>
      <c r="F9" s="1210"/>
      <c r="G9" s="674" t="s">
        <v>766</v>
      </c>
      <c r="H9" s="675" t="s">
        <v>767</v>
      </c>
      <c r="I9" s="672"/>
      <c r="J9" s="673"/>
    </row>
    <row r="10" spans="2:10" ht="47.25" customHeight="1">
      <c r="B10" s="1211"/>
      <c r="C10" s="1212"/>
      <c r="D10" s="1212"/>
      <c r="E10" s="1212"/>
      <c r="F10" s="1212"/>
      <c r="G10" s="676">
        <v>45382</v>
      </c>
      <c r="H10" s="708">
        <v>45747</v>
      </c>
      <c r="I10" s="672"/>
      <c r="J10" s="673"/>
    </row>
    <row r="11" spans="2:10" ht="24.95" customHeight="1">
      <c r="B11" s="637" t="s">
        <v>290</v>
      </c>
      <c r="C11" s="248"/>
      <c r="D11" s="248"/>
      <c r="E11" s="249"/>
      <c r="F11" s="249"/>
      <c r="G11" s="266">
        <v>0</v>
      </c>
      <c r="H11" s="677">
        <v>0</v>
      </c>
    </row>
    <row r="12" spans="2:10" ht="24.95" customHeight="1">
      <c r="B12" s="637" t="s">
        <v>768</v>
      </c>
      <c r="C12" s="248" t="s">
        <v>40</v>
      </c>
      <c r="D12" s="248"/>
      <c r="E12" s="249"/>
      <c r="F12" s="249"/>
      <c r="G12" s="266">
        <f>'SCH-22 Collegewise BS 24-25'!G14</f>
        <v>-213722</v>
      </c>
      <c r="H12" s="268">
        <f>'SCH-22 Collegewise BS 24-25'!F14</f>
        <v>-1362490</v>
      </c>
    </row>
    <row r="13" spans="2:10" ht="24.95" customHeight="1">
      <c r="B13" s="637" t="s">
        <v>769</v>
      </c>
      <c r="C13" s="248" t="s">
        <v>770</v>
      </c>
      <c r="D13" s="248"/>
      <c r="E13" s="249"/>
      <c r="F13" s="249"/>
      <c r="G13" s="266">
        <v>0</v>
      </c>
      <c r="H13" s="677">
        <v>0</v>
      </c>
    </row>
    <row r="14" spans="2:10" ht="24.95" customHeight="1">
      <c r="B14" s="637" t="s">
        <v>613</v>
      </c>
      <c r="C14" s="248"/>
      <c r="D14" s="248"/>
      <c r="E14" s="249"/>
      <c r="F14" s="249"/>
      <c r="G14" s="266">
        <f>G11+G12+G13</f>
        <v>-213722</v>
      </c>
      <c r="H14" s="268">
        <f>H11+H12+H13</f>
        <v>-1362490</v>
      </c>
    </row>
    <row r="15" spans="2:10" ht="24.95" customHeight="1" thickBot="1">
      <c r="B15" s="678"/>
      <c r="C15" s="679"/>
      <c r="D15" s="679"/>
      <c r="E15" s="679"/>
      <c r="F15" s="679"/>
      <c r="G15" s="300"/>
      <c r="H15" s="709"/>
    </row>
    <row r="16" spans="2:10" ht="15.75" thickTop="1">
      <c r="C16" s="483"/>
      <c r="D16" s="483"/>
      <c r="E16" s="483"/>
      <c r="F16" s="483"/>
      <c r="G16" s="483"/>
    </row>
    <row r="17" spans="3:7">
      <c r="C17" s="483"/>
      <c r="D17" s="483"/>
      <c r="E17" s="483"/>
      <c r="F17" s="483"/>
      <c r="G17" s="483"/>
    </row>
    <row r="18" spans="3:7">
      <c r="C18" s="483"/>
      <c r="D18" s="483"/>
      <c r="E18" s="483"/>
      <c r="F18" s="483"/>
      <c r="G18" s="483"/>
    </row>
  </sheetData>
  <mergeCells count="2">
    <mergeCell ref="E5:F5"/>
    <mergeCell ref="B9:F10"/>
  </mergeCells>
  <pageMargins left="0.98425196850393704" right="0.98425196850393704" top="0.98425196850393704" bottom="0.98425196850393704" header="0.51181102362204722" footer="0.51181102362204722"/>
  <pageSetup paperSize="5" scale="75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>
  <sheetPr>
    <tabColor rgb="FFC00000"/>
  </sheetPr>
  <dimension ref="B2:P82"/>
  <sheetViews>
    <sheetView view="pageBreakPreview" topLeftCell="A22" zoomScaleSheetLayoutView="100" workbookViewId="0">
      <selection activeCell="K50" sqref="K50:K52"/>
    </sheetView>
  </sheetViews>
  <sheetFormatPr defaultRowHeight="12.75"/>
  <cols>
    <col min="1" max="1" width="6.85546875" style="559" customWidth="1"/>
    <col min="2" max="2" width="3" style="559" customWidth="1"/>
    <col min="3" max="3" width="2.42578125" style="559" customWidth="1"/>
    <col min="4" max="7" width="19" style="559" customWidth="1"/>
    <col min="8" max="8" width="14.42578125" style="559" customWidth="1"/>
    <col min="9" max="9" width="21.28515625" style="559" customWidth="1"/>
    <col min="10" max="11" width="17.28515625" style="559" customWidth="1"/>
    <col min="12" max="12" width="2.28515625" style="559" customWidth="1"/>
    <col min="13" max="256" width="9.140625" style="559"/>
    <col min="257" max="257" width="6.85546875" style="559" customWidth="1"/>
    <col min="258" max="258" width="3" style="559" customWidth="1"/>
    <col min="259" max="259" width="2.42578125" style="559" customWidth="1"/>
    <col min="260" max="263" width="19" style="559" customWidth="1"/>
    <col min="264" max="264" width="14.42578125" style="559" customWidth="1"/>
    <col min="265" max="265" width="21.28515625" style="559" customWidth="1"/>
    <col min="266" max="267" width="17.28515625" style="559" customWidth="1"/>
    <col min="268" max="268" width="2.28515625" style="559" customWidth="1"/>
    <col min="269" max="512" width="9.140625" style="559"/>
    <col min="513" max="513" width="6.85546875" style="559" customWidth="1"/>
    <col min="514" max="514" width="3" style="559" customWidth="1"/>
    <col min="515" max="515" width="2.42578125" style="559" customWidth="1"/>
    <col min="516" max="519" width="19" style="559" customWidth="1"/>
    <col min="520" max="520" width="14.42578125" style="559" customWidth="1"/>
    <col min="521" max="521" width="21.28515625" style="559" customWidth="1"/>
    <col min="522" max="523" width="17.28515625" style="559" customWidth="1"/>
    <col min="524" max="524" width="2.28515625" style="559" customWidth="1"/>
    <col min="525" max="768" width="9.140625" style="559"/>
    <col min="769" max="769" width="6.85546875" style="559" customWidth="1"/>
    <col min="770" max="770" width="3" style="559" customWidth="1"/>
    <col min="771" max="771" width="2.42578125" style="559" customWidth="1"/>
    <col min="772" max="775" width="19" style="559" customWidth="1"/>
    <col min="776" max="776" width="14.42578125" style="559" customWidth="1"/>
    <col min="777" max="777" width="21.28515625" style="559" customWidth="1"/>
    <col min="778" max="779" width="17.28515625" style="559" customWidth="1"/>
    <col min="780" max="780" width="2.28515625" style="559" customWidth="1"/>
    <col min="781" max="1024" width="9.140625" style="559"/>
    <col min="1025" max="1025" width="6.85546875" style="559" customWidth="1"/>
    <col min="1026" max="1026" width="3" style="559" customWidth="1"/>
    <col min="1027" max="1027" width="2.42578125" style="559" customWidth="1"/>
    <col min="1028" max="1031" width="19" style="559" customWidth="1"/>
    <col min="1032" max="1032" width="14.42578125" style="559" customWidth="1"/>
    <col min="1033" max="1033" width="21.28515625" style="559" customWidth="1"/>
    <col min="1034" max="1035" width="17.28515625" style="559" customWidth="1"/>
    <col min="1036" max="1036" width="2.28515625" style="559" customWidth="1"/>
    <col min="1037" max="1280" width="9.140625" style="559"/>
    <col min="1281" max="1281" width="6.85546875" style="559" customWidth="1"/>
    <col min="1282" max="1282" width="3" style="559" customWidth="1"/>
    <col min="1283" max="1283" width="2.42578125" style="559" customWidth="1"/>
    <col min="1284" max="1287" width="19" style="559" customWidth="1"/>
    <col min="1288" max="1288" width="14.42578125" style="559" customWidth="1"/>
    <col min="1289" max="1289" width="21.28515625" style="559" customWidth="1"/>
    <col min="1290" max="1291" width="17.28515625" style="559" customWidth="1"/>
    <col min="1292" max="1292" width="2.28515625" style="559" customWidth="1"/>
    <col min="1293" max="1536" width="9.140625" style="559"/>
    <col min="1537" max="1537" width="6.85546875" style="559" customWidth="1"/>
    <col min="1538" max="1538" width="3" style="559" customWidth="1"/>
    <col min="1539" max="1539" width="2.42578125" style="559" customWidth="1"/>
    <col min="1540" max="1543" width="19" style="559" customWidth="1"/>
    <col min="1544" max="1544" width="14.42578125" style="559" customWidth="1"/>
    <col min="1545" max="1545" width="21.28515625" style="559" customWidth="1"/>
    <col min="1546" max="1547" width="17.28515625" style="559" customWidth="1"/>
    <col min="1548" max="1548" width="2.28515625" style="559" customWidth="1"/>
    <col min="1549" max="1792" width="9.140625" style="559"/>
    <col min="1793" max="1793" width="6.85546875" style="559" customWidth="1"/>
    <col min="1794" max="1794" width="3" style="559" customWidth="1"/>
    <col min="1795" max="1795" width="2.42578125" style="559" customWidth="1"/>
    <col min="1796" max="1799" width="19" style="559" customWidth="1"/>
    <col min="1800" max="1800" width="14.42578125" style="559" customWidth="1"/>
    <col min="1801" max="1801" width="21.28515625" style="559" customWidth="1"/>
    <col min="1802" max="1803" width="17.28515625" style="559" customWidth="1"/>
    <col min="1804" max="1804" width="2.28515625" style="559" customWidth="1"/>
    <col min="1805" max="2048" width="9.140625" style="559"/>
    <col min="2049" max="2049" width="6.85546875" style="559" customWidth="1"/>
    <col min="2050" max="2050" width="3" style="559" customWidth="1"/>
    <col min="2051" max="2051" width="2.42578125" style="559" customWidth="1"/>
    <col min="2052" max="2055" width="19" style="559" customWidth="1"/>
    <col min="2056" max="2056" width="14.42578125" style="559" customWidth="1"/>
    <col min="2057" max="2057" width="21.28515625" style="559" customWidth="1"/>
    <col min="2058" max="2059" width="17.28515625" style="559" customWidth="1"/>
    <col min="2060" max="2060" width="2.28515625" style="559" customWidth="1"/>
    <col min="2061" max="2304" width="9.140625" style="559"/>
    <col min="2305" max="2305" width="6.85546875" style="559" customWidth="1"/>
    <col min="2306" max="2306" width="3" style="559" customWidth="1"/>
    <col min="2307" max="2307" width="2.42578125" style="559" customWidth="1"/>
    <col min="2308" max="2311" width="19" style="559" customWidth="1"/>
    <col min="2312" max="2312" width="14.42578125" style="559" customWidth="1"/>
    <col min="2313" max="2313" width="21.28515625" style="559" customWidth="1"/>
    <col min="2314" max="2315" width="17.28515625" style="559" customWidth="1"/>
    <col min="2316" max="2316" width="2.28515625" style="559" customWidth="1"/>
    <col min="2317" max="2560" width="9.140625" style="559"/>
    <col min="2561" max="2561" width="6.85546875" style="559" customWidth="1"/>
    <col min="2562" max="2562" width="3" style="559" customWidth="1"/>
    <col min="2563" max="2563" width="2.42578125" style="559" customWidth="1"/>
    <col min="2564" max="2567" width="19" style="559" customWidth="1"/>
    <col min="2568" max="2568" width="14.42578125" style="559" customWidth="1"/>
    <col min="2569" max="2569" width="21.28515625" style="559" customWidth="1"/>
    <col min="2570" max="2571" width="17.28515625" style="559" customWidth="1"/>
    <col min="2572" max="2572" width="2.28515625" style="559" customWidth="1"/>
    <col min="2573" max="2816" width="9.140625" style="559"/>
    <col min="2817" max="2817" width="6.85546875" style="559" customWidth="1"/>
    <col min="2818" max="2818" width="3" style="559" customWidth="1"/>
    <col min="2819" max="2819" width="2.42578125" style="559" customWidth="1"/>
    <col min="2820" max="2823" width="19" style="559" customWidth="1"/>
    <col min="2824" max="2824" width="14.42578125" style="559" customWidth="1"/>
    <col min="2825" max="2825" width="21.28515625" style="559" customWidth="1"/>
    <col min="2826" max="2827" width="17.28515625" style="559" customWidth="1"/>
    <col min="2828" max="2828" width="2.28515625" style="559" customWidth="1"/>
    <col min="2829" max="3072" width="9.140625" style="559"/>
    <col min="3073" max="3073" width="6.85546875" style="559" customWidth="1"/>
    <col min="3074" max="3074" width="3" style="559" customWidth="1"/>
    <col min="3075" max="3075" width="2.42578125" style="559" customWidth="1"/>
    <col min="3076" max="3079" width="19" style="559" customWidth="1"/>
    <col min="3080" max="3080" width="14.42578125" style="559" customWidth="1"/>
    <col min="3081" max="3081" width="21.28515625" style="559" customWidth="1"/>
    <col min="3082" max="3083" width="17.28515625" style="559" customWidth="1"/>
    <col min="3084" max="3084" width="2.28515625" style="559" customWidth="1"/>
    <col min="3085" max="3328" width="9.140625" style="559"/>
    <col min="3329" max="3329" width="6.85546875" style="559" customWidth="1"/>
    <col min="3330" max="3330" width="3" style="559" customWidth="1"/>
    <col min="3331" max="3331" width="2.42578125" style="559" customWidth="1"/>
    <col min="3332" max="3335" width="19" style="559" customWidth="1"/>
    <col min="3336" max="3336" width="14.42578125" style="559" customWidth="1"/>
    <col min="3337" max="3337" width="21.28515625" style="559" customWidth="1"/>
    <col min="3338" max="3339" width="17.28515625" style="559" customWidth="1"/>
    <col min="3340" max="3340" width="2.28515625" style="559" customWidth="1"/>
    <col min="3341" max="3584" width="9.140625" style="559"/>
    <col min="3585" max="3585" width="6.85546875" style="559" customWidth="1"/>
    <col min="3586" max="3586" width="3" style="559" customWidth="1"/>
    <col min="3587" max="3587" width="2.42578125" style="559" customWidth="1"/>
    <col min="3588" max="3591" width="19" style="559" customWidth="1"/>
    <col min="3592" max="3592" width="14.42578125" style="559" customWidth="1"/>
    <col min="3593" max="3593" width="21.28515625" style="559" customWidth="1"/>
    <col min="3594" max="3595" width="17.28515625" style="559" customWidth="1"/>
    <col min="3596" max="3596" width="2.28515625" style="559" customWidth="1"/>
    <col min="3597" max="3840" width="9.140625" style="559"/>
    <col min="3841" max="3841" width="6.85546875" style="559" customWidth="1"/>
    <col min="3842" max="3842" width="3" style="559" customWidth="1"/>
    <col min="3843" max="3843" width="2.42578125" style="559" customWidth="1"/>
    <col min="3844" max="3847" width="19" style="559" customWidth="1"/>
    <col min="3848" max="3848" width="14.42578125" style="559" customWidth="1"/>
    <col min="3849" max="3849" width="21.28515625" style="559" customWidth="1"/>
    <col min="3850" max="3851" width="17.28515625" style="559" customWidth="1"/>
    <col min="3852" max="3852" width="2.28515625" style="559" customWidth="1"/>
    <col min="3853" max="4096" width="9.140625" style="559"/>
    <col min="4097" max="4097" width="6.85546875" style="559" customWidth="1"/>
    <col min="4098" max="4098" width="3" style="559" customWidth="1"/>
    <col min="4099" max="4099" width="2.42578125" style="559" customWidth="1"/>
    <col min="4100" max="4103" width="19" style="559" customWidth="1"/>
    <col min="4104" max="4104" width="14.42578125" style="559" customWidth="1"/>
    <col min="4105" max="4105" width="21.28515625" style="559" customWidth="1"/>
    <col min="4106" max="4107" width="17.28515625" style="559" customWidth="1"/>
    <col min="4108" max="4108" width="2.28515625" style="559" customWidth="1"/>
    <col min="4109" max="4352" width="9.140625" style="559"/>
    <col min="4353" max="4353" width="6.85546875" style="559" customWidth="1"/>
    <col min="4354" max="4354" width="3" style="559" customWidth="1"/>
    <col min="4355" max="4355" width="2.42578125" style="559" customWidth="1"/>
    <col min="4356" max="4359" width="19" style="559" customWidth="1"/>
    <col min="4360" max="4360" width="14.42578125" style="559" customWidth="1"/>
    <col min="4361" max="4361" width="21.28515625" style="559" customWidth="1"/>
    <col min="4362" max="4363" width="17.28515625" style="559" customWidth="1"/>
    <col min="4364" max="4364" width="2.28515625" style="559" customWidth="1"/>
    <col min="4365" max="4608" width="9.140625" style="559"/>
    <col min="4609" max="4609" width="6.85546875" style="559" customWidth="1"/>
    <col min="4610" max="4610" width="3" style="559" customWidth="1"/>
    <col min="4611" max="4611" width="2.42578125" style="559" customWidth="1"/>
    <col min="4612" max="4615" width="19" style="559" customWidth="1"/>
    <col min="4616" max="4616" width="14.42578125" style="559" customWidth="1"/>
    <col min="4617" max="4617" width="21.28515625" style="559" customWidth="1"/>
    <col min="4618" max="4619" width="17.28515625" style="559" customWidth="1"/>
    <col min="4620" max="4620" width="2.28515625" style="559" customWidth="1"/>
    <col min="4621" max="4864" width="9.140625" style="559"/>
    <col min="4865" max="4865" width="6.85546875" style="559" customWidth="1"/>
    <col min="4866" max="4866" width="3" style="559" customWidth="1"/>
    <col min="4867" max="4867" width="2.42578125" style="559" customWidth="1"/>
    <col min="4868" max="4871" width="19" style="559" customWidth="1"/>
    <col min="4872" max="4872" width="14.42578125" style="559" customWidth="1"/>
    <col min="4873" max="4873" width="21.28515625" style="559" customWidth="1"/>
    <col min="4874" max="4875" width="17.28515625" style="559" customWidth="1"/>
    <col min="4876" max="4876" width="2.28515625" style="559" customWidth="1"/>
    <col min="4877" max="5120" width="9.140625" style="559"/>
    <col min="5121" max="5121" width="6.85546875" style="559" customWidth="1"/>
    <col min="5122" max="5122" width="3" style="559" customWidth="1"/>
    <col min="5123" max="5123" width="2.42578125" style="559" customWidth="1"/>
    <col min="5124" max="5127" width="19" style="559" customWidth="1"/>
    <col min="5128" max="5128" width="14.42578125" style="559" customWidth="1"/>
    <col min="5129" max="5129" width="21.28515625" style="559" customWidth="1"/>
    <col min="5130" max="5131" width="17.28515625" style="559" customWidth="1"/>
    <col min="5132" max="5132" width="2.28515625" style="559" customWidth="1"/>
    <col min="5133" max="5376" width="9.140625" style="559"/>
    <col min="5377" max="5377" width="6.85546875" style="559" customWidth="1"/>
    <col min="5378" max="5378" width="3" style="559" customWidth="1"/>
    <col min="5379" max="5379" width="2.42578125" style="559" customWidth="1"/>
    <col min="5380" max="5383" width="19" style="559" customWidth="1"/>
    <col min="5384" max="5384" width="14.42578125" style="559" customWidth="1"/>
    <col min="5385" max="5385" width="21.28515625" style="559" customWidth="1"/>
    <col min="5386" max="5387" width="17.28515625" style="559" customWidth="1"/>
    <col min="5388" max="5388" width="2.28515625" style="559" customWidth="1"/>
    <col min="5389" max="5632" width="9.140625" style="559"/>
    <col min="5633" max="5633" width="6.85546875" style="559" customWidth="1"/>
    <col min="5634" max="5634" width="3" style="559" customWidth="1"/>
    <col min="5635" max="5635" width="2.42578125" style="559" customWidth="1"/>
    <col min="5636" max="5639" width="19" style="559" customWidth="1"/>
    <col min="5640" max="5640" width="14.42578125" style="559" customWidth="1"/>
    <col min="5641" max="5641" width="21.28515625" style="559" customWidth="1"/>
    <col min="5642" max="5643" width="17.28515625" style="559" customWidth="1"/>
    <col min="5644" max="5644" width="2.28515625" style="559" customWidth="1"/>
    <col min="5645" max="5888" width="9.140625" style="559"/>
    <col min="5889" max="5889" width="6.85546875" style="559" customWidth="1"/>
    <col min="5890" max="5890" width="3" style="559" customWidth="1"/>
    <col min="5891" max="5891" width="2.42578125" style="559" customWidth="1"/>
    <col min="5892" max="5895" width="19" style="559" customWidth="1"/>
    <col min="5896" max="5896" width="14.42578125" style="559" customWidth="1"/>
    <col min="5897" max="5897" width="21.28515625" style="559" customWidth="1"/>
    <col min="5898" max="5899" width="17.28515625" style="559" customWidth="1"/>
    <col min="5900" max="5900" width="2.28515625" style="559" customWidth="1"/>
    <col min="5901" max="6144" width="9.140625" style="559"/>
    <col min="6145" max="6145" width="6.85546875" style="559" customWidth="1"/>
    <col min="6146" max="6146" width="3" style="559" customWidth="1"/>
    <col min="6147" max="6147" width="2.42578125" style="559" customWidth="1"/>
    <col min="6148" max="6151" width="19" style="559" customWidth="1"/>
    <col min="6152" max="6152" width="14.42578125" style="559" customWidth="1"/>
    <col min="6153" max="6153" width="21.28515625" style="559" customWidth="1"/>
    <col min="6154" max="6155" width="17.28515625" style="559" customWidth="1"/>
    <col min="6156" max="6156" width="2.28515625" style="559" customWidth="1"/>
    <col min="6157" max="6400" width="9.140625" style="559"/>
    <col min="6401" max="6401" width="6.85546875" style="559" customWidth="1"/>
    <col min="6402" max="6402" width="3" style="559" customWidth="1"/>
    <col min="6403" max="6403" width="2.42578125" style="559" customWidth="1"/>
    <col min="6404" max="6407" width="19" style="559" customWidth="1"/>
    <col min="6408" max="6408" width="14.42578125" style="559" customWidth="1"/>
    <col min="6409" max="6409" width="21.28515625" style="559" customWidth="1"/>
    <col min="6410" max="6411" width="17.28515625" style="559" customWidth="1"/>
    <col min="6412" max="6412" width="2.28515625" style="559" customWidth="1"/>
    <col min="6413" max="6656" width="9.140625" style="559"/>
    <col min="6657" max="6657" width="6.85546875" style="559" customWidth="1"/>
    <col min="6658" max="6658" width="3" style="559" customWidth="1"/>
    <col min="6659" max="6659" width="2.42578125" style="559" customWidth="1"/>
    <col min="6660" max="6663" width="19" style="559" customWidth="1"/>
    <col min="6664" max="6664" width="14.42578125" style="559" customWidth="1"/>
    <col min="6665" max="6665" width="21.28515625" style="559" customWidth="1"/>
    <col min="6666" max="6667" width="17.28515625" style="559" customWidth="1"/>
    <col min="6668" max="6668" width="2.28515625" style="559" customWidth="1"/>
    <col min="6669" max="6912" width="9.140625" style="559"/>
    <col min="6913" max="6913" width="6.85546875" style="559" customWidth="1"/>
    <col min="6914" max="6914" width="3" style="559" customWidth="1"/>
    <col min="6915" max="6915" width="2.42578125" style="559" customWidth="1"/>
    <col min="6916" max="6919" width="19" style="559" customWidth="1"/>
    <col min="6920" max="6920" width="14.42578125" style="559" customWidth="1"/>
    <col min="6921" max="6921" width="21.28515625" style="559" customWidth="1"/>
    <col min="6922" max="6923" width="17.28515625" style="559" customWidth="1"/>
    <col min="6924" max="6924" width="2.28515625" style="559" customWidth="1"/>
    <col min="6925" max="7168" width="9.140625" style="559"/>
    <col min="7169" max="7169" width="6.85546875" style="559" customWidth="1"/>
    <col min="7170" max="7170" width="3" style="559" customWidth="1"/>
    <col min="7171" max="7171" width="2.42578125" style="559" customWidth="1"/>
    <col min="7172" max="7175" width="19" style="559" customWidth="1"/>
    <col min="7176" max="7176" width="14.42578125" style="559" customWidth="1"/>
    <col min="7177" max="7177" width="21.28515625" style="559" customWidth="1"/>
    <col min="7178" max="7179" width="17.28515625" style="559" customWidth="1"/>
    <col min="7180" max="7180" width="2.28515625" style="559" customWidth="1"/>
    <col min="7181" max="7424" width="9.140625" style="559"/>
    <col min="7425" max="7425" width="6.85546875" style="559" customWidth="1"/>
    <col min="7426" max="7426" width="3" style="559" customWidth="1"/>
    <col min="7427" max="7427" width="2.42578125" style="559" customWidth="1"/>
    <col min="7428" max="7431" width="19" style="559" customWidth="1"/>
    <col min="7432" max="7432" width="14.42578125" style="559" customWidth="1"/>
    <col min="7433" max="7433" width="21.28515625" style="559" customWidth="1"/>
    <col min="7434" max="7435" width="17.28515625" style="559" customWidth="1"/>
    <col min="7436" max="7436" width="2.28515625" style="559" customWidth="1"/>
    <col min="7437" max="7680" width="9.140625" style="559"/>
    <col min="7681" max="7681" width="6.85546875" style="559" customWidth="1"/>
    <col min="7682" max="7682" width="3" style="559" customWidth="1"/>
    <col min="7683" max="7683" width="2.42578125" style="559" customWidth="1"/>
    <col min="7684" max="7687" width="19" style="559" customWidth="1"/>
    <col min="7688" max="7688" width="14.42578125" style="559" customWidth="1"/>
    <col min="7689" max="7689" width="21.28515625" style="559" customWidth="1"/>
    <col min="7690" max="7691" width="17.28515625" style="559" customWidth="1"/>
    <col min="7692" max="7692" width="2.28515625" style="559" customWidth="1"/>
    <col min="7693" max="7936" width="9.140625" style="559"/>
    <col min="7937" max="7937" width="6.85546875" style="559" customWidth="1"/>
    <col min="7938" max="7938" width="3" style="559" customWidth="1"/>
    <col min="7939" max="7939" width="2.42578125" style="559" customWidth="1"/>
    <col min="7940" max="7943" width="19" style="559" customWidth="1"/>
    <col min="7944" max="7944" width="14.42578125" style="559" customWidth="1"/>
    <col min="7945" max="7945" width="21.28515625" style="559" customWidth="1"/>
    <col min="7946" max="7947" width="17.28515625" style="559" customWidth="1"/>
    <col min="7948" max="7948" width="2.28515625" style="559" customWidth="1"/>
    <col min="7949" max="8192" width="9.140625" style="559"/>
    <col min="8193" max="8193" width="6.85546875" style="559" customWidth="1"/>
    <col min="8194" max="8194" width="3" style="559" customWidth="1"/>
    <col min="8195" max="8195" width="2.42578125" style="559" customWidth="1"/>
    <col min="8196" max="8199" width="19" style="559" customWidth="1"/>
    <col min="8200" max="8200" width="14.42578125" style="559" customWidth="1"/>
    <col min="8201" max="8201" width="21.28515625" style="559" customWidth="1"/>
    <col min="8202" max="8203" width="17.28515625" style="559" customWidth="1"/>
    <col min="8204" max="8204" width="2.28515625" style="559" customWidth="1"/>
    <col min="8205" max="8448" width="9.140625" style="559"/>
    <col min="8449" max="8449" width="6.85546875" style="559" customWidth="1"/>
    <col min="8450" max="8450" width="3" style="559" customWidth="1"/>
    <col min="8451" max="8451" width="2.42578125" style="559" customWidth="1"/>
    <col min="8452" max="8455" width="19" style="559" customWidth="1"/>
    <col min="8456" max="8456" width="14.42578125" style="559" customWidth="1"/>
    <col min="8457" max="8457" width="21.28515625" style="559" customWidth="1"/>
    <col min="8458" max="8459" width="17.28515625" style="559" customWidth="1"/>
    <col min="8460" max="8460" width="2.28515625" style="559" customWidth="1"/>
    <col min="8461" max="8704" width="9.140625" style="559"/>
    <col min="8705" max="8705" width="6.85546875" style="559" customWidth="1"/>
    <col min="8706" max="8706" width="3" style="559" customWidth="1"/>
    <col min="8707" max="8707" width="2.42578125" style="559" customWidth="1"/>
    <col min="8708" max="8711" width="19" style="559" customWidth="1"/>
    <col min="8712" max="8712" width="14.42578125" style="559" customWidth="1"/>
    <col min="8713" max="8713" width="21.28515625" style="559" customWidth="1"/>
    <col min="8714" max="8715" width="17.28515625" style="559" customWidth="1"/>
    <col min="8716" max="8716" width="2.28515625" style="559" customWidth="1"/>
    <col min="8717" max="8960" width="9.140625" style="559"/>
    <col min="8961" max="8961" width="6.85546875" style="559" customWidth="1"/>
    <col min="8962" max="8962" width="3" style="559" customWidth="1"/>
    <col min="8963" max="8963" width="2.42578125" style="559" customWidth="1"/>
    <col min="8964" max="8967" width="19" style="559" customWidth="1"/>
    <col min="8968" max="8968" width="14.42578125" style="559" customWidth="1"/>
    <col min="8969" max="8969" width="21.28515625" style="559" customWidth="1"/>
    <col min="8970" max="8971" width="17.28515625" style="559" customWidth="1"/>
    <col min="8972" max="8972" width="2.28515625" style="559" customWidth="1"/>
    <col min="8973" max="9216" width="9.140625" style="559"/>
    <col min="9217" max="9217" width="6.85546875" style="559" customWidth="1"/>
    <col min="9218" max="9218" width="3" style="559" customWidth="1"/>
    <col min="9219" max="9219" width="2.42578125" style="559" customWidth="1"/>
    <col min="9220" max="9223" width="19" style="559" customWidth="1"/>
    <col min="9224" max="9224" width="14.42578125" style="559" customWidth="1"/>
    <col min="9225" max="9225" width="21.28515625" style="559" customWidth="1"/>
    <col min="9226" max="9227" width="17.28515625" style="559" customWidth="1"/>
    <col min="9228" max="9228" width="2.28515625" style="559" customWidth="1"/>
    <col min="9229" max="9472" width="9.140625" style="559"/>
    <col min="9473" max="9473" width="6.85546875" style="559" customWidth="1"/>
    <col min="9474" max="9474" width="3" style="559" customWidth="1"/>
    <col min="9475" max="9475" width="2.42578125" style="559" customWidth="1"/>
    <col min="9476" max="9479" width="19" style="559" customWidth="1"/>
    <col min="9480" max="9480" width="14.42578125" style="559" customWidth="1"/>
    <col min="9481" max="9481" width="21.28515625" style="559" customWidth="1"/>
    <col min="9482" max="9483" width="17.28515625" style="559" customWidth="1"/>
    <col min="9484" max="9484" width="2.28515625" style="559" customWidth="1"/>
    <col min="9485" max="9728" width="9.140625" style="559"/>
    <col min="9729" max="9729" width="6.85546875" style="559" customWidth="1"/>
    <col min="9730" max="9730" width="3" style="559" customWidth="1"/>
    <col min="9731" max="9731" width="2.42578125" style="559" customWidth="1"/>
    <col min="9732" max="9735" width="19" style="559" customWidth="1"/>
    <col min="9736" max="9736" width="14.42578125" style="559" customWidth="1"/>
    <col min="9737" max="9737" width="21.28515625" style="559" customWidth="1"/>
    <col min="9738" max="9739" width="17.28515625" style="559" customWidth="1"/>
    <col min="9740" max="9740" width="2.28515625" style="559" customWidth="1"/>
    <col min="9741" max="9984" width="9.140625" style="559"/>
    <col min="9985" max="9985" width="6.85546875" style="559" customWidth="1"/>
    <col min="9986" max="9986" width="3" style="559" customWidth="1"/>
    <col min="9987" max="9987" width="2.42578125" style="559" customWidth="1"/>
    <col min="9988" max="9991" width="19" style="559" customWidth="1"/>
    <col min="9992" max="9992" width="14.42578125" style="559" customWidth="1"/>
    <col min="9993" max="9993" width="21.28515625" style="559" customWidth="1"/>
    <col min="9994" max="9995" width="17.28515625" style="559" customWidth="1"/>
    <col min="9996" max="9996" width="2.28515625" style="559" customWidth="1"/>
    <col min="9997" max="10240" width="9.140625" style="559"/>
    <col min="10241" max="10241" width="6.85546875" style="559" customWidth="1"/>
    <col min="10242" max="10242" width="3" style="559" customWidth="1"/>
    <col min="10243" max="10243" width="2.42578125" style="559" customWidth="1"/>
    <col min="10244" max="10247" width="19" style="559" customWidth="1"/>
    <col min="10248" max="10248" width="14.42578125" style="559" customWidth="1"/>
    <col min="10249" max="10249" width="21.28515625" style="559" customWidth="1"/>
    <col min="10250" max="10251" width="17.28515625" style="559" customWidth="1"/>
    <col min="10252" max="10252" width="2.28515625" style="559" customWidth="1"/>
    <col min="10253" max="10496" width="9.140625" style="559"/>
    <col min="10497" max="10497" width="6.85546875" style="559" customWidth="1"/>
    <col min="10498" max="10498" width="3" style="559" customWidth="1"/>
    <col min="10499" max="10499" width="2.42578125" style="559" customWidth="1"/>
    <col min="10500" max="10503" width="19" style="559" customWidth="1"/>
    <col min="10504" max="10504" width="14.42578125" style="559" customWidth="1"/>
    <col min="10505" max="10505" width="21.28515625" style="559" customWidth="1"/>
    <col min="10506" max="10507" width="17.28515625" style="559" customWidth="1"/>
    <col min="10508" max="10508" width="2.28515625" style="559" customWidth="1"/>
    <col min="10509" max="10752" width="9.140625" style="559"/>
    <col min="10753" max="10753" width="6.85546875" style="559" customWidth="1"/>
    <col min="10754" max="10754" width="3" style="559" customWidth="1"/>
    <col min="10755" max="10755" width="2.42578125" style="559" customWidth="1"/>
    <col min="10756" max="10759" width="19" style="559" customWidth="1"/>
    <col min="10760" max="10760" width="14.42578125" style="559" customWidth="1"/>
    <col min="10761" max="10761" width="21.28515625" style="559" customWidth="1"/>
    <col min="10762" max="10763" width="17.28515625" style="559" customWidth="1"/>
    <col min="10764" max="10764" width="2.28515625" style="559" customWidth="1"/>
    <col min="10765" max="11008" width="9.140625" style="559"/>
    <col min="11009" max="11009" width="6.85546875" style="559" customWidth="1"/>
    <col min="11010" max="11010" width="3" style="559" customWidth="1"/>
    <col min="11011" max="11011" width="2.42578125" style="559" customWidth="1"/>
    <col min="11012" max="11015" width="19" style="559" customWidth="1"/>
    <col min="11016" max="11016" width="14.42578125" style="559" customWidth="1"/>
    <col min="11017" max="11017" width="21.28515625" style="559" customWidth="1"/>
    <col min="11018" max="11019" width="17.28515625" style="559" customWidth="1"/>
    <col min="11020" max="11020" width="2.28515625" style="559" customWidth="1"/>
    <col min="11021" max="11264" width="9.140625" style="559"/>
    <col min="11265" max="11265" width="6.85546875" style="559" customWidth="1"/>
    <col min="11266" max="11266" width="3" style="559" customWidth="1"/>
    <col min="11267" max="11267" width="2.42578125" style="559" customWidth="1"/>
    <col min="11268" max="11271" width="19" style="559" customWidth="1"/>
    <col min="11272" max="11272" width="14.42578125" style="559" customWidth="1"/>
    <col min="11273" max="11273" width="21.28515625" style="559" customWidth="1"/>
    <col min="11274" max="11275" width="17.28515625" style="559" customWidth="1"/>
    <col min="11276" max="11276" width="2.28515625" style="559" customWidth="1"/>
    <col min="11277" max="11520" width="9.140625" style="559"/>
    <col min="11521" max="11521" width="6.85546875" style="559" customWidth="1"/>
    <col min="11522" max="11522" width="3" style="559" customWidth="1"/>
    <col min="11523" max="11523" width="2.42578125" style="559" customWidth="1"/>
    <col min="11524" max="11527" width="19" style="559" customWidth="1"/>
    <col min="11528" max="11528" width="14.42578125" style="559" customWidth="1"/>
    <col min="11529" max="11529" width="21.28515625" style="559" customWidth="1"/>
    <col min="11530" max="11531" width="17.28515625" style="559" customWidth="1"/>
    <col min="11532" max="11532" width="2.28515625" style="559" customWidth="1"/>
    <col min="11533" max="11776" width="9.140625" style="559"/>
    <col min="11777" max="11777" width="6.85546875" style="559" customWidth="1"/>
    <col min="11778" max="11778" width="3" style="559" customWidth="1"/>
    <col min="11779" max="11779" width="2.42578125" style="559" customWidth="1"/>
    <col min="11780" max="11783" width="19" style="559" customWidth="1"/>
    <col min="11784" max="11784" width="14.42578125" style="559" customWidth="1"/>
    <col min="11785" max="11785" width="21.28515625" style="559" customWidth="1"/>
    <col min="11786" max="11787" width="17.28515625" style="559" customWidth="1"/>
    <col min="11788" max="11788" width="2.28515625" style="559" customWidth="1"/>
    <col min="11789" max="12032" width="9.140625" style="559"/>
    <col min="12033" max="12033" width="6.85546875" style="559" customWidth="1"/>
    <col min="12034" max="12034" width="3" style="559" customWidth="1"/>
    <col min="12035" max="12035" width="2.42578125" style="559" customWidth="1"/>
    <col min="12036" max="12039" width="19" style="559" customWidth="1"/>
    <col min="12040" max="12040" width="14.42578125" style="559" customWidth="1"/>
    <col min="12041" max="12041" width="21.28515625" style="559" customWidth="1"/>
    <col min="12042" max="12043" width="17.28515625" style="559" customWidth="1"/>
    <col min="12044" max="12044" width="2.28515625" style="559" customWidth="1"/>
    <col min="12045" max="12288" width="9.140625" style="559"/>
    <col min="12289" max="12289" width="6.85546875" style="559" customWidth="1"/>
    <col min="12290" max="12290" width="3" style="559" customWidth="1"/>
    <col min="12291" max="12291" width="2.42578125" style="559" customWidth="1"/>
    <col min="12292" max="12295" width="19" style="559" customWidth="1"/>
    <col min="12296" max="12296" width="14.42578125" style="559" customWidth="1"/>
    <col min="12297" max="12297" width="21.28515625" style="559" customWidth="1"/>
    <col min="12298" max="12299" width="17.28515625" style="559" customWidth="1"/>
    <col min="12300" max="12300" width="2.28515625" style="559" customWidth="1"/>
    <col min="12301" max="12544" width="9.140625" style="559"/>
    <col min="12545" max="12545" width="6.85546875" style="559" customWidth="1"/>
    <col min="12546" max="12546" width="3" style="559" customWidth="1"/>
    <col min="12547" max="12547" width="2.42578125" style="559" customWidth="1"/>
    <col min="12548" max="12551" width="19" style="559" customWidth="1"/>
    <col min="12552" max="12552" width="14.42578125" style="559" customWidth="1"/>
    <col min="12553" max="12553" width="21.28515625" style="559" customWidth="1"/>
    <col min="12554" max="12555" width="17.28515625" style="559" customWidth="1"/>
    <col min="12556" max="12556" width="2.28515625" style="559" customWidth="1"/>
    <col min="12557" max="12800" width="9.140625" style="559"/>
    <col min="12801" max="12801" width="6.85546875" style="559" customWidth="1"/>
    <col min="12802" max="12802" width="3" style="559" customWidth="1"/>
    <col min="12803" max="12803" width="2.42578125" style="559" customWidth="1"/>
    <col min="12804" max="12807" width="19" style="559" customWidth="1"/>
    <col min="12808" max="12808" width="14.42578125" style="559" customWidth="1"/>
    <col min="12809" max="12809" width="21.28515625" style="559" customWidth="1"/>
    <col min="12810" max="12811" width="17.28515625" style="559" customWidth="1"/>
    <col min="12812" max="12812" width="2.28515625" style="559" customWidth="1"/>
    <col min="12813" max="13056" width="9.140625" style="559"/>
    <col min="13057" max="13057" width="6.85546875" style="559" customWidth="1"/>
    <col min="13058" max="13058" width="3" style="559" customWidth="1"/>
    <col min="13059" max="13059" width="2.42578125" style="559" customWidth="1"/>
    <col min="13060" max="13063" width="19" style="559" customWidth="1"/>
    <col min="13064" max="13064" width="14.42578125" style="559" customWidth="1"/>
    <col min="13065" max="13065" width="21.28515625" style="559" customWidth="1"/>
    <col min="13066" max="13067" width="17.28515625" style="559" customWidth="1"/>
    <col min="13068" max="13068" width="2.28515625" style="559" customWidth="1"/>
    <col min="13069" max="13312" width="9.140625" style="559"/>
    <col min="13313" max="13313" width="6.85546875" style="559" customWidth="1"/>
    <col min="13314" max="13314" width="3" style="559" customWidth="1"/>
    <col min="13315" max="13315" width="2.42578125" style="559" customWidth="1"/>
    <col min="13316" max="13319" width="19" style="559" customWidth="1"/>
    <col min="13320" max="13320" width="14.42578125" style="559" customWidth="1"/>
    <col min="13321" max="13321" width="21.28515625" style="559" customWidth="1"/>
    <col min="13322" max="13323" width="17.28515625" style="559" customWidth="1"/>
    <col min="13324" max="13324" width="2.28515625" style="559" customWidth="1"/>
    <col min="13325" max="13568" width="9.140625" style="559"/>
    <col min="13569" max="13569" width="6.85546875" style="559" customWidth="1"/>
    <col min="13570" max="13570" width="3" style="559" customWidth="1"/>
    <col min="13571" max="13571" width="2.42578125" style="559" customWidth="1"/>
    <col min="13572" max="13575" width="19" style="559" customWidth="1"/>
    <col min="13576" max="13576" width="14.42578125" style="559" customWidth="1"/>
    <col min="13577" max="13577" width="21.28515625" style="559" customWidth="1"/>
    <col min="13578" max="13579" width="17.28515625" style="559" customWidth="1"/>
    <col min="13580" max="13580" width="2.28515625" style="559" customWidth="1"/>
    <col min="13581" max="13824" width="9.140625" style="559"/>
    <col min="13825" max="13825" width="6.85546875" style="559" customWidth="1"/>
    <col min="13826" max="13826" width="3" style="559" customWidth="1"/>
    <col min="13827" max="13827" width="2.42578125" style="559" customWidth="1"/>
    <col min="13828" max="13831" width="19" style="559" customWidth="1"/>
    <col min="13832" max="13832" width="14.42578125" style="559" customWidth="1"/>
    <col min="13833" max="13833" width="21.28515625" style="559" customWidth="1"/>
    <col min="13834" max="13835" width="17.28515625" style="559" customWidth="1"/>
    <col min="13836" max="13836" width="2.28515625" style="559" customWidth="1"/>
    <col min="13837" max="14080" width="9.140625" style="559"/>
    <col min="14081" max="14081" width="6.85546875" style="559" customWidth="1"/>
    <col min="14082" max="14082" width="3" style="559" customWidth="1"/>
    <col min="14083" max="14083" width="2.42578125" style="559" customWidth="1"/>
    <col min="14084" max="14087" width="19" style="559" customWidth="1"/>
    <col min="14088" max="14088" width="14.42578125" style="559" customWidth="1"/>
    <col min="14089" max="14089" width="21.28515625" style="559" customWidth="1"/>
    <col min="14090" max="14091" width="17.28515625" style="559" customWidth="1"/>
    <col min="14092" max="14092" width="2.28515625" style="559" customWidth="1"/>
    <col min="14093" max="14336" width="9.140625" style="559"/>
    <col min="14337" max="14337" width="6.85546875" style="559" customWidth="1"/>
    <col min="14338" max="14338" width="3" style="559" customWidth="1"/>
    <col min="14339" max="14339" width="2.42578125" style="559" customWidth="1"/>
    <col min="14340" max="14343" width="19" style="559" customWidth="1"/>
    <col min="14344" max="14344" width="14.42578125" style="559" customWidth="1"/>
    <col min="14345" max="14345" width="21.28515625" style="559" customWidth="1"/>
    <col min="14346" max="14347" width="17.28515625" style="559" customWidth="1"/>
    <col min="14348" max="14348" width="2.28515625" style="559" customWidth="1"/>
    <col min="14349" max="14592" width="9.140625" style="559"/>
    <col min="14593" max="14593" width="6.85546875" style="559" customWidth="1"/>
    <col min="14594" max="14594" width="3" style="559" customWidth="1"/>
    <col min="14595" max="14595" width="2.42578125" style="559" customWidth="1"/>
    <col min="14596" max="14599" width="19" style="559" customWidth="1"/>
    <col min="14600" max="14600" width="14.42578125" style="559" customWidth="1"/>
    <col min="14601" max="14601" width="21.28515625" style="559" customWidth="1"/>
    <col min="14602" max="14603" width="17.28515625" style="559" customWidth="1"/>
    <col min="14604" max="14604" width="2.28515625" style="559" customWidth="1"/>
    <col min="14605" max="14848" width="9.140625" style="559"/>
    <col min="14849" max="14849" width="6.85546875" style="559" customWidth="1"/>
    <col min="14850" max="14850" width="3" style="559" customWidth="1"/>
    <col min="14851" max="14851" width="2.42578125" style="559" customWidth="1"/>
    <col min="14852" max="14855" width="19" style="559" customWidth="1"/>
    <col min="14856" max="14856" width="14.42578125" style="559" customWidth="1"/>
    <col min="14857" max="14857" width="21.28515625" style="559" customWidth="1"/>
    <col min="14858" max="14859" width="17.28515625" style="559" customWidth="1"/>
    <col min="14860" max="14860" width="2.28515625" style="559" customWidth="1"/>
    <col min="14861" max="15104" width="9.140625" style="559"/>
    <col min="15105" max="15105" width="6.85546875" style="559" customWidth="1"/>
    <col min="15106" max="15106" width="3" style="559" customWidth="1"/>
    <col min="15107" max="15107" width="2.42578125" style="559" customWidth="1"/>
    <col min="15108" max="15111" width="19" style="559" customWidth="1"/>
    <col min="15112" max="15112" width="14.42578125" style="559" customWidth="1"/>
    <col min="15113" max="15113" width="21.28515625" style="559" customWidth="1"/>
    <col min="15114" max="15115" width="17.28515625" style="559" customWidth="1"/>
    <col min="15116" max="15116" width="2.28515625" style="559" customWidth="1"/>
    <col min="15117" max="15360" width="9.140625" style="559"/>
    <col min="15361" max="15361" width="6.85546875" style="559" customWidth="1"/>
    <col min="15362" max="15362" width="3" style="559" customWidth="1"/>
    <col min="15363" max="15363" width="2.42578125" style="559" customWidth="1"/>
    <col min="15364" max="15367" width="19" style="559" customWidth="1"/>
    <col min="15368" max="15368" width="14.42578125" style="559" customWidth="1"/>
    <col min="15369" max="15369" width="21.28515625" style="559" customWidth="1"/>
    <col min="15370" max="15371" width="17.28515625" style="559" customWidth="1"/>
    <col min="15372" max="15372" width="2.28515625" style="559" customWidth="1"/>
    <col min="15373" max="15616" width="9.140625" style="559"/>
    <col min="15617" max="15617" width="6.85546875" style="559" customWidth="1"/>
    <col min="15618" max="15618" width="3" style="559" customWidth="1"/>
    <col min="15619" max="15619" width="2.42578125" style="559" customWidth="1"/>
    <col min="15620" max="15623" width="19" style="559" customWidth="1"/>
    <col min="15624" max="15624" width="14.42578125" style="559" customWidth="1"/>
    <col min="15625" max="15625" width="21.28515625" style="559" customWidth="1"/>
    <col min="15626" max="15627" width="17.28515625" style="559" customWidth="1"/>
    <col min="15628" max="15628" width="2.28515625" style="559" customWidth="1"/>
    <col min="15629" max="15872" width="9.140625" style="559"/>
    <col min="15873" max="15873" width="6.85546875" style="559" customWidth="1"/>
    <col min="15874" max="15874" width="3" style="559" customWidth="1"/>
    <col min="15875" max="15875" width="2.42578125" style="559" customWidth="1"/>
    <col min="15876" max="15879" width="19" style="559" customWidth="1"/>
    <col min="15880" max="15880" width="14.42578125" style="559" customWidth="1"/>
    <col min="15881" max="15881" width="21.28515625" style="559" customWidth="1"/>
    <col min="15882" max="15883" width="17.28515625" style="559" customWidth="1"/>
    <col min="15884" max="15884" width="2.28515625" style="559" customWidth="1"/>
    <col min="15885" max="16128" width="9.140625" style="559"/>
    <col min="16129" max="16129" width="6.85546875" style="559" customWidth="1"/>
    <col min="16130" max="16130" width="3" style="559" customWidth="1"/>
    <col min="16131" max="16131" width="2.42578125" style="559" customWidth="1"/>
    <col min="16132" max="16135" width="19" style="559" customWidth="1"/>
    <col min="16136" max="16136" width="14.42578125" style="559" customWidth="1"/>
    <col min="16137" max="16137" width="21.28515625" style="559" customWidth="1"/>
    <col min="16138" max="16139" width="17.28515625" style="559" customWidth="1"/>
    <col min="16140" max="16140" width="2.28515625" style="559" customWidth="1"/>
    <col min="16141" max="16384" width="9.140625" style="559"/>
  </cols>
  <sheetData>
    <row r="2" spans="2:16" ht="15">
      <c r="D2" s="49" t="s">
        <v>736</v>
      </c>
    </row>
    <row r="3" spans="2:16" ht="15">
      <c r="B3" s="561"/>
      <c r="D3" s="49" t="s">
        <v>814</v>
      </c>
      <c r="J3" s="1140" t="s">
        <v>771</v>
      </c>
      <c r="K3" s="1140"/>
    </row>
    <row r="4" spans="2:16" ht="15">
      <c r="B4" s="561"/>
      <c r="J4" s="646"/>
      <c r="K4" s="646"/>
    </row>
    <row r="5" spans="2:16" ht="15" customHeight="1">
      <c r="H5" s="560"/>
      <c r="I5" s="560"/>
      <c r="J5" s="1142" t="s">
        <v>162</v>
      </c>
      <c r="K5" s="1142"/>
    </row>
    <row r="6" spans="2:16" ht="15" customHeight="1">
      <c r="H6" s="560"/>
      <c r="I6" s="560"/>
      <c r="J6" s="680"/>
      <c r="K6" s="680"/>
    </row>
    <row r="7" spans="2:16" ht="15.75">
      <c r="B7" s="1221" t="s">
        <v>815</v>
      </c>
      <c r="C7" s="1221"/>
      <c r="D7" s="1221"/>
      <c r="E7" s="1221"/>
      <c r="F7" s="1221"/>
      <c r="G7" s="1221"/>
      <c r="H7" s="1221"/>
      <c r="I7" s="1221"/>
      <c r="J7" s="1221"/>
      <c r="K7" s="1221"/>
    </row>
    <row r="8" spans="2:16" ht="15.75">
      <c r="B8" s="681"/>
      <c r="C8" s="681"/>
      <c r="D8" s="681"/>
      <c r="E8" s="681"/>
      <c r="F8" s="681"/>
      <c r="G8" s="681"/>
      <c r="H8" s="681"/>
      <c r="I8" s="681"/>
      <c r="J8" s="681"/>
      <c r="K8" s="681"/>
    </row>
    <row r="9" spans="2:16" ht="15.75">
      <c r="B9" s="681"/>
      <c r="C9" s="681"/>
      <c r="D9" s="681"/>
      <c r="E9" s="681"/>
      <c r="F9" s="681"/>
      <c r="G9" s="681"/>
      <c r="H9" s="681"/>
      <c r="I9" s="681"/>
      <c r="J9" s="681"/>
      <c r="K9" s="681"/>
    </row>
    <row r="10" spans="2:16" ht="15.75">
      <c r="B10" s="1221" t="s">
        <v>816</v>
      </c>
      <c r="C10" s="1221"/>
      <c r="D10" s="1221"/>
      <c r="E10" s="1221"/>
      <c r="F10" s="1221"/>
      <c r="G10" s="1221"/>
      <c r="H10" s="1221"/>
      <c r="I10" s="1221"/>
      <c r="J10" s="1221"/>
      <c r="K10" s="1221"/>
    </row>
    <row r="11" spans="2:16" ht="13.5" thickBot="1">
      <c r="B11" s="562"/>
      <c r="C11" s="563"/>
      <c r="D11" s="563"/>
      <c r="E11" s="563"/>
      <c r="F11" s="563"/>
      <c r="G11" s="563"/>
    </row>
    <row r="12" spans="2:16" ht="30.75" customHeight="1" thickTop="1" thickBot="1">
      <c r="B12" s="1143" t="s">
        <v>628</v>
      </c>
      <c r="C12" s="1144"/>
      <c r="D12" s="1222"/>
      <c r="E12" s="1227" t="s">
        <v>760</v>
      </c>
      <c r="F12" s="1229" t="s">
        <v>772</v>
      </c>
      <c r="G12" s="1231" t="s">
        <v>773</v>
      </c>
      <c r="H12" s="1233" t="s">
        <v>817</v>
      </c>
      <c r="I12" s="1234"/>
      <c r="J12" s="1234"/>
      <c r="K12" s="1235"/>
      <c r="L12" s="564"/>
      <c r="M12" s="564"/>
      <c r="N12" s="564"/>
      <c r="O12" s="564"/>
      <c r="P12" s="564"/>
    </row>
    <row r="13" spans="2:16" ht="15" customHeight="1" thickTop="1">
      <c r="B13" s="1146"/>
      <c r="C13" s="1147"/>
      <c r="D13" s="1223"/>
      <c r="E13" s="1228"/>
      <c r="F13" s="1230"/>
      <c r="G13" s="1232"/>
      <c r="H13" s="1236" t="s">
        <v>818</v>
      </c>
      <c r="I13" s="1216" t="s">
        <v>774</v>
      </c>
      <c r="J13" s="1216" t="s">
        <v>775</v>
      </c>
      <c r="K13" s="1217" t="s">
        <v>819</v>
      </c>
    </row>
    <row r="14" spans="2:16" ht="15" customHeight="1">
      <c r="B14" s="1146"/>
      <c r="C14" s="1147"/>
      <c r="D14" s="1223"/>
      <c r="E14" s="1228"/>
      <c r="F14" s="1230"/>
      <c r="G14" s="1232"/>
      <c r="H14" s="1237"/>
      <c r="I14" s="1216"/>
      <c r="J14" s="1216"/>
      <c r="K14" s="1218"/>
    </row>
    <row r="15" spans="2:16" ht="53.25" customHeight="1">
      <c r="B15" s="1146"/>
      <c r="C15" s="1147"/>
      <c r="D15" s="1223"/>
      <c r="E15" s="1228"/>
      <c r="F15" s="1230"/>
      <c r="G15" s="1232"/>
      <c r="H15" s="1237"/>
      <c r="I15" s="1216"/>
      <c r="J15" s="1216"/>
      <c r="K15" s="1218"/>
    </row>
    <row r="16" spans="2:16">
      <c r="B16" s="1224"/>
      <c r="C16" s="1225"/>
      <c r="D16" s="1226"/>
      <c r="E16" s="653">
        <v>1</v>
      </c>
      <c r="F16" s="653">
        <v>2</v>
      </c>
      <c r="G16" s="636">
        <v>3</v>
      </c>
      <c r="H16" s="682">
        <v>4</v>
      </c>
      <c r="I16" s="683">
        <v>5</v>
      </c>
      <c r="J16" s="683">
        <v>6</v>
      </c>
      <c r="K16" s="636" t="s">
        <v>776</v>
      </c>
    </row>
    <row r="17" spans="2:11">
      <c r="B17" s="567"/>
      <c r="C17" s="657" t="s">
        <v>777</v>
      </c>
      <c r="D17" s="657"/>
      <c r="E17" s="657"/>
      <c r="F17" s="657"/>
      <c r="G17" s="658"/>
      <c r="H17" s="590"/>
      <c r="I17" s="684"/>
      <c r="J17" s="684"/>
      <c r="K17" s="685">
        <f>+H17+I17+J17</f>
        <v>0</v>
      </c>
    </row>
    <row r="18" spans="2:11">
      <c r="B18" s="567"/>
      <c r="C18" s="657"/>
      <c r="D18" s="657" t="s">
        <v>633</v>
      </c>
      <c r="E18" s="657"/>
      <c r="F18" s="657"/>
      <c r="G18" s="658"/>
      <c r="H18" s="590"/>
      <c r="I18" s="684"/>
      <c r="J18" s="684"/>
      <c r="K18" s="658"/>
    </row>
    <row r="19" spans="2:11">
      <c r="B19" s="567"/>
      <c r="C19" s="657"/>
      <c r="D19" s="657" t="s">
        <v>635</v>
      </c>
      <c r="E19" s="1204" t="s">
        <v>164</v>
      </c>
      <c r="F19" s="1205"/>
      <c r="G19" s="1205"/>
      <c r="H19" s="1205"/>
      <c r="I19" s="1205"/>
      <c r="J19" s="1205"/>
      <c r="K19" s="1206"/>
    </row>
    <row r="20" spans="2:11">
      <c r="B20" s="567"/>
      <c r="C20" s="657"/>
      <c r="D20" s="657" t="s">
        <v>637</v>
      </c>
      <c r="E20" s="657"/>
      <c r="F20" s="657"/>
      <c r="G20" s="658"/>
      <c r="H20" s="590"/>
      <c r="I20" s="684"/>
      <c r="J20" s="684"/>
      <c r="K20" s="658"/>
    </row>
    <row r="21" spans="2:11" ht="15.75" customHeight="1" thickBot="1">
      <c r="B21" s="1219" t="s">
        <v>87</v>
      </c>
      <c r="C21" s="1220"/>
      <c r="D21" s="1220"/>
      <c r="E21" s="660">
        <f t="shared" ref="E21:K21" si="0">SUM(E17:E20)</f>
        <v>0</v>
      </c>
      <c r="F21" s="660">
        <f t="shared" si="0"/>
        <v>0</v>
      </c>
      <c r="G21" s="660">
        <f t="shared" si="0"/>
        <v>0</v>
      </c>
      <c r="H21" s="660">
        <f t="shared" si="0"/>
        <v>0</v>
      </c>
      <c r="I21" s="660">
        <f t="shared" si="0"/>
        <v>0</v>
      </c>
      <c r="J21" s="660">
        <f t="shared" si="0"/>
        <v>0</v>
      </c>
      <c r="K21" s="660">
        <f t="shared" si="0"/>
        <v>0</v>
      </c>
    </row>
    <row r="22" spans="2:11" ht="13.5" thickTop="1">
      <c r="C22" s="602"/>
    </row>
    <row r="23" spans="2:11" ht="24" customHeight="1" thickBot="1">
      <c r="B23" s="602" t="s">
        <v>778</v>
      </c>
      <c r="C23" s="602"/>
    </row>
    <row r="24" spans="2:11" ht="16.5" customHeight="1" thickTop="1">
      <c r="B24" s="573"/>
      <c r="C24" s="1213" t="str">
        <f>+D18</f>
        <v>a)</v>
      </c>
      <c r="D24" s="1214"/>
      <c r="E24" s="1214"/>
      <c r="F24" s="1215"/>
    </row>
    <row r="25" spans="2:11">
      <c r="B25" s="686"/>
      <c r="C25" s="687" t="s">
        <v>779</v>
      </c>
      <c r="D25" s="627"/>
      <c r="E25" s="688"/>
      <c r="F25" s="689" t="s">
        <v>780</v>
      </c>
    </row>
    <row r="26" spans="2:11">
      <c r="B26" s="590"/>
      <c r="C26" s="657" t="s">
        <v>302</v>
      </c>
      <c r="D26" s="684"/>
      <c r="E26" s="591"/>
      <c r="F26" s="658"/>
    </row>
    <row r="27" spans="2:11">
      <c r="B27" s="590"/>
      <c r="C27" s="657" t="s">
        <v>303</v>
      </c>
      <c r="D27" s="684"/>
      <c r="E27" s="591"/>
      <c r="F27" s="658"/>
    </row>
    <row r="28" spans="2:11">
      <c r="B28" s="590"/>
      <c r="C28" s="657" t="s">
        <v>304</v>
      </c>
      <c r="D28" s="684"/>
      <c r="E28" s="591"/>
      <c r="F28" s="658"/>
    </row>
    <row r="29" spans="2:11">
      <c r="B29" s="590"/>
      <c r="C29" s="657" t="s">
        <v>305</v>
      </c>
      <c r="D29" s="684"/>
      <c r="E29" s="591"/>
      <c r="F29" s="658"/>
    </row>
    <row r="30" spans="2:11" ht="13.5" thickBot="1">
      <c r="B30" s="690"/>
      <c r="C30" s="691"/>
      <c r="D30" s="692" t="s">
        <v>87</v>
      </c>
      <c r="E30" s="693"/>
      <c r="F30" s="694"/>
    </row>
    <row r="31" spans="2:11" ht="13.5" thickTop="1">
      <c r="B31" s="590"/>
      <c r="C31" s="1213" t="str">
        <f>+D19</f>
        <v>b)</v>
      </c>
      <c r="D31" s="1214"/>
      <c r="E31" s="1214"/>
      <c r="F31" s="1215"/>
    </row>
    <row r="32" spans="2:11">
      <c r="B32" s="686"/>
      <c r="C32" s="687" t="s">
        <v>779</v>
      </c>
      <c r="D32" s="627"/>
      <c r="E32" s="688"/>
      <c r="F32" s="689" t="s">
        <v>780</v>
      </c>
    </row>
    <row r="33" spans="2:11">
      <c r="B33" s="590"/>
      <c r="C33" s="657" t="s">
        <v>302</v>
      </c>
      <c r="D33" s="684"/>
      <c r="E33" s="591"/>
      <c r="F33" s="658"/>
    </row>
    <row r="34" spans="2:11">
      <c r="B34" s="590"/>
      <c r="C34" s="657" t="s">
        <v>303</v>
      </c>
      <c r="D34" s="684"/>
      <c r="E34" s="591"/>
      <c r="F34" s="658"/>
    </row>
    <row r="35" spans="2:11">
      <c r="B35" s="590"/>
      <c r="C35" s="657" t="s">
        <v>304</v>
      </c>
      <c r="D35" s="684"/>
      <c r="E35" s="591"/>
      <c r="F35" s="658"/>
    </row>
    <row r="36" spans="2:11">
      <c r="B36" s="590"/>
      <c r="C36" s="657" t="s">
        <v>305</v>
      </c>
      <c r="D36" s="684"/>
      <c r="E36" s="591"/>
      <c r="F36" s="658"/>
    </row>
    <row r="37" spans="2:11" ht="13.5" thickBot="1">
      <c r="B37" s="690"/>
      <c r="C37" s="691"/>
      <c r="D37" s="692" t="s">
        <v>87</v>
      </c>
      <c r="E37" s="693"/>
      <c r="F37" s="694"/>
    </row>
    <row r="38" spans="2:11" ht="13.5" thickTop="1">
      <c r="B38" s="590"/>
      <c r="C38" s="1213" t="str">
        <f>+D20</f>
        <v>c)</v>
      </c>
      <c r="D38" s="1214"/>
      <c r="E38" s="1214"/>
      <c r="F38" s="1215"/>
    </row>
    <row r="39" spans="2:11">
      <c r="B39" s="686"/>
      <c r="C39" s="687" t="s">
        <v>779</v>
      </c>
      <c r="D39" s="627"/>
      <c r="E39" s="688"/>
      <c r="F39" s="689" t="s">
        <v>780</v>
      </c>
    </row>
    <row r="40" spans="2:11">
      <c r="B40" s="590"/>
      <c r="C40" s="657" t="s">
        <v>302</v>
      </c>
      <c r="D40" s="684"/>
      <c r="E40" s="591"/>
      <c r="F40" s="658"/>
    </row>
    <row r="41" spans="2:11">
      <c r="B41" s="590"/>
      <c r="C41" s="657" t="s">
        <v>303</v>
      </c>
      <c r="D41" s="684"/>
      <c r="E41" s="591"/>
      <c r="F41" s="658"/>
    </row>
    <row r="42" spans="2:11">
      <c r="B42" s="590"/>
      <c r="C42" s="657" t="s">
        <v>304</v>
      </c>
      <c r="D42" s="684"/>
      <c r="E42" s="591"/>
      <c r="F42" s="658"/>
    </row>
    <row r="43" spans="2:11">
      <c r="B43" s="590"/>
      <c r="C43" s="657" t="s">
        <v>305</v>
      </c>
      <c r="D43" s="684"/>
      <c r="E43" s="591"/>
      <c r="F43" s="658"/>
    </row>
    <row r="44" spans="2:11" ht="13.5" thickBot="1">
      <c r="B44" s="690"/>
      <c r="C44" s="691"/>
      <c r="D44" s="692" t="s">
        <v>87</v>
      </c>
      <c r="E44" s="693"/>
      <c r="F44" s="694"/>
    </row>
    <row r="45" spans="2:11" ht="13.5" thickTop="1">
      <c r="B45" s="563"/>
      <c r="C45" s="563"/>
      <c r="D45" s="563"/>
      <c r="E45" s="563"/>
      <c r="F45" s="563"/>
    </row>
    <row r="47" spans="2:11" ht="15.75">
      <c r="B47" s="1221" t="s">
        <v>820</v>
      </c>
      <c r="C47" s="1221"/>
      <c r="D47" s="1221"/>
      <c r="E47" s="1221"/>
      <c r="F47" s="1221"/>
      <c r="G47" s="1221"/>
      <c r="H47" s="1221"/>
      <c r="I47" s="1221"/>
      <c r="J47" s="1221"/>
      <c r="K47" s="1221"/>
    </row>
    <row r="48" spans="2:11" ht="13.5" thickBot="1"/>
    <row r="49" spans="2:11" ht="14.25" thickTop="1" thickBot="1">
      <c r="B49" s="1143" t="s">
        <v>628</v>
      </c>
      <c r="C49" s="1144"/>
      <c r="D49" s="1222"/>
      <c r="E49" s="1227" t="s">
        <v>760</v>
      </c>
      <c r="F49" s="1229" t="s">
        <v>772</v>
      </c>
      <c r="G49" s="1231" t="s">
        <v>773</v>
      </c>
      <c r="H49" s="1233" t="s">
        <v>821</v>
      </c>
      <c r="I49" s="1234"/>
      <c r="J49" s="1234"/>
      <c r="K49" s="1235"/>
    </row>
    <row r="50" spans="2:11" ht="13.5" thickTop="1">
      <c r="B50" s="1146"/>
      <c r="C50" s="1147"/>
      <c r="D50" s="1223"/>
      <c r="E50" s="1228"/>
      <c r="F50" s="1230"/>
      <c r="G50" s="1232"/>
      <c r="H50" s="1236" t="s">
        <v>822</v>
      </c>
      <c r="I50" s="1216" t="s">
        <v>774</v>
      </c>
      <c r="J50" s="1216" t="s">
        <v>775</v>
      </c>
      <c r="K50" s="1217" t="s">
        <v>823</v>
      </c>
    </row>
    <row r="51" spans="2:11">
      <c r="B51" s="1146"/>
      <c r="C51" s="1147"/>
      <c r="D51" s="1223"/>
      <c r="E51" s="1228"/>
      <c r="F51" s="1230"/>
      <c r="G51" s="1232"/>
      <c r="H51" s="1237"/>
      <c r="I51" s="1216"/>
      <c r="J51" s="1216"/>
      <c r="K51" s="1218"/>
    </row>
    <row r="52" spans="2:11">
      <c r="B52" s="1146"/>
      <c r="C52" s="1147"/>
      <c r="D52" s="1223"/>
      <c r="E52" s="1228"/>
      <c r="F52" s="1230"/>
      <c r="G52" s="1232"/>
      <c r="H52" s="1237"/>
      <c r="I52" s="1216"/>
      <c r="J52" s="1216"/>
      <c r="K52" s="1218"/>
    </row>
    <row r="53" spans="2:11">
      <c r="B53" s="1224"/>
      <c r="C53" s="1225"/>
      <c r="D53" s="1226"/>
      <c r="E53" s="653">
        <v>1</v>
      </c>
      <c r="F53" s="653">
        <v>2</v>
      </c>
      <c r="G53" s="636">
        <v>3</v>
      </c>
      <c r="H53" s="682">
        <v>4</v>
      </c>
      <c r="I53" s="683">
        <v>5</v>
      </c>
      <c r="J53" s="683">
        <v>6</v>
      </c>
      <c r="K53" s="636" t="s">
        <v>776</v>
      </c>
    </row>
    <row r="54" spans="2:11">
      <c r="B54" s="567"/>
      <c r="C54" s="657" t="s">
        <v>777</v>
      </c>
      <c r="D54" s="657"/>
      <c r="E54" s="657"/>
      <c r="F54" s="657"/>
      <c r="G54" s="658"/>
      <c r="H54" s="590"/>
      <c r="I54" s="684"/>
      <c r="J54" s="684"/>
      <c r="K54" s="685">
        <f>+H54+I54+J54</f>
        <v>0</v>
      </c>
    </row>
    <row r="55" spans="2:11">
      <c r="B55" s="567"/>
      <c r="C55" s="657"/>
      <c r="D55" s="657" t="s">
        <v>633</v>
      </c>
      <c r="E55" s="657"/>
      <c r="F55" s="657"/>
      <c r="G55" s="658"/>
      <c r="H55" s="590"/>
      <c r="I55" s="684"/>
      <c r="J55" s="684"/>
      <c r="K55" s="658"/>
    </row>
    <row r="56" spans="2:11">
      <c r="B56" s="567"/>
      <c r="C56" s="657"/>
      <c r="D56" s="657" t="s">
        <v>635</v>
      </c>
      <c r="E56" s="1204" t="s">
        <v>164</v>
      </c>
      <c r="F56" s="1205"/>
      <c r="G56" s="1205"/>
      <c r="H56" s="1205"/>
      <c r="I56" s="1205"/>
      <c r="J56" s="1205"/>
      <c r="K56" s="1206"/>
    </row>
    <row r="57" spans="2:11">
      <c r="B57" s="567"/>
      <c r="C57" s="657"/>
      <c r="D57" s="657" t="s">
        <v>637</v>
      </c>
      <c r="E57" s="657"/>
      <c r="F57" s="657"/>
      <c r="G57" s="658"/>
      <c r="H57" s="590"/>
      <c r="I57" s="684"/>
      <c r="J57" s="684"/>
      <c r="K57" s="658"/>
    </row>
    <row r="58" spans="2:11" ht="13.5" thickBot="1">
      <c r="B58" s="1219" t="s">
        <v>87</v>
      </c>
      <c r="C58" s="1220"/>
      <c r="D58" s="1220"/>
      <c r="E58" s="660">
        <f t="shared" ref="E58:K58" si="1">SUM(E54:E57)</f>
        <v>0</v>
      </c>
      <c r="F58" s="660">
        <f t="shared" si="1"/>
        <v>0</v>
      </c>
      <c r="G58" s="660">
        <f t="shared" si="1"/>
        <v>0</v>
      </c>
      <c r="H58" s="660">
        <f t="shared" si="1"/>
        <v>0</v>
      </c>
      <c r="I58" s="660">
        <f t="shared" si="1"/>
        <v>0</v>
      </c>
      <c r="J58" s="660">
        <f t="shared" si="1"/>
        <v>0</v>
      </c>
      <c r="K58" s="660">
        <f t="shared" si="1"/>
        <v>0</v>
      </c>
    </row>
    <row r="59" spans="2:11" ht="13.5" thickTop="1">
      <c r="C59" s="602"/>
    </row>
    <row r="60" spans="2:11" ht="13.5" thickBot="1">
      <c r="B60" s="602" t="s">
        <v>778</v>
      </c>
      <c r="C60" s="602"/>
    </row>
    <row r="61" spans="2:11" ht="13.5" thickTop="1">
      <c r="B61" s="573"/>
      <c r="C61" s="1213" t="str">
        <f>+D55</f>
        <v>a)</v>
      </c>
      <c r="D61" s="1214"/>
      <c r="E61" s="1214"/>
      <c r="F61" s="1215"/>
    </row>
    <row r="62" spans="2:11">
      <c r="B62" s="686"/>
      <c r="C62" s="687" t="s">
        <v>779</v>
      </c>
      <c r="D62" s="627"/>
      <c r="E62" s="688"/>
      <c r="F62" s="689" t="s">
        <v>780</v>
      </c>
    </row>
    <row r="63" spans="2:11">
      <c r="B63" s="590"/>
      <c r="C63" s="657" t="s">
        <v>302</v>
      </c>
      <c r="D63" s="684"/>
      <c r="E63" s="591"/>
      <c r="F63" s="658"/>
    </row>
    <row r="64" spans="2:11">
      <c r="B64" s="590"/>
      <c r="C64" s="657" t="s">
        <v>303</v>
      </c>
      <c r="D64" s="684"/>
      <c r="E64" s="591"/>
      <c r="F64" s="658"/>
    </row>
    <row r="65" spans="2:6">
      <c r="B65" s="590"/>
      <c r="C65" s="657" t="s">
        <v>304</v>
      </c>
      <c r="D65" s="684"/>
      <c r="E65" s="591"/>
      <c r="F65" s="658"/>
    </row>
    <row r="66" spans="2:6">
      <c r="B66" s="590"/>
      <c r="C66" s="657" t="s">
        <v>305</v>
      </c>
      <c r="D66" s="684"/>
      <c r="E66" s="591"/>
      <c r="F66" s="658"/>
    </row>
    <row r="67" spans="2:6" ht="13.5" thickBot="1">
      <c r="B67" s="690"/>
      <c r="C67" s="691"/>
      <c r="D67" s="692" t="s">
        <v>87</v>
      </c>
      <c r="E67" s="693"/>
      <c r="F67" s="694"/>
    </row>
    <row r="68" spans="2:6" ht="13.5" thickTop="1">
      <c r="B68" s="590"/>
      <c r="C68" s="1213" t="str">
        <f>+D56</f>
        <v>b)</v>
      </c>
      <c r="D68" s="1214"/>
      <c r="E68" s="1214"/>
      <c r="F68" s="1215"/>
    </row>
    <row r="69" spans="2:6">
      <c r="B69" s="686"/>
      <c r="C69" s="687" t="s">
        <v>779</v>
      </c>
      <c r="D69" s="627"/>
      <c r="E69" s="688"/>
      <c r="F69" s="689" t="s">
        <v>780</v>
      </c>
    </row>
    <row r="70" spans="2:6">
      <c r="B70" s="590"/>
      <c r="C70" s="657" t="s">
        <v>302</v>
      </c>
      <c r="D70" s="684"/>
      <c r="E70" s="591"/>
      <c r="F70" s="658"/>
    </row>
    <row r="71" spans="2:6">
      <c r="B71" s="590"/>
      <c r="C71" s="657" t="s">
        <v>303</v>
      </c>
      <c r="D71" s="684"/>
      <c r="E71" s="591"/>
      <c r="F71" s="658"/>
    </row>
    <row r="72" spans="2:6">
      <c r="B72" s="590"/>
      <c r="C72" s="657" t="s">
        <v>304</v>
      </c>
      <c r="D72" s="684"/>
      <c r="E72" s="591"/>
      <c r="F72" s="658"/>
    </row>
    <row r="73" spans="2:6">
      <c r="B73" s="590"/>
      <c r="C73" s="657" t="s">
        <v>305</v>
      </c>
      <c r="D73" s="684"/>
      <c r="E73" s="591"/>
      <c r="F73" s="658"/>
    </row>
    <row r="74" spans="2:6" ht="13.5" thickBot="1">
      <c r="B74" s="690"/>
      <c r="C74" s="691"/>
      <c r="D74" s="692" t="s">
        <v>87</v>
      </c>
      <c r="E74" s="693"/>
      <c r="F74" s="694"/>
    </row>
    <row r="75" spans="2:6" ht="13.5" thickTop="1">
      <c r="B75" s="590"/>
      <c r="C75" s="1213" t="str">
        <f>+D57</f>
        <v>c)</v>
      </c>
      <c r="D75" s="1214"/>
      <c r="E75" s="1214"/>
      <c r="F75" s="1215"/>
    </row>
    <row r="76" spans="2:6">
      <c r="B76" s="686"/>
      <c r="C76" s="687" t="s">
        <v>779</v>
      </c>
      <c r="D76" s="627"/>
      <c r="E76" s="688"/>
      <c r="F76" s="689" t="s">
        <v>780</v>
      </c>
    </row>
    <row r="77" spans="2:6">
      <c r="B77" s="590"/>
      <c r="C77" s="657" t="s">
        <v>302</v>
      </c>
      <c r="D77" s="684"/>
      <c r="E77" s="591"/>
      <c r="F77" s="658"/>
    </row>
    <row r="78" spans="2:6">
      <c r="B78" s="590"/>
      <c r="C78" s="657" t="s">
        <v>303</v>
      </c>
      <c r="D78" s="684"/>
      <c r="E78" s="591"/>
      <c r="F78" s="658"/>
    </row>
    <row r="79" spans="2:6">
      <c r="B79" s="590"/>
      <c r="C79" s="657" t="s">
        <v>304</v>
      </c>
      <c r="D79" s="684"/>
      <c r="E79" s="591"/>
      <c r="F79" s="658"/>
    </row>
    <row r="80" spans="2:6">
      <c r="B80" s="590"/>
      <c r="C80" s="657" t="s">
        <v>305</v>
      </c>
      <c r="D80" s="684"/>
      <c r="E80" s="591"/>
      <c r="F80" s="658"/>
    </row>
    <row r="81" spans="2:6" ht="13.5" thickBot="1">
      <c r="B81" s="690"/>
      <c r="C81" s="691"/>
      <c r="D81" s="692" t="s">
        <v>87</v>
      </c>
      <c r="E81" s="693"/>
      <c r="F81" s="694"/>
    </row>
    <row r="82" spans="2:6" ht="13.5" thickTop="1"/>
  </sheetData>
  <mergeCells count="33">
    <mergeCell ref="C24:F24"/>
    <mergeCell ref="J3:K3"/>
    <mergeCell ref="J5:K5"/>
    <mergeCell ref="B7:K7"/>
    <mergeCell ref="B10:K10"/>
    <mergeCell ref="B12:D16"/>
    <mergeCell ref="E12:E15"/>
    <mergeCell ref="F12:F15"/>
    <mergeCell ref="G12:G15"/>
    <mergeCell ref="H12:K12"/>
    <mergeCell ref="H13:H15"/>
    <mergeCell ref="I13:I15"/>
    <mergeCell ref="J13:J15"/>
    <mergeCell ref="K13:K15"/>
    <mergeCell ref="E19:K19"/>
    <mergeCell ref="B21:D21"/>
    <mergeCell ref="C31:F31"/>
    <mergeCell ref="C38:F38"/>
    <mergeCell ref="B47:K47"/>
    <mergeCell ref="B49:D53"/>
    <mergeCell ref="E49:E52"/>
    <mergeCell ref="F49:F52"/>
    <mergeCell ref="G49:G52"/>
    <mergeCell ref="H49:K49"/>
    <mergeCell ref="H50:H52"/>
    <mergeCell ref="I50:I52"/>
    <mergeCell ref="C75:F75"/>
    <mergeCell ref="J50:J52"/>
    <mergeCell ref="K50:K52"/>
    <mergeCell ref="E56:K56"/>
    <mergeCell ref="B58:D58"/>
    <mergeCell ref="C61:F61"/>
    <mergeCell ref="C68:F68"/>
  </mergeCells>
  <printOptions horizontalCentered="1"/>
  <pageMargins left="0.39370078740157483" right="0.19685039370078741" top="0.74803149606299213" bottom="0.74803149606299213" header="0.31496062992125984" footer="0.31496062992125984"/>
  <pageSetup paperSize="5" scale="62" fitToHeight="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>
  <sheetPr>
    <tabColor indexed="20"/>
  </sheetPr>
  <dimension ref="B2:O22"/>
  <sheetViews>
    <sheetView view="pageBreakPreview" zoomScale="60" zoomScaleNormal="90" workbookViewId="0">
      <selection activeCell="N5" sqref="N5"/>
    </sheetView>
  </sheetViews>
  <sheetFormatPr defaultRowHeight="12.75"/>
  <cols>
    <col min="1" max="1" width="6.85546875" style="239" customWidth="1"/>
    <col min="2" max="2" width="3" style="239" customWidth="1"/>
    <col min="3" max="3" width="2.42578125" style="239" customWidth="1"/>
    <col min="4" max="4" width="13.5703125" style="239" customWidth="1"/>
    <col min="5" max="5" width="10.140625" style="239" customWidth="1"/>
    <col min="6" max="6" width="16.140625" style="239" customWidth="1"/>
    <col min="7" max="7" width="8.42578125" style="239" customWidth="1"/>
    <col min="8" max="8" width="18.7109375" style="239" customWidth="1"/>
    <col min="9" max="9" width="16.42578125" style="239" customWidth="1"/>
    <col min="10" max="10" width="14.7109375" style="239" customWidth="1"/>
    <col min="11" max="11" width="14.28515625" style="239" customWidth="1"/>
    <col min="12" max="12" width="16.5703125" style="239" customWidth="1"/>
    <col min="13" max="13" width="19" style="239" customWidth="1"/>
    <col min="14" max="15" width="17.28515625" style="239" customWidth="1"/>
    <col min="16" max="16" width="2.28515625" style="239" customWidth="1"/>
    <col min="17" max="256" width="9.140625" style="239"/>
    <col min="257" max="257" width="6.85546875" style="239" customWidth="1"/>
    <col min="258" max="258" width="3" style="239" customWidth="1"/>
    <col min="259" max="259" width="2.42578125" style="239" customWidth="1"/>
    <col min="260" max="260" width="13.5703125" style="239" customWidth="1"/>
    <col min="261" max="261" width="10.140625" style="239" customWidth="1"/>
    <col min="262" max="263" width="20.28515625" style="239" customWidth="1"/>
    <col min="264" max="264" width="19.5703125" style="239" customWidth="1"/>
    <col min="265" max="269" width="19" style="239" customWidth="1"/>
    <col min="270" max="271" width="17.28515625" style="239" customWidth="1"/>
    <col min="272" max="272" width="2.28515625" style="239" customWidth="1"/>
    <col min="273" max="512" width="9.140625" style="239"/>
    <col min="513" max="513" width="6.85546875" style="239" customWidth="1"/>
    <col min="514" max="514" width="3" style="239" customWidth="1"/>
    <col min="515" max="515" width="2.42578125" style="239" customWidth="1"/>
    <col min="516" max="516" width="13.5703125" style="239" customWidth="1"/>
    <col min="517" max="517" width="10.140625" style="239" customWidth="1"/>
    <col min="518" max="519" width="20.28515625" style="239" customWidth="1"/>
    <col min="520" max="520" width="19.5703125" style="239" customWidth="1"/>
    <col min="521" max="525" width="19" style="239" customWidth="1"/>
    <col min="526" max="527" width="17.28515625" style="239" customWidth="1"/>
    <col min="528" max="528" width="2.28515625" style="239" customWidth="1"/>
    <col min="529" max="768" width="9.140625" style="239"/>
    <col min="769" max="769" width="6.85546875" style="239" customWidth="1"/>
    <col min="770" max="770" width="3" style="239" customWidth="1"/>
    <col min="771" max="771" width="2.42578125" style="239" customWidth="1"/>
    <col min="772" max="772" width="13.5703125" style="239" customWidth="1"/>
    <col min="773" max="773" width="10.140625" style="239" customWidth="1"/>
    <col min="774" max="775" width="20.28515625" style="239" customWidth="1"/>
    <col min="776" max="776" width="19.5703125" style="239" customWidth="1"/>
    <col min="777" max="781" width="19" style="239" customWidth="1"/>
    <col min="782" max="783" width="17.28515625" style="239" customWidth="1"/>
    <col min="784" max="784" width="2.28515625" style="239" customWidth="1"/>
    <col min="785" max="1024" width="9.140625" style="239"/>
    <col min="1025" max="1025" width="6.85546875" style="239" customWidth="1"/>
    <col min="1026" max="1026" width="3" style="239" customWidth="1"/>
    <col min="1027" max="1027" width="2.42578125" style="239" customWidth="1"/>
    <col min="1028" max="1028" width="13.5703125" style="239" customWidth="1"/>
    <col min="1029" max="1029" width="10.140625" style="239" customWidth="1"/>
    <col min="1030" max="1031" width="20.28515625" style="239" customWidth="1"/>
    <col min="1032" max="1032" width="19.5703125" style="239" customWidth="1"/>
    <col min="1033" max="1037" width="19" style="239" customWidth="1"/>
    <col min="1038" max="1039" width="17.28515625" style="239" customWidth="1"/>
    <col min="1040" max="1040" width="2.28515625" style="239" customWidth="1"/>
    <col min="1041" max="1280" width="9.140625" style="239"/>
    <col min="1281" max="1281" width="6.85546875" style="239" customWidth="1"/>
    <col min="1282" max="1282" width="3" style="239" customWidth="1"/>
    <col min="1283" max="1283" width="2.42578125" style="239" customWidth="1"/>
    <col min="1284" max="1284" width="13.5703125" style="239" customWidth="1"/>
    <col min="1285" max="1285" width="10.140625" style="239" customWidth="1"/>
    <col min="1286" max="1287" width="20.28515625" style="239" customWidth="1"/>
    <col min="1288" max="1288" width="19.5703125" style="239" customWidth="1"/>
    <col min="1289" max="1293" width="19" style="239" customWidth="1"/>
    <col min="1294" max="1295" width="17.28515625" style="239" customWidth="1"/>
    <col min="1296" max="1296" width="2.28515625" style="239" customWidth="1"/>
    <col min="1297" max="1536" width="9.140625" style="239"/>
    <col min="1537" max="1537" width="6.85546875" style="239" customWidth="1"/>
    <col min="1538" max="1538" width="3" style="239" customWidth="1"/>
    <col min="1539" max="1539" width="2.42578125" style="239" customWidth="1"/>
    <col min="1540" max="1540" width="13.5703125" style="239" customWidth="1"/>
    <col min="1541" max="1541" width="10.140625" style="239" customWidth="1"/>
    <col min="1542" max="1543" width="20.28515625" style="239" customWidth="1"/>
    <col min="1544" max="1544" width="19.5703125" style="239" customWidth="1"/>
    <col min="1545" max="1549" width="19" style="239" customWidth="1"/>
    <col min="1550" max="1551" width="17.28515625" style="239" customWidth="1"/>
    <col min="1552" max="1552" width="2.28515625" style="239" customWidth="1"/>
    <col min="1553" max="1792" width="9.140625" style="239"/>
    <col min="1793" max="1793" width="6.85546875" style="239" customWidth="1"/>
    <col min="1794" max="1794" width="3" style="239" customWidth="1"/>
    <col min="1795" max="1795" width="2.42578125" style="239" customWidth="1"/>
    <col min="1796" max="1796" width="13.5703125" style="239" customWidth="1"/>
    <col min="1797" max="1797" width="10.140625" style="239" customWidth="1"/>
    <col min="1798" max="1799" width="20.28515625" style="239" customWidth="1"/>
    <col min="1800" max="1800" width="19.5703125" style="239" customWidth="1"/>
    <col min="1801" max="1805" width="19" style="239" customWidth="1"/>
    <col min="1806" max="1807" width="17.28515625" style="239" customWidth="1"/>
    <col min="1808" max="1808" width="2.28515625" style="239" customWidth="1"/>
    <col min="1809" max="2048" width="9.140625" style="239"/>
    <col min="2049" max="2049" width="6.85546875" style="239" customWidth="1"/>
    <col min="2050" max="2050" width="3" style="239" customWidth="1"/>
    <col min="2051" max="2051" width="2.42578125" style="239" customWidth="1"/>
    <col min="2052" max="2052" width="13.5703125" style="239" customWidth="1"/>
    <col min="2053" max="2053" width="10.140625" style="239" customWidth="1"/>
    <col min="2054" max="2055" width="20.28515625" style="239" customWidth="1"/>
    <col min="2056" max="2056" width="19.5703125" style="239" customWidth="1"/>
    <col min="2057" max="2061" width="19" style="239" customWidth="1"/>
    <col min="2062" max="2063" width="17.28515625" style="239" customWidth="1"/>
    <col min="2064" max="2064" width="2.28515625" style="239" customWidth="1"/>
    <col min="2065" max="2304" width="9.140625" style="239"/>
    <col min="2305" max="2305" width="6.85546875" style="239" customWidth="1"/>
    <col min="2306" max="2306" width="3" style="239" customWidth="1"/>
    <col min="2307" max="2307" width="2.42578125" style="239" customWidth="1"/>
    <col min="2308" max="2308" width="13.5703125" style="239" customWidth="1"/>
    <col min="2309" max="2309" width="10.140625" style="239" customWidth="1"/>
    <col min="2310" max="2311" width="20.28515625" style="239" customWidth="1"/>
    <col min="2312" max="2312" width="19.5703125" style="239" customWidth="1"/>
    <col min="2313" max="2317" width="19" style="239" customWidth="1"/>
    <col min="2318" max="2319" width="17.28515625" style="239" customWidth="1"/>
    <col min="2320" max="2320" width="2.28515625" style="239" customWidth="1"/>
    <col min="2321" max="2560" width="9.140625" style="239"/>
    <col min="2561" max="2561" width="6.85546875" style="239" customWidth="1"/>
    <col min="2562" max="2562" width="3" style="239" customWidth="1"/>
    <col min="2563" max="2563" width="2.42578125" style="239" customWidth="1"/>
    <col min="2564" max="2564" width="13.5703125" style="239" customWidth="1"/>
    <col min="2565" max="2565" width="10.140625" style="239" customWidth="1"/>
    <col min="2566" max="2567" width="20.28515625" style="239" customWidth="1"/>
    <col min="2568" max="2568" width="19.5703125" style="239" customWidth="1"/>
    <col min="2569" max="2573" width="19" style="239" customWidth="1"/>
    <col min="2574" max="2575" width="17.28515625" style="239" customWidth="1"/>
    <col min="2576" max="2576" width="2.28515625" style="239" customWidth="1"/>
    <col min="2577" max="2816" width="9.140625" style="239"/>
    <col min="2817" max="2817" width="6.85546875" style="239" customWidth="1"/>
    <col min="2818" max="2818" width="3" style="239" customWidth="1"/>
    <col min="2819" max="2819" width="2.42578125" style="239" customWidth="1"/>
    <col min="2820" max="2820" width="13.5703125" style="239" customWidth="1"/>
    <col min="2821" max="2821" width="10.140625" style="239" customWidth="1"/>
    <col min="2822" max="2823" width="20.28515625" style="239" customWidth="1"/>
    <col min="2824" max="2824" width="19.5703125" style="239" customWidth="1"/>
    <col min="2825" max="2829" width="19" style="239" customWidth="1"/>
    <col min="2830" max="2831" width="17.28515625" style="239" customWidth="1"/>
    <col min="2832" max="2832" width="2.28515625" style="239" customWidth="1"/>
    <col min="2833" max="3072" width="9.140625" style="239"/>
    <col min="3073" max="3073" width="6.85546875" style="239" customWidth="1"/>
    <col min="3074" max="3074" width="3" style="239" customWidth="1"/>
    <col min="3075" max="3075" width="2.42578125" style="239" customWidth="1"/>
    <col min="3076" max="3076" width="13.5703125" style="239" customWidth="1"/>
    <col min="3077" max="3077" width="10.140625" style="239" customWidth="1"/>
    <col min="3078" max="3079" width="20.28515625" style="239" customWidth="1"/>
    <col min="3080" max="3080" width="19.5703125" style="239" customWidth="1"/>
    <col min="3081" max="3085" width="19" style="239" customWidth="1"/>
    <col min="3086" max="3087" width="17.28515625" style="239" customWidth="1"/>
    <col min="3088" max="3088" width="2.28515625" style="239" customWidth="1"/>
    <col min="3089" max="3328" width="9.140625" style="239"/>
    <col min="3329" max="3329" width="6.85546875" style="239" customWidth="1"/>
    <col min="3330" max="3330" width="3" style="239" customWidth="1"/>
    <col min="3331" max="3331" width="2.42578125" style="239" customWidth="1"/>
    <col min="3332" max="3332" width="13.5703125" style="239" customWidth="1"/>
    <col min="3333" max="3333" width="10.140625" style="239" customWidth="1"/>
    <col min="3334" max="3335" width="20.28515625" style="239" customWidth="1"/>
    <col min="3336" max="3336" width="19.5703125" style="239" customWidth="1"/>
    <col min="3337" max="3341" width="19" style="239" customWidth="1"/>
    <col min="3342" max="3343" width="17.28515625" style="239" customWidth="1"/>
    <col min="3344" max="3344" width="2.28515625" style="239" customWidth="1"/>
    <col min="3345" max="3584" width="9.140625" style="239"/>
    <col min="3585" max="3585" width="6.85546875" style="239" customWidth="1"/>
    <col min="3586" max="3586" width="3" style="239" customWidth="1"/>
    <col min="3587" max="3587" width="2.42578125" style="239" customWidth="1"/>
    <col min="3588" max="3588" width="13.5703125" style="239" customWidth="1"/>
    <col min="3589" max="3589" width="10.140625" style="239" customWidth="1"/>
    <col min="3590" max="3591" width="20.28515625" style="239" customWidth="1"/>
    <col min="3592" max="3592" width="19.5703125" style="239" customWidth="1"/>
    <col min="3593" max="3597" width="19" style="239" customWidth="1"/>
    <col min="3598" max="3599" width="17.28515625" style="239" customWidth="1"/>
    <col min="3600" max="3600" width="2.28515625" style="239" customWidth="1"/>
    <col min="3601" max="3840" width="9.140625" style="239"/>
    <col min="3841" max="3841" width="6.85546875" style="239" customWidth="1"/>
    <col min="3842" max="3842" width="3" style="239" customWidth="1"/>
    <col min="3843" max="3843" width="2.42578125" style="239" customWidth="1"/>
    <col min="3844" max="3844" width="13.5703125" style="239" customWidth="1"/>
    <col min="3845" max="3845" width="10.140625" style="239" customWidth="1"/>
    <col min="3846" max="3847" width="20.28515625" style="239" customWidth="1"/>
    <col min="3848" max="3848" width="19.5703125" style="239" customWidth="1"/>
    <col min="3849" max="3853" width="19" style="239" customWidth="1"/>
    <col min="3854" max="3855" width="17.28515625" style="239" customWidth="1"/>
    <col min="3856" max="3856" width="2.28515625" style="239" customWidth="1"/>
    <col min="3857" max="4096" width="9.140625" style="239"/>
    <col min="4097" max="4097" width="6.85546875" style="239" customWidth="1"/>
    <col min="4098" max="4098" width="3" style="239" customWidth="1"/>
    <col min="4099" max="4099" width="2.42578125" style="239" customWidth="1"/>
    <col min="4100" max="4100" width="13.5703125" style="239" customWidth="1"/>
    <col min="4101" max="4101" width="10.140625" style="239" customWidth="1"/>
    <col min="4102" max="4103" width="20.28515625" style="239" customWidth="1"/>
    <col min="4104" max="4104" width="19.5703125" style="239" customWidth="1"/>
    <col min="4105" max="4109" width="19" style="239" customWidth="1"/>
    <col min="4110" max="4111" width="17.28515625" style="239" customWidth="1"/>
    <col min="4112" max="4112" width="2.28515625" style="239" customWidth="1"/>
    <col min="4113" max="4352" width="9.140625" style="239"/>
    <col min="4353" max="4353" width="6.85546875" style="239" customWidth="1"/>
    <col min="4354" max="4354" width="3" style="239" customWidth="1"/>
    <col min="4355" max="4355" width="2.42578125" style="239" customWidth="1"/>
    <col min="4356" max="4356" width="13.5703125" style="239" customWidth="1"/>
    <col min="4357" max="4357" width="10.140625" style="239" customWidth="1"/>
    <col min="4358" max="4359" width="20.28515625" style="239" customWidth="1"/>
    <col min="4360" max="4360" width="19.5703125" style="239" customWidth="1"/>
    <col min="4361" max="4365" width="19" style="239" customWidth="1"/>
    <col min="4366" max="4367" width="17.28515625" style="239" customWidth="1"/>
    <col min="4368" max="4368" width="2.28515625" style="239" customWidth="1"/>
    <col min="4369" max="4608" width="9.140625" style="239"/>
    <col min="4609" max="4609" width="6.85546875" style="239" customWidth="1"/>
    <col min="4610" max="4610" width="3" style="239" customWidth="1"/>
    <col min="4611" max="4611" width="2.42578125" style="239" customWidth="1"/>
    <col min="4612" max="4612" width="13.5703125" style="239" customWidth="1"/>
    <col min="4613" max="4613" width="10.140625" style="239" customWidth="1"/>
    <col min="4614" max="4615" width="20.28515625" style="239" customWidth="1"/>
    <col min="4616" max="4616" width="19.5703125" style="239" customWidth="1"/>
    <col min="4617" max="4621" width="19" style="239" customWidth="1"/>
    <col min="4622" max="4623" width="17.28515625" style="239" customWidth="1"/>
    <col min="4624" max="4624" width="2.28515625" style="239" customWidth="1"/>
    <col min="4625" max="4864" width="9.140625" style="239"/>
    <col min="4865" max="4865" width="6.85546875" style="239" customWidth="1"/>
    <col min="4866" max="4866" width="3" style="239" customWidth="1"/>
    <col min="4867" max="4867" width="2.42578125" style="239" customWidth="1"/>
    <col min="4868" max="4868" width="13.5703125" style="239" customWidth="1"/>
    <col min="4869" max="4869" width="10.140625" style="239" customWidth="1"/>
    <col min="4870" max="4871" width="20.28515625" style="239" customWidth="1"/>
    <col min="4872" max="4872" width="19.5703125" style="239" customWidth="1"/>
    <col min="4873" max="4877" width="19" style="239" customWidth="1"/>
    <col min="4878" max="4879" width="17.28515625" style="239" customWidth="1"/>
    <col min="4880" max="4880" width="2.28515625" style="239" customWidth="1"/>
    <col min="4881" max="5120" width="9.140625" style="239"/>
    <col min="5121" max="5121" width="6.85546875" style="239" customWidth="1"/>
    <col min="5122" max="5122" width="3" style="239" customWidth="1"/>
    <col min="5123" max="5123" width="2.42578125" style="239" customWidth="1"/>
    <col min="5124" max="5124" width="13.5703125" style="239" customWidth="1"/>
    <col min="5125" max="5125" width="10.140625" style="239" customWidth="1"/>
    <col min="5126" max="5127" width="20.28515625" style="239" customWidth="1"/>
    <col min="5128" max="5128" width="19.5703125" style="239" customWidth="1"/>
    <col min="5129" max="5133" width="19" style="239" customWidth="1"/>
    <col min="5134" max="5135" width="17.28515625" style="239" customWidth="1"/>
    <col min="5136" max="5136" width="2.28515625" style="239" customWidth="1"/>
    <col min="5137" max="5376" width="9.140625" style="239"/>
    <col min="5377" max="5377" width="6.85546875" style="239" customWidth="1"/>
    <col min="5378" max="5378" width="3" style="239" customWidth="1"/>
    <col min="5379" max="5379" width="2.42578125" style="239" customWidth="1"/>
    <col min="5380" max="5380" width="13.5703125" style="239" customWidth="1"/>
    <col min="5381" max="5381" width="10.140625" style="239" customWidth="1"/>
    <col min="5382" max="5383" width="20.28515625" style="239" customWidth="1"/>
    <col min="5384" max="5384" width="19.5703125" style="239" customWidth="1"/>
    <col min="5385" max="5389" width="19" style="239" customWidth="1"/>
    <col min="5390" max="5391" width="17.28515625" style="239" customWidth="1"/>
    <col min="5392" max="5392" width="2.28515625" style="239" customWidth="1"/>
    <col min="5393" max="5632" width="9.140625" style="239"/>
    <col min="5633" max="5633" width="6.85546875" style="239" customWidth="1"/>
    <col min="5634" max="5634" width="3" style="239" customWidth="1"/>
    <col min="5635" max="5635" width="2.42578125" style="239" customWidth="1"/>
    <col min="5636" max="5636" width="13.5703125" style="239" customWidth="1"/>
    <col min="5637" max="5637" width="10.140625" style="239" customWidth="1"/>
    <col min="5638" max="5639" width="20.28515625" style="239" customWidth="1"/>
    <col min="5640" max="5640" width="19.5703125" style="239" customWidth="1"/>
    <col min="5641" max="5645" width="19" style="239" customWidth="1"/>
    <col min="5646" max="5647" width="17.28515625" style="239" customWidth="1"/>
    <col min="5648" max="5648" width="2.28515625" style="239" customWidth="1"/>
    <col min="5649" max="5888" width="9.140625" style="239"/>
    <col min="5889" max="5889" width="6.85546875" style="239" customWidth="1"/>
    <col min="5890" max="5890" width="3" style="239" customWidth="1"/>
    <col min="5891" max="5891" width="2.42578125" style="239" customWidth="1"/>
    <col min="5892" max="5892" width="13.5703125" style="239" customWidth="1"/>
    <col min="5893" max="5893" width="10.140625" style="239" customWidth="1"/>
    <col min="5894" max="5895" width="20.28515625" style="239" customWidth="1"/>
    <col min="5896" max="5896" width="19.5703125" style="239" customWidth="1"/>
    <col min="5897" max="5901" width="19" style="239" customWidth="1"/>
    <col min="5902" max="5903" width="17.28515625" style="239" customWidth="1"/>
    <col min="5904" max="5904" width="2.28515625" style="239" customWidth="1"/>
    <col min="5905" max="6144" width="9.140625" style="239"/>
    <col min="6145" max="6145" width="6.85546875" style="239" customWidth="1"/>
    <col min="6146" max="6146" width="3" style="239" customWidth="1"/>
    <col min="6147" max="6147" width="2.42578125" style="239" customWidth="1"/>
    <col min="6148" max="6148" width="13.5703125" style="239" customWidth="1"/>
    <col min="6149" max="6149" width="10.140625" style="239" customWidth="1"/>
    <col min="6150" max="6151" width="20.28515625" style="239" customWidth="1"/>
    <col min="6152" max="6152" width="19.5703125" style="239" customWidth="1"/>
    <col min="6153" max="6157" width="19" style="239" customWidth="1"/>
    <col min="6158" max="6159" width="17.28515625" style="239" customWidth="1"/>
    <col min="6160" max="6160" width="2.28515625" style="239" customWidth="1"/>
    <col min="6161" max="6400" width="9.140625" style="239"/>
    <col min="6401" max="6401" width="6.85546875" style="239" customWidth="1"/>
    <col min="6402" max="6402" width="3" style="239" customWidth="1"/>
    <col min="6403" max="6403" width="2.42578125" style="239" customWidth="1"/>
    <col min="6404" max="6404" width="13.5703125" style="239" customWidth="1"/>
    <col min="6405" max="6405" width="10.140625" style="239" customWidth="1"/>
    <col min="6406" max="6407" width="20.28515625" style="239" customWidth="1"/>
    <col min="6408" max="6408" width="19.5703125" style="239" customWidth="1"/>
    <col min="6409" max="6413" width="19" style="239" customWidth="1"/>
    <col min="6414" max="6415" width="17.28515625" style="239" customWidth="1"/>
    <col min="6416" max="6416" width="2.28515625" style="239" customWidth="1"/>
    <col min="6417" max="6656" width="9.140625" style="239"/>
    <col min="6657" max="6657" width="6.85546875" style="239" customWidth="1"/>
    <col min="6658" max="6658" width="3" style="239" customWidth="1"/>
    <col min="6659" max="6659" width="2.42578125" style="239" customWidth="1"/>
    <col min="6660" max="6660" width="13.5703125" style="239" customWidth="1"/>
    <col min="6661" max="6661" width="10.140625" style="239" customWidth="1"/>
    <col min="6662" max="6663" width="20.28515625" style="239" customWidth="1"/>
    <col min="6664" max="6664" width="19.5703125" style="239" customWidth="1"/>
    <col min="6665" max="6669" width="19" style="239" customWidth="1"/>
    <col min="6670" max="6671" width="17.28515625" style="239" customWidth="1"/>
    <col min="6672" max="6672" width="2.28515625" style="239" customWidth="1"/>
    <col min="6673" max="6912" width="9.140625" style="239"/>
    <col min="6913" max="6913" width="6.85546875" style="239" customWidth="1"/>
    <col min="6914" max="6914" width="3" style="239" customWidth="1"/>
    <col min="6915" max="6915" width="2.42578125" style="239" customWidth="1"/>
    <col min="6916" max="6916" width="13.5703125" style="239" customWidth="1"/>
    <col min="6917" max="6917" width="10.140625" style="239" customWidth="1"/>
    <col min="6918" max="6919" width="20.28515625" style="239" customWidth="1"/>
    <col min="6920" max="6920" width="19.5703125" style="239" customWidth="1"/>
    <col min="6921" max="6925" width="19" style="239" customWidth="1"/>
    <col min="6926" max="6927" width="17.28515625" style="239" customWidth="1"/>
    <col min="6928" max="6928" width="2.28515625" style="239" customWidth="1"/>
    <col min="6929" max="7168" width="9.140625" style="239"/>
    <col min="7169" max="7169" width="6.85546875" style="239" customWidth="1"/>
    <col min="7170" max="7170" width="3" style="239" customWidth="1"/>
    <col min="7171" max="7171" width="2.42578125" style="239" customWidth="1"/>
    <col min="7172" max="7172" width="13.5703125" style="239" customWidth="1"/>
    <col min="7173" max="7173" width="10.140625" style="239" customWidth="1"/>
    <col min="7174" max="7175" width="20.28515625" style="239" customWidth="1"/>
    <col min="7176" max="7176" width="19.5703125" style="239" customWidth="1"/>
    <col min="7177" max="7181" width="19" style="239" customWidth="1"/>
    <col min="7182" max="7183" width="17.28515625" style="239" customWidth="1"/>
    <col min="7184" max="7184" width="2.28515625" style="239" customWidth="1"/>
    <col min="7185" max="7424" width="9.140625" style="239"/>
    <col min="7425" max="7425" width="6.85546875" style="239" customWidth="1"/>
    <col min="7426" max="7426" width="3" style="239" customWidth="1"/>
    <col min="7427" max="7427" width="2.42578125" style="239" customWidth="1"/>
    <col min="7428" max="7428" width="13.5703125" style="239" customWidth="1"/>
    <col min="7429" max="7429" width="10.140625" style="239" customWidth="1"/>
    <col min="7430" max="7431" width="20.28515625" style="239" customWidth="1"/>
    <col min="7432" max="7432" width="19.5703125" style="239" customWidth="1"/>
    <col min="7433" max="7437" width="19" style="239" customWidth="1"/>
    <col min="7438" max="7439" width="17.28515625" style="239" customWidth="1"/>
    <col min="7440" max="7440" width="2.28515625" style="239" customWidth="1"/>
    <col min="7441" max="7680" width="9.140625" style="239"/>
    <col min="7681" max="7681" width="6.85546875" style="239" customWidth="1"/>
    <col min="7682" max="7682" width="3" style="239" customWidth="1"/>
    <col min="7683" max="7683" width="2.42578125" style="239" customWidth="1"/>
    <col min="7684" max="7684" width="13.5703125" style="239" customWidth="1"/>
    <col min="7685" max="7685" width="10.140625" style="239" customWidth="1"/>
    <col min="7686" max="7687" width="20.28515625" style="239" customWidth="1"/>
    <col min="7688" max="7688" width="19.5703125" style="239" customWidth="1"/>
    <col min="7689" max="7693" width="19" style="239" customWidth="1"/>
    <col min="7694" max="7695" width="17.28515625" style="239" customWidth="1"/>
    <col min="7696" max="7696" width="2.28515625" style="239" customWidth="1"/>
    <col min="7697" max="7936" width="9.140625" style="239"/>
    <col min="7937" max="7937" width="6.85546875" style="239" customWidth="1"/>
    <col min="7938" max="7938" width="3" style="239" customWidth="1"/>
    <col min="7939" max="7939" width="2.42578125" style="239" customWidth="1"/>
    <col min="7940" max="7940" width="13.5703125" style="239" customWidth="1"/>
    <col min="7941" max="7941" width="10.140625" style="239" customWidth="1"/>
    <col min="7942" max="7943" width="20.28515625" style="239" customWidth="1"/>
    <col min="7944" max="7944" width="19.5703125" style="239" customWidth="1"/>
    <col min="7945" max="7949" width="19" style="239" customWidth="1"/>
    <col min="7950" max="7951" width="17.28515625" style="239" customWidth="1"/>
    <col min="7952" max="7952" width="2.28515625" style="239" customWidth="1"/>
    <col min="7953" max="8192" width="9.140625" style="239"/>
    <col min="8193" max="8193" width="6.85546875" style="239" customWidth="1"/>
    <col min="8194" max="8194" width="3" style="239" customWidth="1"/>
    <col min="8195" max="8195" width="2.42578125" style="239" customWidth="1"/>
    <col min="8196" max="8196" width="13.5703125" style="239" customWidth="1"/>
    <col min="8197" max="8197" width="10.140625" style="239" customWidth="1"/>
    <col min="8198" max="8199" width="20.28515625" style="239" customWidth="1"/>
    <col min="8200" max="8200" width="19.5703125" style="239" customWidth="1"/>
    <col min="8201" max="8205" width="19" style="239" customWidth="1"/>
    <col min="8206" max="8207" width="17.28515625" style="239" customWidth="1"/>
    <col min="8208" max="8208" width="2.28515625" style="239" customWidth="1"/>
    <col min="8209" max="8448" width="9.140625" style="239"/>
    <col min="8449" max="8449" width="6.85546875" style="239" customWidth="1"/>
    <col min="8450" max="8450" width="3" style="239" customWidth="1"/>
    <col min="8451" max="8451" width="2.42578125" style="239" customWidth="1"/>
    <col min="8452" max="8452" width="13.5703125" style="239" customWidth="1"/>
    <col min="8453" max="8453" width="10.140625" style="239" customWidth="1"/>
    <col min="8454" max="8455" width="20.28515625" style="239" customWidth="1"/>
    <col min="8456" max="8456" width="19.5703125" style="239" customWidth="1"/>
    <col min="8457" max="8461" width="19" style="239" customWidth="1"/>
    <col min="8462" max="8463" width="17.28515625" style="239" customWidth="1"/>
    <col min="8464" max="8464" width="2.28515625" style="239" customWidth="1"/>
    <col min="8465" max="8704" width="9.140625" style="239"/>
    <col min="8705" max="8705" width="6.85546875" style="239" customWidth="1"/>
    <col min="8706" max="8706" width="3" style="239" customWidth="1"/>
    <col min="8707" max="8707" width="2.42578125" style="239" customWidth="1"/>
    <col min="8708" max="8708" width="13.5703125" style="239" customWidth="1"/>
    <col min="8709" max="8709" width="10.140625" style="239" customWidth="1"/>
    <col min="8710" max="8711" width="20.28515625" style="239" customWidth="1"/>
    <col min="8712" max="8712" width="19.5703125" style="239" customWidth="1"/>
    <col min="8713" max="8717" width="19" style="239" customWidth="1"/>
    <col min="8718" max="8719" width="17.28515625" style="239" customWidth="1"/>
    <col min="8720" max="8720" width="2.28515625" style="239" customWidth="1"/>
    <col min="8721" max="8960" width="9.140625" style="239"/>
    <col min="8961" max="8961" width="6.85546875" style="239" customWidth="1"/>
    <col min="8962" max="8962" width="3" style="239" customWidth="1"/>
    <col min="8963" max="8963" width="2.42578125" style="239" customWidth="1"/>
    <col min="8964" max="8964" width="13.5703125" style="239" customWidth="1"/>
    <col min="8965" max="8965" width="10.140625" style="239" customWidth="1"/>
    <col min="8966" max="8967" width="20.28515625" style="239" customWidth="1"/>
    <col min="8968" max="8968" width="19.5703125" style="239" customWidth="1"/>
    <col min="8969" max="8973" width="19" style="239" customWidth="1"/>
    <col min="8974" max="8975" width="17.28515625" style="239" customWidth="1"/>
    <col min="8976" max="8976" width="2.28515625" style="239" customWidth="1"/>
    <col min="8977" max="9216" width="9.140625" style="239"/>
    <col min="9217" max="9217" width="6.85546875" style="239" customWidth="1"/>
    <col min="9218" max="9218" width="3" style="239" customWidth="1"/>
    <col min="9219" max="9219" width="2.42578125" style="239" customWidth="1"/>
    <col min="9220" max="9220" width="13.5703125" style="239" customWidth="1"/>
    <col min="9221" max="9221" width="10.140625" style="239" customWidth="1"/>
    <col min="9222" max="9223" width="20.28515625" style="239" customWidth="1"/>
    <col min="9224" max="9224" width="19.5703125" style="239" customWidth="1"/>
    <col min="9225" max="9229" width="19" style="239" customWidth="1"/>
    <col min="9230" max="9231" width="17.28515625" style="239" customWidth="1"/>
    <col min="9232" max="9232" width="2.28515625" style="239" customWidth="1"/>
    <col min="9233" max="9472" width="9.140625" style="239"/>
    <col min="9473" max="9473" width="6.85546875" style="239" customWidth="1"/>
    <col min="9474" max="9474" width="3" style="239" customWidth="1"/>
    <col min="9475" max="9475" width="2.42578125" style="239" customWidth="1"/>
    <col min="9476" max="9476" width="13.5703125" style="239" customWidth="1"/>
    <col min="9477" max="9477" width="10.140625" style="239" customWidth="1"/>
    <col min="9478" max="9479" width="20.28515625" style="239" customWidth="1"/>
    <col min="9480" max="9480" width="19.5703125" style="239" customWidth="1"/>
    <col min="9481" max="9485" width="19" style="239" customWidth="1"/>
    <col min="9486" max="9487" width="17.28515625" style="239" customWidth="1"/>
    <col min="9488" max="9488" width="2.28515625" style="239" customWidth="1"/>
    <col min="9489" max="9728" width="9.140625" style="239"/>
    <col min="9729" max="9729" width="6.85546875" style="239" customWidth="1"/>
    <col min="9730" max="9730" width="3" style="239" customWidth="1"/>
    <col min="9731" max="9731" width="2.42578125" style="239" customWidth="1"/>
    <col min="9732" max="9732" width="13.5703125" style="239" customWidth="1"/>
    <col min="9733" max="9733" width="10.140625" style="239" customWidth="1"/>
    <col min="9734" max="9735" width="20.28515625" style="239" customWidth="1"/>
    <col min="9736" max="9736" width="19.5703125" style="239" customWidth="1"/>
    <col min="9737" max="9741" width="19" style="239" customWidth="1"/>
    <col min="9742" max="9743" width="17.28515625" style="239" customWidth="1"/>
    <col min="9744" max="9744" width="2.28515625" style="239" customWidth="1"/>
    <col min="9745" max="9984" width="9.140625" style="239"/>
    <col min="9985" max="9985" width="6.85546875" style="239" customWidth="1"/>
    <col min="9986" max="9986" width="3" style="239" customWidth="1"/>
    <col min="9987" max="9987" width="2.42578125" style="239" customWidth="1"/>
    <col min="9988" max="9988" width="13.5703125" style="239" customWidth="1"/>
    <col min="9989" max="9989" width="10.140625" style="239" customWidth="1"/>
    <col min="9990" max="9991" width="20.28515625" style="239" customWidth="1"/>
    <col min="9992" max="9992" width="19.5703125" style="239" customWidth="1"/>
    <col min="9993" max="9997" width="19" style="239" customWidth="1"/>
    <col min="9998" max="9999" width="17.28515625" style="239" customWidth="1"/>
    <col min="10000" max="10000" width="2.28515625" style="239" customWidth="1"/>
    <col min="10001" max="10240" width="9.140625" style="239"/>
    <col min="10241" max="10241" width="6.85546875" style="239" customWidth="1"/>
    <col min="10242" max="10242" width="3" style="239" customWidth="1"/>
    <col min="10243" max="10243" width="2.42578125" style="239" customWidth="1"/>
    <col min="10244" max="10244" width="13.5703125" style="239" customWidth="1"/>
    <col min="10245" max="10245" width="10.140625" style="239" customWidth="1"/>
    <col min="10246" max="10247" width="20.28515625" style="239" customWidth="1"/>
    <col min="10248" max="10248" width="19.5703125" style="239" customWidth="1"/>
    <col min="10249" max="10253" width="19" style="239" customWidth="1"/>
    <col min="10254" max="10255" width="17.28515625" style="239" customWidth="1"/>
    <col min="10256" max="10256" width="2.28515625" style="239" customWidth="1"/>
    <col min="10257" max="10496" width="9.140625" style="239"/>
    <col min="10497" max="10497" width="6.85546875" style="239" customWidth="1"/>
    <col min="10498" max="10498" width="3" style="239" customWidth="1"/>
    <col min="10499" max="10499" width="2.42578125" style="239" customWidth="1"/>
    <col min="10500" max="10500" width="13.5703125" style="239" customWidth="1"/>
    <col min="10501" max="10501" width="10.140625" style="239" customWidth="1"/>
    <col min="10502" max="10503" width="20.28515625" style="239" customWidth="1"/>
    <col min="10504" max="10504" width="19.5703125" style="239" customWidth="1"/>
    <col min="10505" max="10509" width="19" style="239" customWidth="1"/>
    <col min="10510" max="10511" width="17.28515625" style="239" customWidth="1"/>
    <col min="10512" max="10512" width="2.28515625" style="239" customWidth="1"/>
    <col min="10513" max="10752" width="9.140625" style="239"/>
    <col min="10753" max="10753" width="6.85546875" style="239" customWidth="1"/>
    <col min="10754" max="10754" width="3" style="239" customWidth="1"/>
    <col min="10755" max="10755" width="2.42578125" style="239" customWidth="1"/>
    <col min="10756" max="10756" width="13.5703125" style="239" customWidth="1"/>
    <col min="10757" max="10757" width="10.140625" style="239" customWidth="1"/>
    <col min="10758" max="10759" width="20.28515625" style="239" customWidth="1"/>
    <col min="10760" max="10760" width="19.5703125" style="239" customWidth="1"/>
    <col min="10761" max="10765" width="19" style="239" customWidth="1"/>
    <col min="10766" max="10767" width="17.28515625" style="239" customWidth="1"/>
    <col min="10768" max="10768" width="2.28515625" style="239" customWidth="1"/>
    <col min="10769" max="11008" width="9.140625" style="239"/>
    <col min="11009" max="11009" width="6.85546875" style="239" customWidth="1"/>
    <col min="11010" max="11010" width="3" style="239" customWidth="1"/>
    <col min="11011" max="11011" width="2.42578125" style="239" customWidth="1"/>
    <col min="11012" max="11012" width="13.5703125" style="239" customWidth="1"/>
    <col min="11013" max="11013" width="10.140625" style="239" customWidth="1"/>
    <col min="11014" max="11015" width="20.28515625" style="239" customWidth="1"/>
    <col min="11016" max="11016" width="19.5703125" style="239" customWidth="1"/>
    <col min="11017" max="11021" width="19" style="239" customWidth="1"/>
    <col min="11022" max="11023" width="17.28515625" style="239" customWidth="1"/>
    <col min="11024" max="11024" width="2.28515625" style="239" customWidth="1"/>
    <col min="11025" max="11264" width="9.140625" style="239"/>
    <col min="11265" max="11265" width="6.85546875" style="239" customWidth="1"/>
    <col min="11266" max="11266" width="3" style="239" customWidth="1"/>
    <col min="11267" max="11267" width="2.42578125" style="239" customWidth="1"/>
    <col min="11268" max="11268" width="13.5703125" style="239" customWidth="1"/>
    <col min="11269" max="11269" width="10.140625" style="239" customWidth="1"/>
    <col min="11270" max="11271" width="20.28515625" style="239" customWidth="1"/>
    <col min="11272" max="11272" width="19.5703125" style="239" customWidth="1"/>
    <col min="11273" max="11277" width="19" style="239" customWidth="1"/>
    <col min="11278" max="11279" width="17.28515625" style="239" customWidth="1"/>
    <col min="11280" max="11280" width="2.28515625" style="239" customWidth="1"/>
    <col min="11281" max="11520" width="9.140625" style="239"/>
    <col min="11521" max="11521" width="6.85546875" style="239" customWidth="1"/>
    <col min="11522" max="11522" width="3" style="239" customWidth="1"/>
    <col min="11523" max="11523" width="2.42578125" style="239" customWidth="1"/>
    <col min="11524" max="11524" width="13.5703125" style="239" customWidth="1"/>
    <col min="11525" max="11525" width="10.140625" style="239" customWidth="1"/>
    <col min="11526" max="11527" width="20.28515625" style="239" customWidth="1"/>
    <col min="11528" max="11528" width="19.5703125" style="239" customWidth="1"/>
    <col min="11529" max="11533" width="19" style="239" customWidth="1"/>
    <col min="11534" max="11535" width="17.28515625" style="239" customWidth="1"/>
    <col min="11536" max="11536" width="2.28515625" style="239" customWidth="1"/>
    <col min="11537" max="11776" width="9.140625" style="239"/>
    <col min="11777" max="11777" width="6.85546875" style="239" customWidth="1"/>
    <col min="11778" max="11778" width="3" style="239" customWidth="1"/>
    <col min="11779" max="11779" width="2.42578125" style="239" customWidth="1"/>
    <col min="11780" max="11780" width="13.5703125" style="239" customWidth="1"/>
    <col min="11781" max="11781" width="10.140625" style="239" customWidth="1"/>
    <col min="11782" max="11783" width="20.28515625" style="239" customWidth="1"/>
    <col min="11784" max="11784" width="19.5703125" style="239" customWidth="1"/>
    <col min="11785" max="11789" width="19" style="239" customWidth="1"/>
    <col min="11790" max="11791" width="17.28515625" style="239" customWidth="1"/>
    <col min="11792" max="11792" width="2.28515625" style="239" customWidth="1"/>
    <col min="11793" max="12032" width="9.140625" style="239"/>
    <col min="12033" max="12033" width="6.85546875" style="239" customWidth="1"/>
    <col min="12034" max="12034" width="3" style="239" customWidth="1"/>
    <col min="12035" max="12035" width="2.42578125" style="239" customWidth="1"/>
    <col min="12036" max="12036" width="13.5703125" style="239" customWidth="1"/>
    <col min="12037" max="12037" width="10.140625" style="239" customWidth="1"/>
    <col min="12038" max="12039" width="20.28515625" style="239" customWidth="1"/>
    <col min="12040" max="12040" width="19.5703125" style="239" customWidth="1"/>
    <col min="12041" max="12045" width="19" style="239" customWidth="1"/>
    <col min="12046" max="12047" width="17.28515625" style="239" customWidth="1"/>
    <col min="12048" max="12048" width="2.28515625" style="239" customWidth="1"/>
    <col min="12049" max="12288" width="9.140625" style="239"/>
    <col min="12289" max="12289" width="6.85546875" style="239" customWidth="1"/>
    <col min="12290" max="12290" width="3" style="239" customWidth="1"/>
    <col min="12291" max="12291" width="2.42578125" style="239" customWidth="1"/>
    <col min="12292" max="12292" width="13.5703125" style="239" customWidth="1"/>
    <col min="12293" max="12293" width="10.140625" style="239" customWidth="1"/>
    <col min="12294" max="12295" width="20.28515625" style="239" customWidth="1"/>
    <col min="12296" max="12296" width="19.5703125" style="239" customWidth="1"/>
    <col min="12297" max="12301" width="19" style="239" customWidth="1"/>
    <col min="12302" max="12303" width="17.28515625" style="239" customWidth="1"/>
    <col min="12304" max="12304" width="2.28515625" style="239" customWidth="1"/>
    <col min="12305" max="12544" width="9.140625" style="239"/>
    <col min="12545" max="12545" width="6.85546875" style="239" customWidth="1"/>
    <col min="12546" max="12546" width="3" style="239" customWidth="1"/>
    <col min="12547" max="12547" width="2.42578125" style="239" customWidth="1"/>
    <col min="12548" max="12548" width="13.5703125" style="239" customWidth="1"/>
    <col min="12549" max="12549" width="10.140625" style="239" customWidth="1"/>
    <col min="12550" max="12551" width="20.28515625" style="239" customWidth="1"/>
    <col min="12552" max="12552" width="19.5703125" style="239" customWidth="1"/>
    <col min="12553" max="12557" width="19" style="239" customWidth="1"/>
    <col min="12558" max="12559" width="17.28515625" style="239" customWidth="1"/>
    <col min="12560" max="12560" width="2.28515625" style="239" customWidth="1"/>
    <col min="12561" max="12800" width="9.140625" style="239"/>
    <col min="12801" max="12801" width="6.85546875" style="239" customWidth="1"/>
    <col min="12802" max="12802" width="3" style="239" customWidth="1"/>
    <col min="12803" max="12803" width="2.42578125" style="239" customWidth="1"/>
    <col min="12804" max="12804" width="13.5703125" style="239" customWidth="1"/>
    <col min="12805" max="12805" width="10.140625" style="239" customWidth="1"/>
    <col min="12806" max="12807" width="20.28515625" style="239" customWidth="1"/>
    <col min="12808" max="12808" width="19.5703125" style="239" customWidth="1"/>
    <col min="12809" max="12813" width="19" style="239" customWidth="1"/>
    <col min="12814" max="12815" width="17.28515625" style="239" customWidth="1"/>
    <col min="12816" max="12816" width="2.28515625" style="239" customWidth="1"/>
    <col min="12817" max="13056" width="9.140625" style="239"/>
    <col min="13057" max="13057" width="6.85546875" style="239" customWidth="1"/>
    <col min="13058" max="13058" width="3" style="239" customWidth="1"/>
    <col min="13059" max="13059" width="2.42578125" style="239" customWidth="1"/>
    <col min="13060" max="13060" width="13.5703125" style="239" customWidth="1"/>
    <col min="13061" max="13061" width="10.140625" style="239" customWidth="1"/>
    <col min="13062" max="13063" width="20.28515625" style="239" customWidth="1"/>
    <col min="13064" max="13064" width="19.5703125" style="239" customWidth="1"/>
    <col min="13065" max="13069" width="19" style="239" customWidth="1"/>
    <col min="13070" max="13071" width="17.28515625" style="239" customWidth="1"/>
    <col min="13072" max="13072" width="2.28515625" style="239" customWidth="1"/>
    <col min="13073" max="13312" width="9.140625" style="239"/>
    <col min="13313" max="13313" width="6.85546875" style="239" customWidth="1"/>
    <col min="13314" max="13314" width="3" style="239" customWidth="1"/>
    <col min="13315" max="13315" width="2.42578125" style="239" customWidth="1"/>
    <col min="13316" max="13316" width="13.5703125" style="239" customWidth="1"/>
    <col min="13317" max="13317" width="10.140625" style="239" customWidth="1"/>
    <col min="13318" max="13319" width="20.28515625" style="239" customWidth="1"/>
    <col min="13320" max="13320" width="19.5703125" style="239" customWidth="1"/>
    <col min="13321" max="13325" width="19" style="239" customWidth="1"/>
    <col min="13326" max="13327" width="17.28515625" style="239" customWidth="1"/>
    <col min="13328" max="13328" width="2.28515625" style="239" customWidth="1"/>
    <col min="13329" max="13568" width="9.140625" style="239"/>
    <col min="13569" max="13569" width="6.85546875" style="239" customWidth="1"/>
    <col min="13570" max="13570" width="3" style="239" customWidth="1"/>
    <col min="13571" max="13571" width="2.42578125" style="239" customWidth="1"/>
    <col min="13572" max="13572" width="13.5703125" style="239" customWidth="1"/>
    <col min="13573" max="13573" width="10.140625" style="239" customWidth="1"/>
    <col min="13574" max="13575" width="20.28515625" style="239" customWidth="1"/>
    <col min="13576" max="13576" width="19.5703125" style="239" customWidth="1"/>
    <col min="13577" max="13581" width="19" style="239" customWidth="1"/>
    <col min="13582" max="13583" width="17.28515625" style="239" customWidth="1"/>
    <col min="13584" max="13584" width="2.28515625" style="239" customWidth="1"/>
    <col min="13585" max="13824" width="9.140625" style="239"/>
    <col min="13825" max="13825" width="6.85546875" style="239" customWidth="1"/>
    <col min="13826" max="13826" width="3" style="239" customWidth="1"/>
    <col min="13827" max="13827" width="2.42578125" style="239" customWidth="1"/>
    <col min="13828" max="13828" width="13.5703125" style="239" customWidth="1"/>
    <col min="13829" max="13829" width="10.140625" style="239" customWidth="1"/>
    <col min="13830" max="13831" width="20.28515625" style="239" customWidth="1"/>
    <col min="13832" max="13832" width="19.5703125" style="239" customWidth="1"/>
    <col min="13833" max="13837" width="19" style="239" customWidth="1"/>
    <col min="13838" max="13839" width="17.28515625" style="239" customWidth="1"/>
    <col min="13840" max="13840" width="2.28515625" style="239" customWidth="1"/>
    <col min="13841" max="14080" width="9.140625" style="239"/>
    <col min="14081" max="14081" width="6.85546875" style="239" customWidth="1"/>
    <col min="14082" max="14082" width="3" style="239" customWidth="1"/>
    <col min="14083" max="14083" width="2.42578125" style="239" customWidth="1"/>
    <col min="14084" max="14084" width="13.5703125" style="239" customWidth="1"/>
    <col min="14085" max="14085" width="10.140625" style="239" customWidth="1"/>
    <col min="14086" max="14087" width="20.28515625" style="239" customWidth="1"/>
    <col min="14088" max="14088" width="19.5703125" style="239" customWidth="1"/>
    <col min="14089" max="14093" width="19" style="239" customWidth="1"/>
    <col min="14094" max="14095" width="17.28515625" style="239" customWidth="1"/>
    <col min="14096" max="14096" width="2.28515625" style="239" customWidth="1"/>
    <col min="14097" max="14336" width="9.140625" style="239"/>
    <col min="14337" max="14337" width="6.85546875" style="239" customWidth="1"/>
    <col min="14338" max="14338" width="3" style="239" customWidth="1"/>
    <col min="14339" max="14339" width="2.42578125" style="239" customWidth="1"/>
    <col min="14340" max="14340" width="13.5703125" style="239" customWidth="1"/>
    <col min="14341" max="14341" width="10.140625" style="239" customWidth="1"/>
    <col min="14342" max="14343" width="20.28515625" style="239" customWidth="1"/>
    <col min="14344" max="14344" width="19.5703125" style="239" customWidth="1"/>
    <col min="14345" max="14349" width="19" style="239" customWidth="1"/>
    <col min="14350" max="14351" width="17.28515625" style="239" customWidth="1"/>
    <col min="14352" max="14352" width="2.28515625" style="239" customWidth="1"/>
    <col min="14353" max="14592" width="9.140625" style="239"/>
    <col min="14593" max="14593" width="6.85546875" style="239" customWidth="1"/>
    <col min="14594" max="14594" width="3" style="239" customWidth="1"/>
    <col min="14595" max="14595" width="2.42578125" style="239" customWidth="1"/>
    <col min="14596" max="14596" width="13.5703125" style="239" customWidth="1"/>
    <col min="14597" max="14597" width="10.140625" style="239" customWidth="1"/>
    <col min="14598" max="14599" width="20.28515625" style="239" customWidth="1"/>
    <col min="14600" max="14600" width="19.5703125" style="239" customWidth="1"/>
    <col min="14601" max="14605" width="19" style="239" customWidth="1"/>
    <col min="14606" max="14607" width="17.28515625" style="239" customWidth="1"/>
    <col min="14608" max="14608" width="2.28515625" style="239" customWidth="1"/>
    <col min="14609" max="14848" width="9.140625" style="239"/>
    <col min="14849" max="14849" width="6.85546875" style="239" customWidth="1"/>
    <col min="14850" max="14850" width="3" style="239" customWidth="1"/>
    <col min="14851" max="14851" width="2.42578125" style="239" customWidth="1"/>
    <col min="14852" max="14852" width="13.5703125" style="239" customWidth="1"/>
    <col min="14853" max="14853" width="10.140625" style="239" customWidth="1"/>
    <col min="14854" max="14855" width="20.28515625" style="239" customWidth="1"/>
    <col min="14856" max="14856" width="19.5703125" style="239" customWidth="1"/>
    <col min="14857" max="14861" width="19" style="239" customWidth="1"/>
    <col min="14862" max="14863" width="17.28515625" style="239" customWidth="1"/>
    <col min="14864" max="14864" width="2.28515625" style="239" customWidth="1"/>
    <col min="14865" max="15104" width="9.140625" style="239"/>
    <col min="15105" max="15105" width="6.85546875" style="239" customWidth="1"/>
    <col min="15106" max="15106" width="3" style="239" customWidth="1"/>
    <col min="15107" max="15107" width="2.42578125" style="239" customWidth="1"/>
    <col min="15108" max="15108" width="13.5703125" style="239" customWidth="1"/>
    <col min="15109" max="15109" width="10.140625" style="239" customWidth="1"/>
    <col min="15110" max="15111" width="20.28515625" style="239" customWidth="1"/>
    <col min="15112" max="15112" width="19.5703125" style="239" customWidth="1"/>
    <col min="15113" max="15117" width="19" style="239" customWidth="1"/>
    <col min="15118" max="15119" width="17.28515625" style="239" customWidth="1"/>
    <col min="15120" max="15120" width="2.28515625" style="239" customWidth="1"/>
    <col min="15121" max="15360" width="9.140625" style="239"/>
    <col min="15361" max="15361" width="6.85546875" style="239" customWidth="1"/>
    <col min="15362" max="15362" width="3" style="239" customWidth="1"/>
    <col min="15363" max="15363" width="2.42578125" style="239" customWidth="1"/>
    <col min="15364" max="15364" width="13.5703125" style="239" customWidth="1"/>
    <col min="15365" max="15365" width="10.140625" style="239" customWidth="1"/>
    <col min="15366" max="15367" width="20.28515625" style="239" customWidth="1"/>
    <col min="15368" max="15368" width="19.5703125" style="239" customWidth="1"/>
    <col min="15369" max="15373" width="19" style="239" customWidth="1"/>
    <col min="15374" max="15375" width="17.28515625" style="239" customWidth="1"/>
    <col min="15376" max="15376" width="2.28515625" style="239" customWidth="1"/>
    <col min="15377" max="15616" width="9.140625" style="239"/>
    <col min="15617" max="15617" width="6.85546875" style="239" customWidth="1"/>
    <col min="15618" max="15618" width="3" style="239" customWidth="1"/>
    <col min="15619" max="15619" width="2.42578125" style="239" customWidth="1"/>
    <col min="15620" max="15620" width="13.5703125" style="239" customWidth="1"/>
    <col min="15621" max="15621" width="10.140625" style="239" customWidth="1"/>
    <col min="15622" max="15623" width="20.28515625" style="239" customWidth="1"/>
    <col min="15624" max="15624" width="19.5703125" style="239" customWidth="1"/>
    <col min="15625" max="15629" width="19" style="239" customWidth="1"/>
    <col min="15630" max="15631" width="17.28515625" style="239" customWidth="1"/>
    <col min="15632" max="15632" width="2.28515625" style="239" customWidth="1"/>
    <col min="15633" max="15872" width="9.140625" style="239"/>
    <col min="15873" max="15873" width="6.85546875" style="239" customWidth="1"/>
    <col min="15874" max="15874" width="3" style="239" customWidth="1"/>
    <col min="15875" max="15875" width="2.42578125" style="239" customWidth="1"/>
    <col min="15876" max="15876" width="13.5703125" style="239" customWidth="1"/>
    <col min="15877" max="15877" width="10.140625" style="239" customWidth="1"/>
    <col min="15878" max="15879" width="20.28515625" style="239" customWidth="1"/>
    <col min="15880" max="15880" width="19.5703125" style="239" customWidth="1"/>
    <col min="15881" max="15885" width="19" style="239" customWidth="1"/>
    <col min="15886" max="15887" width="17.28515625" style="239" customWidth="1"/>
    <col min="15888" max="15888" width="2.28515625" style="239" customWidth="1"/>
    <col min="15889" max="16128" width="9.140625" style="239"/>
    <col min="16129" max="16129" width="6.85546875" style="239" customWidth="1"/>
    <col min="16130" max="16130" width="3" style="239" customWidth="1"/>
    <col min="16131" max="16131" width="2.42578125" style="239" customWidth="1"/>
    <col min="16132" max="16132" width="13.5703125" style="239" customWidth="1"/>
    <col min="16133" max="16133" width="10.140625" style="239" customWidth="1"/>
    <col min="16134" max="16135" width="20.28515625" style="239" customWidth="1"/>
    <col min="16136" max="16136" width="19.5703125" style="239" customWidth="1"/>
    <col min="16137" max="16141" width="19" style="239" customWidth="1"/>
    <col min="16142" max="16143" width="17.28515625" style="239" customWidth="1"/>
    <col min="16144" max="16144" width="2.28515625" style="239" customWidth="1"/>
    <col min="16145" max="16384" width="9.140625" style="239"/>
  </cols>
  <sheetData>
    <row r="2" spans="2:15" ht="19.5" customHeight="1">
      <c r="B2" s="49"/>
      <c r="C2" s="49"/>
      <c r="D2" s="49" t="s">
        <v>736</v>
      </c>
      <c r="E2" s="49"/>
      <c r="F2" s="49"/>
      <c r="G2" s="49"/>
      <c r="H2" s="49"/>
      <c r="I2" s="49"/>
      <c r="J2" s="49"/>
      <c r="K2" s="695"/>
      <c r="L2" s="1193" t="s">
        <v>781</v>
      </c>
      <c r="M2" s="1193"/>
    </row>
    <row r="3" spans="2:15" ht="15" customHeight="1">
      <c r="D3" s="49" t="s">
        <v>745</v>
      </c>
      <c r="L3" s="1194" t="s">
        <v>162</v>
      </c>
      <c r="M3" s="1194"/>
    </row>
    <row r="4" spans="2:15" ht="15" customHeight="1">
      <c r="N4" s="670"/>
      <c r="O4" s="670"/>
    </row>
    <row r="5" spans="2:15" ht="60.75" customHeight="1">
      <c r="B5" s="1000" t="s">
        <v>824</v>
      </c>
      <c r="C5" s="1000"/>
      <c r="D5" s="1000"/>
      <c r="E5" s="1000"/>
      <c r="F5" s="1000"/>
      <c r="G5" s="1000"/>
      <c r="H5" s="1000"/>
      <c r="I5" s="1000"/>
      <c r="J5" s="1000"/>
      <c r="K5" s="1000"/>
      <c r="L5" s="1000"/>
      <c r="M5" s="1000"/>
      <c r="N5" s="673"/>
      <c r="O5" s="673"/>
    </row>
    <row r="6" spans="2:15">
      <c r="B6" s="248" t="s">
        <v>531</v>
      </c>
      <c r="C6" s="249"/>
      <c r="D6" s="249"/>
      <c r="E6" s="249"/>
      <c r="F6" s="249"/>
      <c r="G6" s="249"/>
      <c r="H6" s="249"/>
      <c r="I6" s="249"/>
      <c r="J6" s="249"/>
      <c r="K6" s="249"/>
      <c r="L6" s="249"/>
      <c r="M6" s="249"/>
    </row>
    <row r="7" spans="2:15">
      <c r="B7" s="249"/>
      <c r="C7" s="248"/>
      <c r="D7" s="249"/>
      <c r="E7" s="249"/>
      <c r="F7" s="249"/>
      <c r="G7" s="249"/>
      <c r="H7" s="249"/>
      <c r="I7" s="249"/>
      <c r="J7" s="249"/>
      <c r="K7" s="249"/>
      <c r="L7" s="249"/>
      <c r="M7" s="249"/>
      <c r="N7" s="249"/>
    </row>
    <row r="8" spans="2:15" ht="16.5" customHeight="1">
      <c r="B8" s="249"/>
      <c r="C8" s="1243" t="s">
        <v>782</v>
      </c>
      <c r="D8" s="1243"/>
      <c r="E8" s="1243"/>
      <c r="F8" s="1243"/>
      <c r="G8" s="1243"/>
      <c r="H8" s="1243"/>
      <c r="I8" s="1243" t="s">
        <v>783</v>
      </c>
      <c r="J8" s="1243"/>
      <c r="K8" s="1243"/>
      <c r="L8" s="1243"/>
      <c r="M8" s="1243"/>
      <c r="N8" s="249"/>
    </row>
    <row r="9" spans="2:15" ht="82.5" customHeight="1">
      <c r="B9" s="249"/>
      <c r="C9" s="1242" t="s">
        <v>782</v>
      </c>
      <c r="D9" s="1242"/>
      <c r="E9" s="696" t="s">
        <v>784</v>
      </c>
      <c r="F9" s="696" t="s">
        <v>785</v>
      </c>
      <c r="G9" s="696" t="s">
        <v>786</v>
      </c>
      <c r="H9" s="696" t="s">
        <v>787</v>
      </c>
      <c r="I9" s="696" t="s">
        <v>788</v>
      </c>
      <c r="J9" s="696" t="s">
        <v>789</v>
      </c>
      <c r="K9" s="696" t="s">
        <v>790</v>
      </c>
      <c r="L9" s="696" t="s">
        <v>791</v>
      </c>
      <c r="M9" s="696" t="s">
        <v>825</v>
      </c>
      <c r="N9" s="249"/>
    </row>
    <row r="10" spans="2:15" ht="24.95" customHeight="1">
      <c r="B10" s="249"/>
      <c r="C10" s="640" t="s">
        <v>302</v>
      </c>
      <c r="D10" s="640"/>
      <c r="E10" s="640"/>
      <c r="F10" s="640"/>
      <c r="G10" s="640"/>
      <c r="H10" s="640"/>
      <c r="I10" s="640"/>
      <c r="J10" s="640"/>
      <c r="K10" s="640"/>
      <c r="L10" s="640"/>
      <c r="M10" s="640"/>
      <c r="N10" s="249"/>
    </row>
    <row r="11" spans="2:15" ht="24.95" customHeight="1">
      <c r="B11" s="249"/>
      <c r="C11" s="640" t="s">
        <v>303</v>
      </c>
      <c r="D11" s="1238" t="s">
        <v>164</v>
      </c>
      <c r="E11" s="1238"/>
      <c r="F11" s="1238"/>
      <c r="G11" s="1238"/>
      <c r="H11" s="1238"/>
      <c r="I11" s="1238"/>
      <c r="J11" s="1238"/>
      <c r="K11" s="1238"/>
      <c r="L11" s="1238"/>
      <c r="M11" s="1238"/>
      <c r="N11" s="249"/>
    </row>
    <row r="12" spans="2:15" ht="24.95" customHeight="1">
      <c r="B12" s="249"/>
      <c r="C12" s="640" t="s">
        <v>304</v>
      </c>
      <c r="D12" s="640"/>
      <c r="E12" s="640"/>
      <c r="F12" s="640"/>
      <c r="G12" s="640"/>
      <c r="H12" s="640"/>
      <c r="I12" s="640"/>
      <c r="J12" s="640"/>
      <c r="K12" s="640"/>
      <c r="L12" s="640"/>
      <c r="M12" s="640"/>
      <c r="N12" s="249"/>
    </row>
    <row r="13" spans="2:15" s="700" customFormat="1" ht="24.95" customHeight="1">
      <c r="B13" s="697"/>
      <c r="C13" s="698"/>
      <c r="D13" s="698" t="s">
        <v>87</v>
      </c>
      <c r="E13" s="699">
        <f>SUM(E10:E12)</f>
        <v>0</v>
      </c>
      <c r="F13" s="698"/>
      <c r="G13" s="699">
        <f>SUM(G10:G12)</f>
        <v>0</v>
      </c>
      <c r="H13" s="698"/>
      <c r="I13" s="698"/>
      <c r="J13" s="699">
        <f>SUM(J10:J12)</f>
        <v>0</v>
      </c>
      <c r="K13" s="698"/>
      <c r="L13" s="699">
        <f>SUM(L10:L12)</f>
        <v>0</v>
      </c>
      <c r="M13" s="698"/>
      <c r="N13" s="697"/>
    </row>
    <row r="14" spans="2:15" s="700" customFormat="1" ht="24.95" customHeight="1">
      <c r="B14" s="697"/>
      <c r="C14" s="697"/>
      <c r="D14" s="697"/>
      <c r="E14" s="701"/>
      <c r="F14" s="697"/>
      <c r="G14" s="701"/>
      <c r="H14" s="697"/>
      <c r="I14" s="697"/>
      <c r="J14" s="701"/>
      <c r="K14" s="697"/>
      <c r="L14" s="701"/>
      <c r="M14" s="697"/>
      <c r="N14" s="697"/>
    </row>
    <row r="15" spans="2:15">
      <c r="B15" s="249"/>
      <c r="N15" s="249"/>
    </row>
    <row r="16" spans="2:15">
      <c r="B16" s="249"/>
      <c r="C16" s="1239" t="s">
        <v>782</v>
      </c>
      <c r="D16" s="1240"/>
      <c r="E16" s="1240"/>
      <c r="F16" s="1240"/>
      <c r="G16" s="1240"/>
      <c r="H16" s="1241"/>
      <c r="I16" s="1239" t="s">
        <v>783</v>
      </c>
      <c r="J16" s="1240"/>
      <c r="K16" s="1240"/>
      <c r="L16" s="1240"/>
      <c r="M16" s="1241"/>
    </row>
    <row r="17" spans="2:13" ht="51">
      <c r="B17" s="249"/>
      <c r="C17" s="1242" t="s">
        <v>782</v>
      </c>
      <c r="D17" s="1242"/>
      <c r="E17" s="696" t="s">
        <v>784</v>
      </c>
      <c r="F17" s="696" t="s">
        <v>785</v>
      </c>
      <c r="G17" s="696" t="s">
        <v>786</v>
      </c>
      <c r="H17" s="696" t="s">
        <v>787</v>
      </c>
      <c r="I17" s="696" t="s">
        <v>788</v>
      </c>
      <c r="J17" s="696" t="s">
        <v>789</v>
      </c>
      <c r="K17" s="696" t="s">
        <v>790</v>
      </c>
      <c r="L17" s="696" t="s">
        <v>791</v>
      </c>
      <c r="M17" s="696" t="s">
        <v>826</v>
      </c>
    </row>
    <row r="18" spans="2:13" ht="25.15" customHeight="1">
      <c r="B18" s="249"/>
      <c r="C18" s="640" t="s">
        <v>302</v>
      </c>
      <c r="D18" s="640"/>
      <c r="E18" s="640"/>
      <c r="F18" s="640"/>
      <c r="G18" s="640"/>
      <c r="H18" s="640"/>
      <c r="I18" s="640"/>
      <c r="J18" s="640"/>
      <c r="K18" s="640"/>
      <c r="L18" s="640"/>
      <c r="M18" s="640"/>
    </row>
    <row r="19" spans="2:13" ht="25.15" customHeight="1">
      <c r="B19" s="249"/>
      <c r="C19" s="640" t="s">
        <v>303</v>
      </c>
      <c r="D19" s="1238" t="s">
        <v>164</v>
      </c>
      <c r="E19" s="1238"/>
      <c r="F19" s="1238"/>
      <c r="G19" s="1238"/>
      <c r="H19" s="1238"/>
      <c r="I19" s="1238"/>
      <c r="J19" s="1238"/>
      <c r="K19" s="1238"/>
      <c r="L19" s="1238"/>
      <c r="M19" s="1238"/>
    </row>
    <row r="20" spans="2:13" ht="25.15" customHeight="1">
      <c r="B20" s="249"/>
      <c r="C20" s="640" t="s">
        <v>304</v>
      </c>
      <c r="D20" s="640"/>
      <c r="E20" s="640"/>
      <c r="F20" s="640"/>
      <c r="G20" s="640"/>
      <c r="H20" s="640"/>
      <c r="I20" s="640"/>
      <c r="J20" s="640"/>
      <c r="K20" s="640"/>
      <c r="L20" s="640"/>
      <c r="M20" s="640"/>
    </row>
    <row r="21" spans="2:13" ht="25.15" customHeight="1">
      <c r="B21" s="697"/>
      <c r="C21" s="698"/>
      <c r="D21" s="698" t="s">
        <v>87</v>
      </c>
      <c r="E21" s="699">
        <f>SUM(E18:E20)</f>
        <v>0</v>
      </c>
      <c r="F21" s="698"/>
      <c r="G21" s="699">
        <f>SUM(G18:G20)</f>
        <v>0</v>
      </c>
      <c r="H21" s="698"/>
      <c r="I21" s="698"/>
      <c r="J21" s="699">
        <f>SUM(J18:J20)</f>
        <v>0</v>
      </c>
      <c r="K21" s="698"/>
      <c r="L21" s="699">
        <f>SUM(L18:L20)</f>
        <v>0</v>
      </c>
      <c r="M21" s="698"/>
    </row>
    <row r="22" spans="2:13" ht="25.15" customHeight="1">
      <c r="B22" s="249"/>
    </row>
  </sheetData>
  <mergeCells count="11">
    <mergeCell ref="C9:D9"/>
    <mergeCell ref="L2:M2"/>
    <mergeCell ref="L3:M3"/>
    <mergeCell ref="B5:M5"/>
    <mergeCell ref="C8:H8"/>
    <mergeCell ref="I8:M8"/>
    <mergeCell ref="D11:M11"/>
    <mergeCell ref="C16:H16"/>
    <mergeCell ref="I16:M16"/>
    <mergeCell ref="C17:D17"/>
    <mergeCell ref="D19:M19"/>
  </mergeCells>
  <pageMargins left="0" right="0" top="0.51181102362204722" bottom="0.27559055118110237" header="0.23622047244094491" footer="0.15748031496062992"/>
  <pageSetup paperSize="5" scale="65" orientation="portrait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>
  <sheetPr>
    <tabColor indexed="20"/>
  </sheetPr>
  <dimension ref="B2:K23"/>
  <sheetViews>
    <sheetView view="pageBreakPreview" zoomScale="60" workbookViewId="0">
      <selection activeCell="G10" sqref="G10"/>
    </sheetView>
  </sheetViews>
  <sheetFormatPr defaultRowHeight="12.75"/>
  <cols>
    <col min="1" max="1" width="6.85546875" style="239" customWidth="1"/>
    <col min="2" max="2" width="6.5703125" style="239" customWidth="1"/>
    <col min="3" max="3" width="9.5703125" style="239" customWidth="1"/>
    <col min="4" max="4" width="13.7109375" style="239" customWidth="1"/>
    <col min="5" max="5" width="13.140625" style="239" customWidth="1"/>
    <col min="6" max="6" width="14.140625" style="239" customWidth="1"/>
    <col min="7" max="7" width="15.85546875" style="239" customWidth="1"/>
    <col min="8" max="8" width="12.42578125" style="239" customWidth="1"/>
    <col min="9" max="9" width="16.140625" style="239" customWidth="1"/>
    <col min="10" max="11" width="17.28515625" style="239" customWidth="1"/>
    <col min="12" max="12" width="2.28515625" style="239" customWidth="1"/>
    <col min="13" max="256" width="9.140625" style="239"/>
    <col min="257" max="257" width="6.85546875" style="239" customWidth="1"/>
    <col min="258" max="258" width="6.5703125" style="239" customWidth="1"/>
    <col min="259" max="259" width="9.5703125" style="239" customWidth="1"/>
    <col min="260" max="260" width="22.85546875" style="239" customWidth="1"/>
    <col min="261" max="261" width="20" style="239" customWidth="1"/>
    <col min="262" max="262" width="24.28515625" style="239" customWidth="1"/>
    <col min="263" max="263" width="20.28515625" style="239" customWidth="1"/>
    <col min="264" max="264" width="19.5703125" style="239" customWidth="1"/>
    <col min="265" max="265" width="19" style="239" customWidth="1"/>
    <col min="266" max="267" width="17.28515625" style="239" customWidth="1"/>
    <col min="268" max="268" width="2.28515625" style="239" customWidth="1"/>
    <col min="269" max="512" width="9.140625" style="239"/>
    <col min="513" max="513" width="6.85546875" style="239" customWidth="1"/>
    <col min="514" max="514" width="6.5703125" style="239" customWidth="1"/>
    <col min="515" max="515" width="9.5703125" style="239" customWidth="1"/>
    <col min="516" max="516" width="22.85546875" style="239" customWidth="1"/>
    <col min="517" max="517" width="20" style="239" customWidth="1"/>
    <col min="518" max="518" width="24.28515625" style="239" customWidth="1"/>
    <col min="519" max="519" width="20.28515625" style="239" customWidth="1"/>
    <col min="520" max="520" width="19.5703125" style="239" customWidth="1"/>
    <col min="521" max="521" width="19" style="239" customWidth="1"/>
    <col min="522" max="523" width="17.28515625" style="239" customWidth="1"/>
    <col min="524" max="524" width="2.28515625" style="239" customWidth="1"/>
    <col min="525" max="768" width="9.140625" style="239"/>
    <col min="769" max="769" width="6.85546875" style="239" customWidth="1"/>
    <col min="770" max="770" width="6.5703125" style="239" customWidth="1"/>
    <col min="771" max="771" width="9.5703125" style="239" customWidth="1"/>
    <col min="772" max="772" width="22.85546875" style="239" customWidth="1"/>
    <col min="773" max="773" width="20" style="239" customWidth="1"/>
    <col min="774" max="774" width="24.28515625" style="239" customWidth="1"/>
    <col min="775" max="775" width="20.28515625" style="239" customWidth="1"/>
    <col min="776" max="776" width="19.5703125" style="239" customWidth="1"/>
    <col min="777" max="777" width="19" style="239" customWidth="1"/>
    <col min="778" max="779" width="17.28515625" style="239" customWidth="1"/>
    <col min="780" max="780" width="2.28515625" style="239" customWidth="1"/>
    <col min="781" max="1024" width="9.140625" style="239"/>
    <col min="1025" max="1025" width="6.85546875" style="239" customWidth="1"/>
    <col min="1026" max="1026" width="6.5703125" style="239" customWidth="1"/>
    <col min="1027" max="1027" width="9.5703125" style="239" customWidth="1"/>
    <col min="1028" max="1028" width="22.85546875" style="239" customWidth="1"/>
    <col min="1029" max="1029" width="20" style="239" customWidth="1"/>
    <col min="1030" max="1030" width="24.28515625" style="239" customWidth="1"/>
    <col min="1031" max="1031" width="20.28515625" style="239" customWidth="1"/>
    <col min="1032" max="1032" width="19.5703125" style="239" customWidth="1"/>
    <col min="1033" max="1033" width="19" style="239" customWidth="1"/>
    <col min="1034" max="1035" width="17.28515625" style="239" customWidth="1"/>
    <col min="1036" max="1036" width="2.28515625" style="239" customWidth="1"/>
    <col min="1037" max="1280" width="9.140625" style="239"/>
    <col min="1281" max="1281" width="6.85546875" style="239" customWidth="1"/>
    <col min="1282" max="1282" width="6.5703125" style="239" customWidth="1"/>
    <col min="1283" max="1283" width="9.5703125" style="239" customWidth="1"/>
    <col min="1284" max="1284" width="22.85546875" style="239" customWidth="1"/>
    <col min="1285" max="1285" width="20" style="239" customWidth="1"/>
    <col min="1286" max="1286" width="24.28515625" style="239" customWidth="1"/>
    <col min="1287" max="1287" width="20.28515625" style="239" customWidth="1"/>
    <col min="1288" max="1288" width="19.5703125" style="239" customWidth="1"/>
    <col min="1289" max="1289" width="19" style="239" customWidth="1"/>
    <col min="1290" max="1291" width="17.28515625" style="239" customWidth="1"/>
    <col min="1292" max="1292" width="2.28515625" style="239" customWidth="1"/>
    <col min="1293" max="1536" width="9.140625" style="239"/>
    <col min="1537" max="1537" width="6.85546875" style="239" customWidth="1"/>
    <col min="1538" max="1538" width="6.5703125" style="239" customWidth="1"/>
    <col min="1539" max="1539" width="9.5703125" style="239" customWidth="1"/>
    <col min="1540" max="1540" width="22.85546875" style="239" customWidth="1"/>
    <col min="1541" max="1541" width="20" style="239" customWidth="1"/>
    <col min="1542" max="1542" width="24.28515625" style="239" customWidth="1"/>
    <col min="1543" max="1543" width="20.28515625" style="239" customWidth="1"/>
    <col min="1544" max="1544" width="19.5703125" style="239" customWidth="1"/>
    <col min="1545" max="1545" width="19" style="239" customWidth="1"/>
    <col min="1546" max="1547" width="17.28515625" style="239" customWidth="1"/>
    <col min="1548" max="1548" width="2.28515625" style="239" customWidth="1"/>
    <col min="1549" max="1792" width="9.140625" style="239"/>
    <col min="1793" max="1793" width="6.85546875" style="239" customWidth="1"/>
    <col min="1794" max="1794" width="6.5703125" style="239" customWidth="1"/>
    <col min="1795" max="1795" width="9.5703125" style="239" customWidth="1"/>
    <col min="1796" max="1796" width="22.85546875" style="239" customWidth="1"/>
    <col min="1797" max="1797" width="20" style="239" customWidth="1"/>
    <col min="1798" max="1798" width="24.28515625" style="239" customWidth="1"/>
    <col min="1799" max="1799" width="20.28515625" style="239" customWidth="1"/>
    <col min="1800" max="1800" width="19.5703125" style="239" customWidth="1"/>
    <col min="1801" max="1801" width="19" style="239" customWidth="1"/>
    <col min="1802" max="1803" width="17.28515625" style="239" customWidth="1"/>
    <col min="1804" max="1804" width="2.28515625" style="239" customWidth="1"/>
    <col min="1805" max="2048" width="9.140625" style="239"/>
    <col min="2049" max="2049" width="6.85546875" style="239" customWidth="1"/>
    <col min="2050" max="2050" width="6.5703125" style="239" customWidth="1"/>
    <col min="2051" max="2051" width="9.5703125" style="239" customWidth="1"/>
    <col min="2052" max="2052" width="22.85546875" style="239" customWidth="1"/>
    <col min="2053" max="2053" width="20" style="239" customWidth="1"/>
    <col min="2054" max="2054" width="24.28515625" style="239" customWidth="1"/>
    <col min="2055" max="2055" width="20.28515625" style="239" customWidth="1"/>
    <col min="2056" max="2056" width="19.5703125" style="239" customWidth="1"/>
    <col min="2057" max="2057" width="19" style="239" customWidth="1"/>
    <col min="2058" max="2059" width="17.28515625" style="239" customWidth="1"/>
    <col min="2060" max="2060" width="2.28515625" style="239" customWidth="1"/>
    <col min="2061" max="2304" width="9.140625" style="239"/>
    <col min="2305" max="2305" width="6.85546875" style="239" customWidth="1"/>
    <col min="2306" max="2306" width="6.5703125" style="239" customWidth="1"/>
    <col min="2307" max="2307" width="9.5703125" style="239" customWidth="1"/>
    <col min="2308" max="2308" width="22.85546875" style="239" customWidth="1"/>
    <col min="2309" max="2309" width="20" style="239" customWidth="1"/>
    <col min="2310" max="2310" width="24.28515625" style="239" customWidth="1"/>
    <col min="2311" max="2311" width="20.28515625" style="239" customWidth="1"/>
    <col min="2312" max="2312" width="19.5703125" style="239" customWidth="1"/>
    <col min="2313" max="2313" width="19" style="239" customWidth="1"/>
    <col min="2314" max="2315" width="17.28515625" style="239" customWidth="1"/>
    <col min="2316" max="2316" width="2.28515625" style="239" customWidth="1"/>
    <col min="2317" max="2560" width="9.140625" style="239"/>
    <col min="2561" max="2561" width="6.85546875" style="239" customWidth="1"/>
    <col min="2562" max="2562" width="6.5703125" style="239" customWidth="1"/>
    <col min="2563" max="2563" width="9.5703125" style="239" customWidth="1"/>
    <col min="2564" max="2564" width="22.85546875" style="239" customWidth="1"/>
    <col min="2565" max="2565" width="20" style="239" customWidth="1"/>
    <col min="2566" max="2566" width="24.28515625" style="239" customWidth="1"/>
    <col min="2567" max="2567" width="20.28515625" style="239" customWidth="1"/>
    <col min="2568" max="2568" width="19.5703125" style="239" customWidth="1"/>
    <col min="2569" max="2569" width="19" style="239" customWidth="1"/>
    <col min="2570" max="2571" width="17.28515625" style="239" customWidth="1"/>
    <col min="2572" max="2572" width="2.28515625" style="239" customWidth="1"/>
    <col min="2573" max="2816" width="9.140625" style="239"/>
    <col min="2817" max="2817" width="6.85546875" style="239" customWidth="1"/>
    <col min="2818" max="2818" width="6.5703125" style="239" customWidth="1"/>
    <col min="2819" max="2819" width="9.5703125" style="239" customWidth="1"/>
    <col min="2820" max="2820" width="22.85546875" style="239" customWidth="1"/>
    <col min="2821" max="2821" width="20" style="239" customWidth="1"/>
    <col min="2822" max="2822" width="24.28515625" style="239" customWidth="1"/>
    <col min="2823" max="2823" width="20.28515625" style="239" customWidth="1"/>
    <col min="2824" max="2824" width="19.5703125" style="239" customWidth="1"/>
    <col min="2825" max="2825" width="19" style="239" customWidth="1"/>
    <col min="2826" max="2827" width="17.28515625" style="239" customWidth="1"/>
    <col min="2828" max="2828" width="2.28515625" style="239" customWidth="1"/>
    <col min="2829" max="3072" width="9.140625" style="239"/>
    <col min="3073" max="3073" width="6.85546875" style="239" customWidth="1"/>
    <col min="3074" max="3074" width="6.5703125" style="239" customWidth="1"/>
    <col min="3075" max="3075" width="9.5703125" style="239" customWidth="1"/>
    <col min="3076" max="3076" width="22.85546875" style="239" customWidth="1"/>
    <col min="3077" max="3077" width="20" style="239" customWidth="1"/>
    <col min="3078" max="3078" width="24.28515625" style="239" customWidth="1"/>
    <col min="3079" max="3079" width="20.28515625" style="239" customWidth="1"/>
    <col min="3080" max="3080" width="19.5703125" style="239" customWidth="1"/>
    <col min="3081" max="3081" width="19" style="239" customWidth="1"/>
    <col min="3082" max="3083" width="17.28515625" style="239" customWidth="1"/>
    <col min="3084" max="3084" width="2.28515625" style="239" customWidth="1"/>
    <col min="3085" max="3328" width="9.140625" style="239"/>
    <col min="3329" max="3329" width="6.85546875" style="239" customWidth="1"/>
    <col min="3330" max="3330" width="6.5703125" style="239" customWidth="1"/>
    <col min="3331" max="3331" width="9.5703125" style="239" customWidth="1"/>
    <col min="3332" max="3332" width="22.85546875" style="239" customWidth="1"/>
    <col min="3333" max="3333" width="20" style="239" customWidth="1"/>
    <col min="3334" max="3334" width="24.28515625" style="239" customWidth="1"/>
    <col min="3335" max="3335" width="20.28515625" style="239" customWidth="1"/>
    <col min="3336" max="3336" width="19.5703125" style="239" customWidth="1"/>
    <col min="3337" max="3337" width="19" style="239" customWidth="1"/>
    <col min="3338" max="3339" width="17.28515625" style="239" customWidth="1"/>
    <col min="3340" max="3340" width="2.28515625" style="239" customWidth="1"/>
    <col min="3341" max="3584" width="9.140625" style="239"/>
    <col min="3585" max="3585" width="6.85546875" style="239" customWidth="1"/>
    <col min="3586" max="3586" width="6.5703125" style="239" customWidth="1"/>
    <col min="3587" max="3587" width="9.5703125" style="239" customWidth="1"/>
    <col min="3588" max="3588" width="22.85546875" style="239" customWidth="1"/>
    <col min="3589" max="3589" width="20" style="239" customWidth="1"/>
    <col min="3590" max="3590" width="24.28515625" style="239" customWidth="1"/>
    <col min="3591" max="3591" width="20.28515625" style="239" customWidth="1"/>
    <col min="3592" max="3592" width="19.5703125" style="239" customWidth="1"/>
    <col min="3593" max="3593" width="19" style="239" customWidth="1"/>
    <col min="3594" max="3595" width="17.28515625" style="239" customWidth="1"/>
    <col min="3596" max="3596" width="2.28515625" style="239" customWidth="1"/>
    <col min="3597" max="3840" width="9.140625" style="239"/>
    <col min="3841" max="3841" width="6.85546875" style="239" customWidth="1"/>
    <col min="3842" max="3842" width="6.5703125" style="239" customWidth="1"/>
    <col min="3843" max="3843" width="9.5703125" style="239" customWidth="1"/>
    <col min="3844" max="3844" width="22.85546875" style="239" customWidth="1"/>
    <col min="3845" max="3845" width="20" style="239" customWidth="1"/>
    <col min="3846" max="3846" width="24.28515625" style="239" customWidth="1"/>
    <col min="3847" max="3847" width="20.28515625" style="239" customWidth="1"/>
    <col min="3848" max="3848" width="19.5703125" style="239" customWidth="1"/>
    <col min="3849" max="3849" width="19" style="239" customWidth="1"/>
    <col min="3850" max="3851" width="17.28515625" style="239" customWidth="1"/>
    <col min="3852" max="3852" width="2.28515625" style="239" customWidth="1"/>
    <col min="3853" max="4096" width="9.140625" style="239"/>
    <col min="4097" max="4097" width="6.85546875" style="239" customWidth="1"/>
    <col min="4098" max="4098" width="6.5703125" style="239" customWidth="1"/>
    <col min="4099" max="4099" width="9.5703125" style="239" customWidth="1"/>
    <col min="4100" max="4100" width="22.85546875" style="239" customWidth="1"/>
    <col min="4101" max="4101" width="20" style="239" customWidth="1"/>
    <col min="4102" max="4102" width="24.28515625" style="239" customWidth="1"/>
    <col min="4103" max="4103" width="20.28515625" style="239" customWidth="1"/>
    <col min="4104" max="4104" width="19.5703125" style="239" customWidth="1"/>
    <col min="4105" max="4105" width="19" style="239" customWidth="1"/>
    <col min="4106" max="4107" width="17.28515625" style="239" customWidth="1"/>
    <col min="4108" max="4108" width="2.28515625" style="239" customWidth="1"/>
    <col min="4109" max="4352" width="9.140625" style="239"/>
    <col min="4353" max="4353" width="6.85546875" style="239" customWidth="1"/>
    <col min="4354" max="4354" width="6.5703125" style="239" customWidth="1"/>
    <col min="4355" max="4355" width="9.5703125" style="239" customWidth="1"/>
    <col min="4356" max="4356" width="22.85546875" style="239" customWidth="1"/>
    <col min="4357" max="4357" width="20" style="239" customWidth="1"/>
    <col min="4358" max="4358" width="24.28515625" style="239" customWidth="1"/>
    <col min="4359" max="4359" width="20.28515625" style="239" customWidth="1"/>
    <col min="4360" max="4360" width="19.5703125" style="239" customWidth="1"/>
    <col min="4361" max="4361" width="19" style="239" customWidth="1"/>
    <col min="4362" max="4363" width="17.28515625" style="239" customWidth="1"/>
    <col min="4364" max="4364" width="2.28515625" style="239" customWidth="1"/>
    <col min="4365" max="4608" width="9.140625" style="239"/>
    <col min="4609" max="4609" width="6.85546875" style="239" customWidth="1"/>
    <col min="4610" max="4610" width="6.5703125" style="239" customWidth="1"/>
    <col min="4611" max="4611" width="9.5703125" style="239" customWidth="1"/>
    <col min="4612" max="4612" width="22.85546875" style="239" customWidth="1"/>
    <col min="4613" max="4613" width="20" style="239" customWidth="1"/>
    <col min="4614" max="4614" width="24.28515625" style="239" customWidth="1"/>
    <col min="4615" max="4615" width="20.28515625" style="239" customWidth="1"/>
    <col min="4616" max="4616" width="19.5703125" style="239" customWidth="1"/>
    <col min="4617" max="4617" width="19" style="239" customWidth="1"/>
    <col min="4618" max="4619" width="17.28515625" style="239" customWidth="1"/>
    <col min="4620" max="4620" width="2.28515625" style="239" customWidth="1"/>
    <col min="4621" max="4864" width="9.140625" style="239"/>
    <col min="4865" max="4865" width="6.85546875" style="239" customWidth="1"/>
    <col min="4866" max="4866" width="6.5703125" style="239" customWidth="1"/>
    <col min="4867" max="4867" width="9.5703125" style="239" customWidth="1"/>
    <col min="4868" max="4868" width="22.85546875" style="239" customWidth="1"/>
    <col min="4869" max="4869" width="20" style="239" customWidth="1"/>
    <col min="4870" max="4870" width="24.28515625" style="239" customWidth="1"/>
    <col min="4871" max="4871" width="20.28515625" style="239" customWidth="1"/>
    <col min="4872" max="4872" width="19.5703125" style="239" customWidth="1"/>
    <col min="4873" max="4873" width="19" style="239" customWidth="1"/>
    <col min="4874" max="4875" width="17.28515625" style="239" customWidth="1"/>
    <col min="4876" max="4876" width="2.28515625" style="239" customWidth="1"/>
    <col min="4877" max="5120" width="9.140625" style="239"/>
    <col min="5121" max="5121" width="6.85546875" style="239" customWidth="1"/>
    <col min="5122" max="5122" width="6.5703125" style="239" customWidth="1"/>
    <col min="5123" max="5123" width="9.5703125" style="239" customWidth="1"/>
    <col min="5124" max="5124" width="22.85546875" style="239" customWidth="1"/>
    <col min="5125" max="5125" width="20" style="239" customWidth="1"/>
    <col min="5126" max="5126" width="24.28515625" style="239" customWidth="1"/>
    <col min="5127" max="5127" width="20.28515625" style="239" customWidth="1"/>
    <col min="5128" max="5128" width="19.5703125" style="239" customWidth="1"/>
    <col min="5129" max="5129" width="19" style="239" customWidth="1"/>
    <col min="5130" max="5131" width="17.28515625" style="239" customWidth="1"/>
    <col min="5132" max="5132" width="2.28515625" style="239" customWidth="1"/>
    <col min="5133" max="5376" width="9.140625" style="239"/>
    <col min="5377" max="5377" width="6.85546875" style="239" customWidth="1"/>
    <col min="5378" max="5378" width="6.5703125" style="239" customWidth="1"/>
    <col min="5379" max="5379" width="9.5703125" style="239" customWidth="1"/>
    <col min="5380" max="5380" width="22.85546875" style="239" customWidth="1"/>
    <col min="5381" max="5381" width="20" style="239" customWidth="1"/>
    <col min="5382" max="5382" width="24.28515625" style="239" customWidth="1"/>
    <col min="5383" max="5383" width="20.28515625" style="239" customWidth="1"/>
    <col min="5384" max="5384" width="19.5703125" style="239" customWidth="1"/>
    <col min="5385" max="5385" width="19" style="239" customWidth="1"/>
    <col min="5386" max="5387" width="17.28515625" style="239" customWidth="1"/>
    <col min="5388" max="5388" width="2.28515625" style="239" customWidth="1"/>
    <col min="5389" max="5632" width="9.140625" style="239"/>
    <col min="5633" max="5633" width="6.85546875" style="239" customWidth="1"/>
    <col min="5634" max="5634" width="6.5703125" style="239" customWidth="1"/>
    <col min="5635" max="5635" width="9.5703125" style="239" customWidth="1"/>
    <col min="5636" max="5636" width="22.85546875" style="239" customWidth="1"/>
    <col min="5637" max="5637" width="20" style="239" customWidth="1"/>
    <col min="5638" max="5638" width="24.28515625" style="239" customWidth="1"/>
    <col min="5639" max="5639" width="20.28515625" style="239" customWidth="1"/>
    <col min="5640" max="5640" width="19.5703125" style="239" customWidth="1"/>
    <col min="5641" max="5641" width="19" style="239" customWidth="1"/>
    <col min="5642" max="5643" width="17.28515625" style="239" customWidth="1"/>
    <col min="5644" max="5644" width="2.28515625" style="239" customWidth="1"/>
    <col min="5645" max="5888" width="9.140625" style="239"/>
    <col min="5889" max="5889" width="6.85546875" style="239" customWidth="1"/>
    <col min="5890" max="5890" width="6.5703125" style="239" customWidth="1"/>
    <col min="5891" max="5891" width="9.5703125" style="239" customWidth="1"/>
    <col min="5892" max="5892" width="22.85546875" style="239" customWidth="1"/>
    <col min="5893" max="5893" width="20" style="239" customWidth="1"/>
    <col min="5894" max="5894" width="24.28515625" style="239" customWidth="1"/>
    <col min="5895" max="5895" width="20.28515625" style="239" customWidth="1"/>
    <col min="5896" max="5896" width="19.5703125" style="239" customWidth="1"/>
    <col min="5897" max="5897" width="19" style="239" customWidth="1"/>
    <col min="5898" max="5899" width="17.28515625" style="239" customWidth="1"/>
    <col min="5900" max="5900" width="2.28515625" style="239" customWidth="1"/>
    <col min="5901" max="6144" width="9.140625" style="239"/>
    <col min="6145" max="6145" width="6.85546875" style="239" customWidth="1"/>
    <col min="6146" max="6146" width="6.5703125" style="239" customWidth="1"/>
    <col min="6147" max="6147" width="9.5703125" style="239" customWidth="1"/>
    <col min="6148" max="6148" width="22.85546875" style="239" customWidth="1"/>
    <col min="6149" max="6149" width="20" style="239" customWidth="1"/>
    <col min="6150" max="6150" width="24.28515625" style="239" customWidth="1"/>
    <col min="6151" max="6151" width="20.28515625" style="239" customWidth="1"/>
    <col min="6152" max="6152" width="19.5703125" style="239" customWidth="1"/>
    <col min="6153" max="6153" width="19" style="239" customWidth="1"/>
    <col min="6154" max="6155" width="17.28515625" style="239" customWidth="1"/>
    <col min="6156" max="6156" width="2.28515625" style="239" customWidth="1"/>
    <col min="6157" max="6400" width="9.140625" style="239"/>
    <col min="6401" max="6401" width="6.85546875" style="239" customWidth="1"/>
    <col min="6402" max="6402" width="6.5703125" style="239" customWidth="1"/>
    <col min="6403" max="6403" width="9.5703125" style="239" customWidth="1"/>
    <col min="6404" max="6404" width="22.85546875" style="239" customWidth="1"/>
    <col min="6405" max="6405" width="20" style="239" customWidth="1"/>
    <col min="6406" max="6406" width="24.28515625" style="239" customWidth="1"/>
    <col min="6407" max="6407" width="20.28515625" style="239" customWidth="1"/>
    <col min="6408" max="6408" width="19.5703125" style="239" customWidth="1"/>
    <col min="6409" max="6409" width="19" style="239" customWidth="1"/>
    <col min="6410" max="6411" width="17.28515625" style="239" customWidth="1"/>
    <col min="6412" max="6412" width="2.28515625" style="239" customWidth="1"/>
    <col min="6413" max="6656" width="9.140625" style="239"/>
    <col min="6657" max="6657" width="6.85546875" style="239" customWidth="1"/>
    <col min="6658" max="6658" width="6.5703125" style="239" customWidth="1"/>
    <col min="6659" max="6659" width="9.5703125" style="239" customWidth="1"/>
    <col min="6660" max="6660" width="22.85546875" style="239" customWidth="1"/>
    <col min="6661" max="6661" width="20" style="239" customWidth="1"/>
    <col min="6662" max="6662" width="24.28515625" style="239" customWidth="1"/>
    <col min="6663" max="6663" width="20.28515625" style="239" customWidth="1"/>
    <col min="6664" max="6664" width="19.5703125" style="239" customWidth="1"/>
    <col min="6665" max="6665" width="19" style="239" customWidth="1"/>
    <col min="6666" max="6667" width="17.28515625" style="239" customWidth="1"/>
    <col min="6668" max="6668" width="2.28515625" style="239" customWidth="1"/>
    <col min="6669" max="6912" width="9.140625" style="239"/>
    <col min="6913" max="6913" width="6.85546875" style="239" customWidth="1"/>
    <col min="6914" max="6914" width="6.5703125" style="239" customWidth="1"/>
    <col min="6915" max="6915" width="9.5703125" style="239" customWidth="1"/>
    <col min="6916" max="6916" width="22.85546875" style="239" customWidth="1"/>
    <col min="6917" max="6917" width="20" style="239" customWidth="1"/>
    <col min="6918" max="6918" width="24.28515625" style="239" customWidth="1"/>
    <col min="6919" max="6919" width="20.28515625" style="239" customWidth="1"/>
    <col min="6920" max="6920" width="19.5703125" style="239" customWidth="1"/>
    <col min="6921" max="6921" width="19" style="239" customWidth="1"/>
    <col min="6922" max="6923" width="17.28515625" style="239" customWidth="1"/>
    <col min="6924" max="6924" width="2.28515625" style="239" customWidth="1"/>
    <col min="6925" max="7168" width="9.140625" style="239"/>
    <col min="7169" max="7169" width="6.85546875" style="239" customWidth="1"/>
    <col min="7170" max="7170" width="6.5703125" style="239" customWidth="1"/>
    <col min="7171" max="7171" width="9.5703125" style="239" customWidth="1"/>
    <col min="7172" max="7172" width="22.85546875" style="239" customWidth="1"/>
    <col min="7173" max="7173" width="20" style="239" customWidth="1"/>
    <col min="7174" max="7174" width="24.28515625" style="239" customWidth="1"/>
    <col min="7175" max="7175" width="20.28515625" style="239" customWidth="1"/>
    <col min="7176" max="7176" width="19.5703125" style="239" customWidth="1"/>
    <col min="7177" max="7177" width="19" style="239" customWidth="1"/>
    <col min="7178" max="7179" width="17.28515625" style="239" customWidth="1"/>
    <col min="7180" max="7180" width="2.28515625" style="239" customWidth="1"/>
    <col min="7181" max="7424" width="9.140625" style="239"/>
    <col min="7425" max="7425" width="6.85546875" style="239" customWidth="1"/>
    <col min="7426" max="7426" width="6.5703125" style="239" customWidth="1"/>
    <col min="7427" max="7427" width="9.5703125" style="239" customWidth="1"/>
    <col min="7428" max="7428" width="22.85546875" style="239" customWidth="1"/>
    <col min="7429" max="7429" width="20" style="239" customWidth="1"/>
    <col min="7430" max="7430" width="24.28515625" style="239" customWidth="1"/>
    <col min="7431" max="7431" width="20.28515625" style="239" customWidth="1"/>
    <col min="7432" max="7432" width="19.5703125" style="239" customWidth="1"/>
    <col min="7433" max="7433" width="19" style="239" customWidth="1"/>
    <col min="7434" max="7435" width="17.28515625" style="239" customWidth="1"/>
    <col min="7436" max="7436" width="2.28515625" style="239" customWidth="1"/>
    <col min="7437" max="7680" width="9.140625" style="239"/>
    <col min="7681" max="7681" width="6.85546875" style="239" customWidth="1"/>
    <col min="7682" max="7682" width="6.5703125" style="239" customWidth="1"/>
    <col min="7683" max="7683" width="9.5703125" style="239" customWidth="1"/>
    <col min="7684" max="7684" width="22.85546875" style="239" customWidth="1"/>
    <col min="7685" max="7685" width="20" style="239" customWidth="1"/>
    <col min="7686" max="7686" width="24.28515625" style="239" customWidth="1"/>
    <col min="7687" max="7687" width="20.28515625" style="239" customWidth="1"/>
    <col min="7688" max="7688" width="19.5703125" style="239" customWidth="1"/>
    <col min="7689" max="7689" width="19" style="239" customWidth="1"/>
    <col min="7690" max="7691" width="17.28515625" style="239" customWidth="1"/>
    <col min="7692" max="7692" width="2.28515625" style="239" customWidth="1"/>
    <col min="7693" max="7936" width="9.140625" style="239"/>
    <col min="7937" max="7937" width="6.85546875" style="239" customWidth="1"/>
    <col min="7938" max="7938" width="6.5703125" style="239" customWidth="1"/>
    <col min="7939" max="7939" width="9.5703125" style="239" customWidth="1"/>
    <col min="7940" max="7940" width="22.85546875" style="239" customWidth="1"/>
    <col min="7941" max="7941" width="20" style="239" customWidth="1"/>
    <col min="7942" max="7942" width="24.28515625" style="239" customWidth="1"/>
    <col min="7943" max="7943" width="20.28515625" style="239" customWidth="1"/>
    <col min="7944" max="7944" width="19.5703125" style="239" customWidth="1"/>
    <col min="7945" max="7945" width="19" style="239" customWidth="1"/>
    <col min="7946" max="7947" width="17.28515625" style="239" customWidth="1"/>
    <col min="7948" max="7948" width="2.28515625" style="239" customWidth="1"/>
    <col min="7949" max="8192" width="9.140625" style="239"/>
    <col min="8193" max="8193" width="6.85546875" style="239" customWidth="1"/>
    <col min="8194" max="8194" width="6.5703125" style="239" customWidth="1"/>
    <col min="8195" max="8195" width="9.5703125" style="239" customWidth="1"/>
    <col min="8196" max="8196" width="22.85546875" style="239" customWidth="1"/>
    <col min="8197" max="8197" width="20" style="239" customWidth="1"/>
    <col min="8198" max="8198" width="24.28515625" style="239" customWidth="1"/>
    <col min="8199" max="8199" width="20.28515625" style="239" customWidth="1"/>
    <col min="8200" max="8200" width="19.5703125" style="239" customWidth="1"/>
    <col min="8201" max="8201" width="19" style="239" customWidth="1"/>
    <col min="8202" max="8203" width="17.28515625" style="239" customWidth="1"/>
    <col min="8204" max="8204" width="2.28515625" style="239" customWidth="1"/>
    <col min="8205" max="8448" width="9.140625" style="239"/>
    <col min="8449" max="8449" width="6.85546875" style="239" customWidth="1"/>
    <col min="8450" max="8450" width="6.5703125" style="239" customWidth="1"/>
    <col min="8451" max="8451" width="9.5703125" style="239" customWidth="1"/>
    <col min="8452" max="8452" width="22.85546875" style="239" customWidth="1"/>
    <col min="8453" max="8453" width="20" style="239" customWidth="1"/>
    <col min="8454" max="8454" width="24.28515625" style="239" customWidth="1"/>
    <col min="8455" max="8455" width="20.28515625" style="239" customWidth="1"/>
    <col min="8456" max="8456" width="19.5703125" style="239" customWidth="1"/>
    <col min="8457" max="8457" width="19" style="239" customWidth="1"/>
    <col min="8458" max="8459" width="17.28515625" style="239" customWidth="1"/>
    <col min="8460" max="8460" width="2.28515625" style="239" customWidth="1"/>
    <col min="8461" max="8704" width="9.140625" style="239"/>
    <col min="8705" max="8705" width="6.85546875" style="239" customWidth="1"/>
    <col min="8706" max="8706" width="6.5703125" style="239" customWidth="1"/>
    <col min="8707" max="8707" width="9.5703125" style="239" customWidth="1"/>
    <col min="8708" max="8708" width="22.85546875" style="239" customWidth="1"/>
    <col min="8709" max="8709" width="20" style="239" customWidth="1"/>
    <col min="8710" max="8710" width="24.28515625" style="239" customWidth="1"/>
    <col min="8711" max="8711" width="20.28515625" style="239" customWidth="1"/>
    <col min="8712" max="8712" width="19.5703125" style="239" customWidth="1"/>
    <col min="8713" max="8713" width="19" style="239" customWidth="1"/>
    <col min="8714" max="8715" width="17.28515625" style="239" customWidth="1"/>
    <col min="8716" max="8716" width="2.28515625" style="239" customWidth="1"/>
    <col min="8717" max="8960" width="9.140625" style="239"/>
    <col min="8961" max="8961" width="6.85546875" style="239" customWidth="1"/>
    <col min="8962" max="8962" width="6.5703125" style="239" customWidth="1"/>
    <col min="8963" max="8963" width="9.5703125" style="239" customWidth="1"/>
    <col min="8964" max="8964" width="22.85546875" style="239" customWidth="1"/>
    <col min="8965" max="8965" width="20" style="239" customWidth="1"/>
    <col min="8966" max="8966" width="24.28515625" style="239" customWidth="1"/>
    <col min="8967" max="8967" width="20.28515625" style="239" customWidth="1"/>
    <col min="8968" max="8968" width="19.5703125" style="239" customWidth="1"/>
    <col min="8969" max="8969" width="19" style="239" customWidth="1"/>
    <col min="8970" max="8971" width="17.28515625" style="239" customWidth="1"/>
    <col min="8972" max="8972" width="2.28515625" style="239" customWidth="1"/>
    <col min="8973" max="9216" width="9.140625" style="239"/>
    <col min="9217" max="9217" width="6.85546875" style="239" customWidth="1"/>
    <col min="9218" max="9218" width="6.5703125" style="239" customWidth="1"/>
    <col min="9219" max="9219" width="9.5703125" style="239" customWidth="1"/>
    <col min="9220" max="9220" width="22.85546875" style="239" customWidth="1"/>
    <col min="9221" max="9221" width="20" style="239" customWidth="1"/>
    <col min="9222" max="9222" width="24.28515625" style="239" customWidth="1"/>
    <col min="9223" max="9223" width="20.28515625" style="239" customWidth="1"/>
    <col min="9224" max="9224" width="19.5703125" style="239" customWidth="1"/>
    <col min="9225" max="9225" width="19" style="239" customWidth="1"/>
    <col min="9226" max="9227" width="17.28515625" style="239" customWidth="1"/>
    <col min="9228" max="9228" width="2.28515625" style="239" customWidth="1"/>
    <col min="9229" max="9472" width="9.140625" style="239"/>
    <col min="9473" max="9473" width="6.85546875" style="239" customWidth="1"/>
    <col min="9474" max="9474" width="6.5703125" style="239" customWidth="1"/>
    <col min="9475" max="9475" width="9.5703125" style="239" customWidth="1"/>
    <col min="9476" max="9476" width="22.85546875" style="239" customWidth="1"/>
    <col min="9477" max="9477" width="20" style="239" customWidth="1"/>
    <col min="9478" max="9478" width="24.28515625" style="239" customWidth="1"/>
    <col min="9479" max="9479" width="20.28515625" style="239" customWidth="1"/>
    <col min="9480" max="9480" width="19.5703125" style="239" customWidth="1"/>
    <col min="9481" max="9481" width="19" style="239" customWidth="1"/>
    <col min="9482" max="9483" width="17.28515625" style="239" customWidth="1"/>
    <col min="9484" max="9484" width="2.28515625" style="239" customWidth="1"/>
    <col min="9485" max="9728" width="9.140625" style="239"/>
    <col min="9729" max="9729" width="6.85546875" style="239" customWidth="1"/>
    <col min="9730" max="9730" width="6.5703125" style="239" customWidth="1"/>
    <col min="9731" max="9731" width="9.5703125" style="239" customWidth="1"/>
    <col min="9732" max="9732" width="22.85546875" style="239" customWidth="1"/>
    <col min="9733" max="9733" width="20" style="239" customWidth="1"/>
    <col min="9734" max="9734" width="24.28515625" style="239" customWidth="1"/>
    <col min="9735" max="9735" width="20.28515625" style="239" customWidth="1"/>
    <col min="9736" max="9736" width="19.5703125" style="239" customWidth="1"/>
    <col min="9737" max="9737" width="19" style="239" customWidth="1"/>
    <col min="9738" max="9739" width="17.28515625" style="239" customWidth="1"/>
    <col min="9740" max="9740" width="2.28515625" style="239" customWidth="1"/>
    <col min="9741" max="9984" width="9.140625" style="239"/>
    <col min="9985" max="9985" width="6.85546875" style="239" customWidth="1"/>
    <col min="9986" max="9986" width="6.5703125" style="239" customWidth="1"/>
    <col min="9987" max="9987" width="9.5703125" style="239" customWidth="1"/>
    <col min="9988" max="9988" width="22.85546875" style="239" customWidth="1"/>
    <col min="9989" max="9989" width="20" style="239" customWidth="1"/>
    <col min="9990" max="9990" width="24.28515625" style="239" customWidth="1"/>
    <col min="9991" max="9991" width="20.28515625" style="239" customWidth="1"/>
    <col min="9992" max="9992" width="19.5703125" style="239" customWidth="1"/>
    <col min="9993" max="9993" width="19" style="239" customWidth="1"/>
    <col min="9994" max="9995" width="17.28515625" style="239" customWidth="1"/>
    <col min="9996" max="9996" width="2.28515625" style="239" customWidth="1"/>
    <col min="9997" max="10240" width="9.140625" style="239"/>
    <col min="10241" max="10241" width="6.85546875" style="239" customWidth="1"/>
    <col min="10242" max="10242" width="6.5703125" style="239" customWidth="1"/>
    <col min="10243" max="10243" width="9.5703125" style="239" customWidth="1"/>
    <col min="10244" max="10244" width="22.85546875" style="239" customWidth="1"/>
    <col min="10245" max="10245" width="20" style="239" customWidth="1"/>
    <col min="10246" max="10246" width="24.28515625" style="239" customWidth="1"/>
    <col min="10247" max="10247" width="20.28515625" style="239" customWidth="1"/>
    <col min="10248" max="10248" width="19.5703125" style="239" customWidth="1"/>
    <col min="10249" max="10249" width="19" style="239" customWidth="1"/>
    <col min="10250" max="10251" width="17.28515625" style="239" customWidth="1"/>
    <col min="10252" max="10252" width="2.28515625" style="239" customWidth="1"/>
    <col min="10253" max="10496" width="9.140625" style="239"/>
    <col min="10497" max="10497" width="6.85546875" style="239" customWidth="1"/>
    <col min="10498" max="10498" width="6.5703125" style="239" customWidth="1"/>
    <col min="10499" max="10499" width="9.5703125" style="239" customWidth="1"/>
    <col min="10500" max="10500" width="22.85546875" style="239" customWidth="1"/>
    <col min="10501" max="10501" width="20" style="239" customWidth="1"/>
    <col min="10502" max="10502" width="24.28515625" style="239" customWidth="1"/>
    <col min="10503" max="10503" width="20.28515625" style="239" customWidth="1"/>
    <col min="10504" max="10504" width="19.5703125" style="239" customWidth="1"/>
    <col min="10505" max="10505" width="19" style="239" customWidth="1"/>
    <col min="10506" max="10507" width="17.28515625" style="239" customWidth="1"/>
    <col min="10508" max="10508" width="2.28515625" style="239" customWidth="1"/>
    <col min="10509" max="10752" width="9.140625" style="239"/>
    <col min="10753" max="10753" width="6.85546875" style="239" customWidth="1"/>
    <col min="10754" max="10754" width="6.5703125" style="239" customWidth="1"/>
    <col min="10755" max="10755" width="9.5703125" style="239" customWidth="1"/>
    <col min="10756" max="10756" width="22.85546875" style="239" customWidth="1"/>
    <col min="10757" max="10757" width="20" style="239" customWidth="1"/>
    <col min="10758" max="10758" width="24.28515625" style="239" customWidth="1"/>
    <col min="10759" max="10759" width="20.28515625" style="239" customWidth="1"/>
    <col min="10760" max="10760" width="19.5703125" style="239" customWidth="1"/>
    <col min="10761" max="10761" width="19" style="239" customWidth="1"/>
    <col min="10762" max="10763" width="17.28515625" style="239" customWidth="1"/>
    <col min="10764" max="10764" width="2.28515625" style="239" customWidth="1"/>
    <col min="10765" max="11008" width="9.140625" style="239"/>
    <col min="11009" max="11009" width="6.85546875" style="239" customWidth="1"/>
    <col min="11010" max="11010" width="6.5703125" style="239" customWidth="1"/>
    <col min="11011" max="11011" width="9.5703125" style="239" customWidth="1"/>
    <col min="11012" max="11012" width="22.85546875" style="239" customWidth="1"/>
    <col min="11013" max="11013" width="20" style="239" customWidth="1"/>
    <col min="11014" max="11014" width="24.28515625" style="239" customWidth="1"/>
    <col min="11015" max="11015" width="20.28515625" style="239" customWidth="1"/>
    <col min="11016" max="11016" width="19.5703125" style="239" customWidth="1"/>
    <col min="11017" max="11017" width="19" style="239" customWidth="1"/>
    <col min="11018" max="11019" width="17.28515625" style="239" customWidth="1"/>
    <col min="11020" max="11020" width="2.28515625" style="239" customWidth="1"/>
    <col min="11021" max="11264" width="9.140625" style="239"/>
    <col min="11265" max="11265" width="6.85546875" style="239" customWidth="1"/>
    <col min="11266" max="11266" width="6.5703125" style="239" customWidth="1"/>
    <col min="11267" max="11267" width="9.5703125" style="239" customWidth="1"/>
    <col min="11268" max="11268" width="22.85546875" style="239" customWidth="1"/>
    <col min="11269" max="11269" width="20" style="239" customWidth="1"/>
    <col min="11270" max="11270" width="24.28515625" style="239" customWidth="1"/>
    <col min="11271" max="11271" width="20.28515625" style="239" customWidth="1"/>
    <col min="11272" max="11272" width="19.5703125" style="239" customWidth="1"/>
    <col min="11273" max="11273" width="19" style="239" customWidth="1"/>
    <col min="11274" max="11275" width="17.28515625" style="239" customWidth="1"/>
    <col min="11276" max="11276" width="2.28515625" style="239" customWidth="1"/>
    <col min="11277" max="11520" width="9.140625" style="239"/>
    <col min="11521" max="11521" width="6.85546875" style="239" customWidth="1"/>
    <col min="11522" max="11522" width="6.5703125" style="239" customWidth="1"/>
    <col min="11523" max="11523" width="9.5703125" style="239" customWidth="1"/>
    <col min="11524" max="11524" width="22.85546875" style="239" customWidth="1"/>
    <col min="11525" max="11525" width="20" style="239" customWidth="1"/>
    <col min="11526" max="11526" width="24.28515625" style="239" customWidth="1"/>
    <col min="11527" max="11527" width="20.28515625" style="239" customWidth="1"/>
    <col min="11528" max="11528" width="19.5703125" style="239" customWidth="1"/>
    <col min="11529" max="11529" width="19" style="239" customWidth="1"/>
    <col min="11530" max="11531" width="17.28515625" style="239" customWidth="1"/>
    <col min="11532" max="11532" width="2.28515625" style="239" customWidth="1"/>
    <col min="11533" max="11776" width="9.140625" style="239"/>
    <col min="11777" max="11777" width="6.85546875" style="239" customWidth="1"/>
    <col min="11778" max="11778" width="6.5703125" style="239" customWidth="1"/>
    <col min="11779" max="11779" width="9.5703125" style="239" customWidth="1"/>
    <col min="11780" max="11780" width="22.85546875" style="239" customWidth="1"/>
    <col min="11781" max="11781" width="20" style="239" customWidth="1"/>
    <col min="11782" max="11782" width="24.28515625" style="239" customWidth="1"/>
    <col min="11783" max="11783" width="20.28515625" style="239" customWidth="1"/>
    <col min="11784" max="11784" width="19.5703125" style="239" customWidth="1"/>
    <col min="11785" max="11785" width="19" style="239" customWidth="1"/>
    <col min="11786" max="11787" width="17.28515625" style="239" customWidth="1"/>
    <col min="11788" max="11788" width="2.28515625" style="239" customWidth="1"/>
    <col min="11789" max="12032" width="9.140625" style="239"/>
    <col min="12033" max="12033" width="6.85546875" style="239" customWidth="1"/>
    <col min="12034" max="12034" width="6.5703125" style="239" customWidth="1"/>
    <col min="12035" max="12035" width="9.5703125" style="239" customWidth="1"/>
    <col min="12036" max="12036" width="22.85546875" style="239" customWidth="1"/>
    <col min="12037" max="12037" width="20" style="239" customWidth="1"/>
    <col min="12038" max="12038" width="24.28515625" style="239" customWidth="1"/>
    <col min="12039" max="12039" width="20.28515625" style="239" customWidth="1"/>
    <col min="12040" max="12040" width="19.5703125" style="239" customWidth="1"/>
    <col min="12041" max="12041" width="19" style="239" customWidth="1"/>
    <col min="12042" max="12043" width="17.28515625" style="239" customWidth="1"/>
    <col min="12044" max="12044" width="2.28515625" style="239" customWidth="1"/>
    <col min="12045" max="12288" width="9.140625" style="239"/>
    <col min="12289" max="12289" width="6.85546875" style="239" customWidth="1"/>
    <col min="12290" max="12290" width="6.5703125" style="239" customWidth="1"/>
    <col min="12291" max="12291" width="9.5703125" style="239" customWidth="1"/>
    <col min="12292" max="12292" width="22.85546875" style="239" customWidth="1"/>
    <col min="12293" max="12293" width="20" style="239" customWidth="1"/>
    <col min="12294" max="12294" width="24.28515625" style="239" customWidth="1"/>
    <col min="12295" max="12295" width="20.28515625" style="239" customWidth="1"/>
    <col min="12296" max="12296" width="19.5703125" style="239" customWidth="1"/>
    <col min="12297" max="12297" width="19" style="239" customWidth="1"/>
    <col min="12298" max="12299" width="17.28515625" style="239" customWidth="1"/>
    <col min="12300" max="12300" width="2.28515625" style="239" customWidth="1"/>
    <col min="12301" max="12544" width="9.140625" style="239"/>
    <col min="12545" max="12545" width="6.85546875" style="239" customWidth="1"/>
    <col min="12546" max="12546" width="6.5703125" style="239" customWidth="1"/>
    <col min="12547" max="12547" width="9.5703125" style="239" customWidth="1"/>
    <col min="12548" max="12548" width="22.85546875" style="239" customWidth="1"/>
    <col min="12549" max="12549" width="20" style="239" customWidth="1"/>
    <col min="12550" max="12550" width="24.28515625" style="239" customWidth="1"/>
    <col min="12551" max="12551" width="20.28515625" style="239" customWidth="1"/>
    <col min="12552" max="12552" width="19.5703125" style="239" customWidth="1"/>
    <col min="12553" max="12553" width="19" style="239" customWidth="1"/>
    <col min="12554" max="12555" width="17.28515625" style="239" customWidth="1"/>
    <col min="12556" max="12556" width="2.28515625" style="239" customWidth="1"/>
    <col min="12557" max="12800" width="9.140625" style="239"/>
    <col min="12801" max="12801" width="6.85546875" style="239" customWidth="1"/>
    <col min="12802" max="12802" width="6.5703125" style="239" customWidth="1"/>
    <col min="12803" max="12803" width="9.5703125" style="239" customWidth="1"/>
    <col min="12804" max="12804" width="22.85546875" style="239" customWidth="1"/>
    <col min="12805" max="12805" width="20" style="239" customWidth="1"/>
    <col min="12806" max="12806" width="24.28515625" style="239" customWidth="1"/>
    <col min="12807" max="12807" width="20.28515625" style="239" customWidth="1"/>
    <col min="12808" max="12808" width="19.5703125" style="239" customWidth="1"/>
    <col min="12809" max="12809" width="19" style="239" customWidth="1"/>
    <col min="12810" max="12811" width="17.28515625" style="239" customWidth="1"/>
    <col min="12812" max="12812" width="2.28515625" style="239" customWidth="1"/>
    <col min="12813" max="13056" width="9.140625" style="239"/>
    <col min="13057" max="13057" width="6.85546875" style="239" customWidth="1"/>
    <col min="13058" max="13058" width="6.5703125" style="239" customWidth="1"/>
    <col min="13059" max="13059" width="9.5703125" style="239" customWidth="1"/>
    <col min="13060" max="13060" width="22.85546875" style="239" customWidth="1"/>
    <col min="13061" max="13061" width="20" style="239" customWidth="1"/>
    <col min="13062" max="13062" width="24.28515625" style="239" customWidth="1"/>
    <col min="13063" max="13063" width="20.28515625" style="239" customWidth="1"/>
    <col min="13064" max="13064" width="19.5703125" style="239" customWidth="1"/>
    <col min="13065" max="13065" width="19" style="239" customWidth="1"/>
    <col min="13066" max="13067" width="17.28515625" style="239" customWidth="1"/>
    <col min="13068" max="13068" width="2.28515625" style="239" customWidth="1"/>
    <col min="13069" max="13312" width="9.140625" style="239"/>
    <col min="13313" max="13313" width="6.85546875" style="239" customWidth="1"/>
    <col min="13314" max="13314" width="6.5703125" style="239" customWidth="1"/>
    <col min="13315" max="13315" width="9.5703125" style="239" customWidth="1"/>
    <col min="13316" max="13316" width="22.85546875" style="239" customWidth="1"/>
    <col min="13317" max="13317" width="20" style="239" customWidth="1"/>
    <col min="13318" max="13318" width="24.28515625" style="239" customWidth="1"/>
    <col min="13319" max="13319" width="20.28515625" style="239" customWidth="1"/>
    <col min="13320" max="13320" width="19.5703125" style="239" customWidth="1"/>
    <col min="13321" max="13321" width="19" style="239" customWidth="1"/>
    <col min="13322" max="13323" width="17.28515625" style="239" customWidth="1"/>
    <col min="13324" max="13324" width="2.28515625" style="239" customWidth="1"/>
    <col min="13325" max="13568" width="9.140625" style="239"/>
    <col min="13569" max="13569" width="6.85546875" style="239" customWidth="1"/>
    <col min="13570" max="13570" width="6.5703125" style="239" customWidth="1"/>
    <col min="13571" max="13571" width="9.5703125" style="239" customWidth="1"/>
    <col min="13572" max="13572" width="22.85546875" style="239" customWidth="1"/>
    <col min="13573" max="13573" width="20" style="239" customWidth="1"/>
    <col min="13574" max="13574" width="24.28515625" style="239" customWidth="1"/>
    <col min="13575" max="13575" width="20.28515625" style="239" customWidth="1"/>
    <col min="13576" max="13576" width="19.5703125" style="239" customWidth="1"/>
    <col min="13577" max="13577" width="19" style="239" customWidth="1"/>
    <col min="13578" max="13579" width="17.28515625" style="239" customWidth="1"/>
    <col min="13580" max="13580" width="2.28515625" style="239" customWidth="1"/>
    <col min="13581" max="13824" width="9.140625" style="239"/>
    <col min="13825" max="13825" width="6.85546875" style="239" customWidth="1"/>
    <col min="13826" max="13826" width="6.5703125" style="239" customWidth="1"/>
    <col min="13827" max="13827" width="9.5703125" style="239" customWidth="1"/>
    <col min="13828" max="13828" width="22.85546875" style="239" customWidth="1"/>
    <col min="13829" max="13829" width="20" style="239" customWidth="1"/>
    <col min="13830" max="13830" width="24.28515625" style="239" customWidth="1"/>
    <col min="13831" max="13831" width="20.28515625" style="239" customWidth="1"/>
    <col min="13832" max="13832" width="19.5703125" style="239" customWidth="1"/>
    <col min="13833" max="13833" width="19" style="239" customWidth="1"/>
    <col min="13834" max="13835" width="17.28515625" style="239" customWidth="1"/>
    <col min="13836" max="13836" width="2.28515625" style="239" customWidth="1"/>
    <col min="13837" max="14080" width="9.140625" style="239"/>
    <col min="14081" max="14081" width="6.85546875" style="239" customWidth="1"/>
    <col min="14082" max="14082" width="6.5703125" style="239" customWidth="1"/>
    <col min="14083" max="14083" width="9.5703125" style="239" customWidth="1"/>
    <col min="14084" max="14084" width="22.85546875" style="239" customWidth="1"/>
    <col min="14085" max="14085" width="20" style="239" customWidth="1"/>
    <col min="14086" max="14086" width="24.28515625" style="239" customWidth="1"/>
    <col min="14087" max="14087" width="20.28515625" style="239" customWidth="1"/>
    <col min="14088" max="14088" width="19.5703125" style="239" customWidth="1"/>
    <col min="14089" max="14089" width="19" style="239" customWidth="1"/>
    <col min="14090" max="14091" width="17.28515625" style="239" customWidth="1"/>
    <col min="14092" max="14092" width="2.28515625" style="239" customWidth="1"/>
    <col min="14093" max="14336" width="9.140625" style="239"/>
    <col min="14337" max="14337" width="6.85546875" style="239" customWidth="1"/>
    <col min="14338" max="14338" width="6.5703125" style="239" customWidth="1"/>
    <col min="14339" max="14339" width="9.5703125" style="239" customWidth="1"/>
    <col min="14340" max="14340" width="22.85546875" style="239" customWidth="1"/>
    <col min="14341" max="14341" width="20" style="239" customWidth="1"/>
    <col min="14342" max="14342" width="24.28515625" style="239" customWidth="1"/>
    <col min="14343" max="14343" width="20.28515625" style="239" customWidth="1"/>
    <col min="14344" max="14344" width="19.5703125" style="239" customWidth="1"/>
    <col min="14345" max="14345" width="19" style="239" customWidth="1"/>
    <col min="14346" max="14347" width="17.28515625" style="239" customWidth="1"/>
    <col min="14348" max="14348" width="2.28515625" style="239" customWidth="1"/>
    <col min="14349" max="14592" width="9.140625" style="239"/>
    <col min="14593" max="14593" width="6.85546875" style="239" customWidth="1"/>
    <col min="14594" max="14594" width="6.5703125" style="239" customWidth="1"/>
    <col min="14595" max="14595" width="9.5703125" style="239" customWidth="1"/>
    <col min="14596" max="14596" width="22.85546875" style="239" customWidth="1"/>
    <col min="14597" max="14597" width="20" style="239" customWidth="1"/>
    <col min="14598" max="14598" width="24.28515625" style="239" customWidth="1"/>
    <col min="14599" max="14599" width="20.28515625" style="239" customWidth="1"/>
    <col min="14600" max="14600" width="19.5703125" style="239" customWidth="1"/>
    <col min="14601" max="14601" width="19" style="239" customWidth="1"/>
    <col min="14602" max="14603" width="17.28515625" style="239" customWidth="1"/>
    <col min="14604" max="14604" width="2.28515625" style="239" customWidth="1"/>
    <col min="14605" max="14848" width="9.140625" style="239"/>
    <col min="14849" max="14849" width="6.85546875" style="239" customWidth="1"/>
    <col min="14850" max="14850" width="6.5703125" style="239" customWidth="1"/>
    <col min="14851" max="14851" width="9.5703125" style="239" customWidth="1"/>
    <col min="14852" max="14852" width="22.85546875" style="239" customWidth="1"/>
    <col min="14853" max="14853" width="20" style="239" customWidth="1"/>
    <col min="14854" max="14854" width="24.28515625" style="239" customWidth="1"/>
    <col min="14855" max="14855" width="20.28515625" style="239" customWidth="1"/>
    <col min="14856" max="14856" width="19.5703125" style="239" customWidth="1"/>
    <col min="14857" max="14857" width="19" style="239" customWidth="1"/>
    <col min="14858" max="14859" width="17.28515625" style="239" customWidth="1"/>
    <col min="14860" max="14860" width="2.28515625" style="239" customWidth="1"/>
    <col min="14861" max="15104" width="9.140625" style="239"/>
    <col min="15105" max="15105" width="6.85546875" style="239" customWidth="1"/>
    <col min="15106" max="15106" width="6.5703125" style="239" customWidth="1"/>
    <col min="15107" max="15107" width="9.5703125" style="239" customWidth="1"/>
    <col min="15108" max="15108" width="22.85546875" style="239" customWidth="1"/>
    <col min="15109" max="15109" width="20" style="239" customWidth="1"/>
    <col min="15110" max="15110" width="24.28515625" style="239" customWidth="1"/>
    <col min="15111" max="15111" width="20.28515625" style="239" customWidth="1"/>
    <col min="15112" max="15112" width="19.5703125" style="239" customWidth="1"/>
    <col min="15113" max="15113" width="19" style="239" customWidth="1"/>
    <col min="15114" max="15115" width="17.28515625" style="239" customWidth="1"/>
    <col min="15116" max="15116" width="2.28515625" style="239" customWidth="1"/>
    <col min="15117" max="15360" width="9.140625" style="239"/>
    <col min="15361" max="15361" width="6.85546875" style="239" customWidth="1"/>
    <col min="15362" max="15362" width="6.5703125" style="239" customWidth="1"/>
    <col min="15363" max="15363" width="9.5703125" style="239" customWidth="1"/>
    <col min="15364" max="15364" width="22.85546875" style="239" customWidth="1"/>
    <col min="15365" max="15365" width="20" style="239" customWidth="1"/>
    <col min="15366" max="15366" width="24.28515625" style="239" customWidth="1"/>
    <col min="15367" max="15367" width="20.28515625" style="239" customWidth="1"/>
    <col min="15368" max="15368" width="19.5703125" style="239" customWidth="1"/>
    <col min="15369" max="15369" width="19" style="239" customWidth="1"/>
    <col min="15370" max="15371" width="17.28515625" style="239" customWidth="1"/>
    <col min="15372" max="15372" width="2.28515625" style="239" customWidth="1"/>
    <col min="15373" max="15616" width="9.140625" style="239"/>
    <col min="15617" max="15617" width="6.85546875" style="239" customWidth="1"/>
    <col min="15618" max="15618" width="6.5703125" style="239" customWidth="1"/>
    <col min="15619" max="15619" width="9.5703125" style="239" customWidth="1"/>
    <col min="15620" max="15620" width="22.85546875" style="239" customWidth="1"/>
    <col min="15621" max="15621" width="20" style="239" customWidth="1"/>
    <col min="15622" max="15622" width="24.28515625" style="239" customWidth="1"/>
    <col min="15623" max="15623" width="20.28515625" style="239" customWidth="1"/>
    <col min="15624" max="15624" width="19.5703125" style="239" customWidth="1"/>
    <col min="15625" max="15625" width="19" style="239" customWidth="1"/>
    <col min="15626" max="15627" width="17.28515625" style="239" customWidth="1"/>
    <col min="15628" max="15628" width="2.28515625" style="239" customWidth="1"/>
    <col min="15629" max="15872" width="9.140625" style="239"/>
    <col min="15873" max="15873" width="6.85546875" style="239" customWidth="1"/>
    <col min="15874" max="15874" width="6.5703125" style="239" customWidth="1"/>
    <col min="15875" max="15875" width="9.5703125" style="239" customWidth="1"/>
    <col min="15876" max="15876" width="22.85546875" style="239" customWidth="1"/>
    <col min="15877" max="15877" width="20" style="239" customWidth="1"/>
    <col min="15878" max="15878" width="24.28515625" style="239" customWidth="1"/>
    <col min="15879" max="15879" width="20.28515625" style="239" customWidth="1"/>
    <col min="15880" max="15880" width="19.5703125" style="239" customWidth="1"/>
    <col min="15881" max="15881" width="19" style="239" customWidth="1"/>
    <col min="15882" max="15883" width="17.28515625" style="239" customWidth="1"/>
    <col min="15884" max="15884" width="2.28515625" style="239" customWidth="1"/>
    <col min="15885" max="16128" width="9.140625" style="239"/>
    <col min="16129" max="16129" width="6.85546875" style="239" customWidth="1"/>
    <col min="16130" max="16130" width="6.5703125" style="239" customWidth="1"/>
    <col min="16131" max="16131" width="9.5703125" style="239" customWidth="1"/>
    <col min="16132" max="16132" width="22.85546875" style="239" customWidth="1"/>
    <col min="16133" max="16133" width="20" style="239" customWidth="1"/>
    <col min="16134" max="16134" width="24.28515625" style="239" customWidth="1"/>
    <col min="16135" max="16135" width="20.28515625" style="239" customWidth="1"/>
    <col min="16136" max="16136" width="19.5703125" style="239" customWidth="1"/>
    <col min="16137" max="16137" width="19" style="239" customWidth="1"/>
    <col min="16138" max="16139" width="17.28515625" style="239" customWidth="1"/>
    <col min="16140" max="16140" width="2.28515625" style="239" customWidth="1"/>
    <col min="16141" max="16384" width="9.140625" style="239"/>
  </cols>
  <sheetData>
    <row r="2" spans="2:11" ht="21.75" customHeight="1">
      <c r="B2" s="49" t="s">
        <v>863</v>
      </c>
      <c r="C2" s="49"/>
      <c r="D2" s="49"/>
      <c r="E2" s="49"/>
      <c r="F2" s="49"/>
      <c r="H2" s="605"/>
    </row>
    <row r="3" spans="2:11" ht="15" customHeight="1">
      <c r="B3" s="49" t="s">
        <v>828</v>
      </c>
      <c r="H3" s="669"/>
    </row>
    <row r="4" spans="2:11" ht="15" customHeight="1">
      <c r="H4" s="605" t="s">
        <v>792</v>
      </c>
      <c r="J4" s="670"/>
      <c r="K4" s="670"/>
    </row>
    <row r="5" spans="2:11" ht="35.25" customHeight="1">
      <c r="B5" s="1000" t="s">
        <v>827</v>
      </c>
      <c r="C5" s="1000"/>
      <c r="D5" s="1000"/>
      <c r="E5" s="1000"/>
      <c r="F5" s="1000"/>
      <c r="G5" s="1000"/>
      <c r="H5" s="1000"/>
      <c r="I5" s="1000"/>
      <c r="J5" s="673"/>
      <c r="K5" s="673"/>
    </row>
    <row r="6" spans="2:11">
      <c r="B6" s="248" t="s">
        <v>531</v>
      </c>
      <c r="C6" s="249"/>
      <c r="D6" s="249"/>
      <c r="E6" s="249"/>
      <c r="F6" s="249"/>
      <c r="G6" s="249"/>
      <c r="H6" s="249"/>
      <c r="I6" s="249"/>
    </row>
    <row r="7" spans="2:11" ht="41.25" customHeight="1">
      <c r="B7" s="1244" t="s">
        <v>793</v>
      </c>
      <c r="C7" s="1244"/>
      <c r="D7" s="1244"/>
      <c r="E7" s="1244"/>
      <c r="F7" s="1244"/>
      <c r="G7" s="1244"/>
      <c r="H7" s="1244"/>
      <c r="I7" s="1244"/>
    </row>
    <row r="8" spans="2:11">
      <c r="B8" s="249"/>
      <c r="C8" s="248"/>
      <c r="D8" s="249"/>
      <c r="E8" s="249"/>
      <c r="F8" s="249"/>
      <c r="G8" s="249"/>
      <c r="H8" s="249"/>
      <c r="I8" s="249"/>
      <c r="J8" s="249"/>
    </row>
    <row r="9" spans="2:11" ht="16.5" customHeight="1">
      <c r="B9" s="249"/>
      <c r="C9" s="703"/>
      <c r="D9" s="703"/>
      <c r="E9" s="703"/>
      <c r="F9" s="703"/>
      <c r="G9" s="703"/>
      <c r="H9" s="703"/>
      <c r="I9" s="669" t="s">
        <v>162</v>
      </c>
      <c r="J9" s="249"/>
    </row>
    <row r="10" spans="2:11" ht="72.75" customHeight="1">
      <c r="B10" s="249"/>
      <c r="C10" s="696" t="s">
        <v>794</v>
      </c>
      <c r="D10" s="696" t="s">
        <v>795</v>
      </c>
      <c r="E10" s="696" t="s">
        <v>796</v>
      </c>
      <c r="F10" s="696" t="s">
        <v>785</v>
      </c>
      <c r="G10" s="696" t="s">
        <v>797</v>
      </c>
      <c r="H10" s="696" t="s">
        <v>798</v>
      </c>
      <c r="I10" s="696" t="s">
        <v>829</v>
      </c>
      <c r="J10" s="249"/>
    </row>
    <row r="11" spans="2:11" ht="24.95" customHeight="1">
      <c r="B11" s="249"/>
      <c r="C11" s="638">
        <v>1</v>
      </c>
      <c r="D11" s="640"/>
      <c r="E11" s="640"/>
      <c r="F11" s="640"/>
      <c r="G11" s="640"/>
      <c r="H11" s="640"/>
      <c r="I11" s="640"/>
      <c r="J11" s="249"/>
    </row>
    <row r="12" spans="2:11" ht="24.95" customHeight="1">
      <c r="B12" s="249"/>
      <c r="C12" s="638">
        <v>2</v>
      </c>
      <c r="D12" s="1238" t="s">
        <v>164</v>
      </c>
      <c r="E12" s="1238"/>
      <c r="F12" s="1238"/>
      <c r="G12" s="1238"/>
      <c r="H12" s="1238"/>
      <c r="I12" s="1238"/>
      <c r="J12" s="249"/>
    </row>
    <row r="13" spans="2:11" ht="24.95" customHeight="1">
      <c r="B13" s="249"/>
      <c r="C13" s="638">
        <v>3</v>
      </c>
      <c r="D13" s="640"/>
      <c r="E13" s="640"/>
      <c r="F13" s="640"/>
      <c r="G13" s="640"/>
      <c r="H13" s="640"/>
      <c r="I13" s="640"/>
      <c r="J13" s="249"/>
    </row>
    <row r="14" spans="2:11" s="704" customFormat="1" ht="24.95" customHeight="1">
      <c r="B14" s="701"/>
      <c r="C14" s="699"/>
      <c r="D14" s="699" t="s">
        <v>87</v>
      </c>
      <c r="E14" s="699"/>
      <c r="F14" s="699"/>
      <c r="G14" s="699"/>
      <c r="H14" s="699">
        <f>SUM(H11:H13)</f>
        <v>0</v>
      </c>
      <c r="I14" s="699"/>
      <c r="J14" s="701"/>
    </row>
    <row r="15" spans="2:11">
      <c r="B15" s="249"/>
    </row>
    <row r="16" spans="2:11">
      <c r="B16" s="249"/>
      <c r="C16" s="703"/>
      <c r="D16" s="703"/>
      <c r="E16" s="703"/>
      <c r="F16" s="703"/>
      <c r="G16" s="703"/>
      <c r="H16" s="703"/>
      <c r="I16" s="669" t="s">
        <v>162</v>
      </c>
    </row>
    <row r="17" spans="2:9" ht="51">
      <c r="B17" s="249"/>
      <c r="C17" s="696" t="s">
        <v>794</v>
      </c>
      <c r="D17" s="696" t="s">
        <v>795</v>
      </c>
      <c r="E17" s="696" t="s">
        <v>796</v>
      </c>
      <c r="F17" s="696" t="s">
        <v>785</v>
      </c>
      <c r="G17" s="696" t="s">
        <v>797</v>
      </c>
      <c r="H17" s="696" t="s">
        <v>798</v>
      </c>
      <c r="I17" s="696" t="s">
        <v>830</v>
      </c>
    </row>
    <row r="18" spans="2:9" ht="19.899999999999999" customHeight="1">
      <c r="B18" s="249"/>
      <c r="C18" s="638">
        <v>1</v>
      </c>
      <c r="D18" s="640"/>
      <c r="E18" s="640"/>
      <c r="F18" s="640"/>
      <c r="G18" s="640"/>
      <c r="H18" s="640"/>
      <c r="I18" s="640"/>
    </row>
    <row r="19" spans="2:9" ht="19.899999999999999" customHeight="1">
      <c r="B19" s="249"/>
      <c r="C19" s="638">
        <v>2</v>
      </c>
      <c r="D19" s="1238" t="s">
        <v>164</v>
      </c>
      <c r="E19" s="1238"/>
      <c r="F19" s="1238"/>
      <c r="G19" s="1238"/>
      <c r="H19" s="1238"/>
      <c r="I19" s="1238"/>
    </row>
    <row r="20" spans="2:9" ht="19.899999999999999" customHeight="1">
      <c r="B20" s="249"/>
      <c r="C20" s="638">
        <v>3</v>
      </c>
      <c r="D20" s="640"/>
      <c r="E20" s="640"/>
      <c r="F20" s="640"/>
      <c r="G20" s="640"/>
      <c r="H20" s="640"/>
      <c r="I20" s="640"/>
    </row>
    <row r="21" spans="2:9" ht="19.899999999999999" customHeight="1">
      <c r="B21" s="701"/>
      <c r="C21" s="699"/>
      <c r="D21" s="699" t="s">
        <v>87</v>
      </c>
      <c r="E21" s="699"/>
      <c r="F21" s="699"/>
      <c r="G21" s="699"/>
      <c r="H21" s="699">
        <f>SUM(H18:H20)</f>
        <v>0</v>
      </c>
      <c r="I21" s="699"/>
    </row>
    <row r="22" spans="2:9">
      <c r="B22" s="249"/>
    </row>
    <row r="23" spans="2:9" s="249" customFormat="1"/>
  </sheetData>
  <mergeCells count="4">
    <mergeCell ref="B5:I5"/>
    <mergeCell ref="D12:I12"/>
    <mergeCell ref="D19:I19"/>
    <mergeCell ref="B7:I7"/>
  </mergeCells>
  <pageMargins left="0.15748031496062992" right="0.15748031496062992" top="0.47244094488188981" bottom="0.27559055118110237" header="0.23622047244094491" footer="0.15748031496062992"/>
  <pageSetup paperSize="5" scale="90" orientation="portrait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sheetPr>
    <tabColor indexed="20"/>
  </sheetPr>
  <dimension ref="B2:K23"/>
  <sheetViews>
    <sheetView view="pageBreakPreview" zoomScale="60" workbookViewId="0">
      <selection activeCell="U7" sqref="U7"/>
    </sheetView>
  </sheetViews>
  <sheetFormatPr defaultRowHeight="12.75"/>
  <cols>
    <col min="1" max="1" width="6.85546875" style="239" customWidth="1"/>
    <col min="2" max="2" width="5.42578125" style="239" customWidth="1"/>
    <col min="3" max="3" width="9.5703125" style="239" customWidth="1"/>
    <col min="4" max="4" width="17.28515625" style="239" customWidth="1"/>
    <col min="5" max="5" width="14.140625" style="239" customWidth="1"/>
    <col min="6" max="6" width="17" style="239" customWidth="1"/>
    <col min="7" max="7" width="13.42578125" style="239" customWidth="1"/>
    <col min="8" max="8" width="12.140625" style="239" customWidth="1"/>
    <col min="9" max="9" width="13.7109375" style="239" customWidth="1"/>
    <col min="10" max="11" width="17.28515625" style="239" customWidth="1"/>
    <col min="12" max="12" width="2.28515625" style="239" customWidth="1"/>
    <col min="13" max="256" width="9.140625" style="239"/>
    <col min="257" max="257" width="6.85546875" style="239" customWidth="1"/>
    <col min="258" max="258" width="5.42578125" style="239" customWidth="1"/>
    <col min="259" max="259" width="9.5703125" style="239" customWidth="1"/>
    <col min="260" max="260" width="22.85546875" style="239" customWidth="1"/>
    <col min="261" max="261" width="20" style="239" customWidth="1"/>
    <col min="262" max="262" width="24.28515625" style="239" customWidth="1"/>
    <col min="263" max="263" width="20.28515625" style="239" customWidth="1"/>
    <col min="264" max="264" width="19.140625" style="239" customWidth="1"/>
    <col min="265" max="265" width="21.42578125" style="239" customWidth="1"/>
    <col min="266" max="267" width="17.28515625" style="239" customWidth="1"/>
    <col min="268" max="268" width="2.28515625" style="239" customWidth="1"/>
    <col min="269" max="512" width="9.140625" style="239"/>
    <col min="513" max="513" width="6.85546875" style="239" customWidth="1"/>
    <col min="514" max="514" width="5.42578125" style="239" customWidth="1"/>
    <col min="515" max="515" width="9.5703125" style="239" customWidth="1"/>
    <col min="516" max="516" width="22.85546875" style="239" customWidth="1"/>
    <col min="517" max="517" width="20" style="239" customWidth="1"/>
    <col min="518" max="518" width="24.28515625" style="239" customWidth="1"/>
    <col min="519" max="519" width="20.28515625" style="239" customWidth="1"/>
    <col min="520" max="520" width="19.140625" style="239" customWidth="1"/>
    <col min="521" max="521" width="21.42578125" style="239" customWidth="1"/>
    <col min="522" max="523" width="17.28515625" style="239" customWidth="1"/>
    <col min="524" max="524" width="2.28515625" style="239" customWidth="1"/>
    <col min="525" max="768" width="9.140625" style="239"/>
    <col min="769" max="769" width="6.85546875" style="239" customWidth="1"/>
    <col min="770" max="770" width="5.42578125" style="239" customWidth="1"/>
    <col min="771" max="771" width="9.5703125" style="239" customWidth="1"/>
    <col min="772" max="772" width="22.85546875" style="239" customWidth="1"/>
    <col min="773" max="773" width="20" style="239" customWidth="1"/>
    <col min="774" max="774" width="24.28515625" style="239" customWidth="1"/>
    <col min="775" max="775" width="20.28515625" style="239" customWidth="1"/>
    <col min="776" max="776" width="19.140625" style="239" customWidth="1"/>
    <col min="777" max="777" width="21.42578125" style="239" customWidth="1"/>
    <col min="778" max="779" width="17.28515625" style="239" customWidth="1"/>
    <col min="780" max="780" width="2.28515625" style="239" customWidth="1"/>
    <col min="781" max="1024" width="9.140625" style="239"/>
    <col min="1025" max="1025" width="6.85546875" style="239" customWidth="1"/>
    <col min="1026" max="1026" width="5.42578125" style="239" customWidth="1"/>
    <col min="1027" max="1027" width="9.5703125" style="239" customWidth="1"/>
    <col min="1028" max="1028" width="22.85546875" style="239" customWidth="1"/>
    <col min="1029" max="1029" width="20" style="239" customWidth="1"/>
    <col min="1030" max="1030" width="24.28515625" style="239" customWidth="1"/>
    <col min="1031" max="1031" width="20.28515625" style="239" customWidth="1"/>
    <col min="1032" max="1032" width="19.140625" style="239" customWidth="1"/>
    <col min="1033" max="1033" width="21.42578125" style="239" customWidth="1"/>
    <col min="1034" max="1035" width="17.28515625" style="239" customWidth="1"/>
    <col min="1036" max="1036" width="2.28515625" style="239" customWidth="1"/>
    <col min="1037" max="1280" width="9.140625" style="239"/>
    <col min="1281" max="1281" width="6.85546875" style="239" customWidth="1"/>
    <col min="1282" max="1282" width="5.42578125" style="239" customWidth="1"/>
    <col min="1283" max="1283" width="9.5703125" style="239" customWidth="1"/>
    <col min="1284" max="1284" width="22.85546875" style="239" customWidth="1"/>
    <col min="1285" max="1285" width="20" style="239" customWidth="1"/>
    <col min="1286" max="1286" width="24.28515625" style="239" customWidth="1"/>
    <col min="1287" max="1287" width="20.28515625" style="239" customWidth="1"/>
    <col min="1288" max="1288" width="19.140625" style="239" customWidth="1"/>
    <col min="1289" max="1289" width="21.42578125" style="239" customWidth="1"/>
    <col min="1290" max="1291" width="17.28515625" style="239" customWidth="1"/>
    <col min="1292" max="1292" width="2.28515625" style="239" customWidth="1"/>
    <col min="1293" max="1536" width="9.140625" style="239"/>
    <col min="1537" max="1537" width="6.85546875" style="239" customWidth="1"/>
    <col min="1538" max="1538" width="5.42578125" style="239" customWidth="1"/>
    <col min="1539" max="1539" width="9.5703125" style="239" customWidth="1"/>
    <col min="1540" max="1540" width="22.85546875" style="239" customWidth="1"/>
    <col min="1541" max="1541" width="20" style="239" customWidth="1"/>
    <col min="1542" max="1542" width="24.28515625" style="239" customWidth="1"/>
    <col min="1543" max="1543" width="20.28515625" style="239" customWidth="1"/>
    <col min="1544" max="1544" width="19.140625" style="239" customWidth="1"/>
    <col min="1545" max="1545" width="21.42578125" style="239" customWidth="1"/>
    <col min="1546" max="1547" width="17.28515625" style="239" customWidth="1"/>
    <col min="1548" max="1548" width="2.28515625" style="239" customWidth="1"/>
    <col min="1549" max="1792" width="9.140625" style="239"/>
    <col min="1793" max="1793" width="6.85546875" style="239" customWidth="1"/>
    <col min="1794" max="1794" width="5.42578125" style="239" customWidth="1"/>
    <col min="1795" max="1795" width="9.5703125" style="239" customWidth="1"/>
    <col min="1796" max="1796" width="22.85546875" style="239" customWidth="1"/>
    <col min="1797" max="1797" width="20" style="239" customWidth="1"/>
    <col min="1798" max="1798" width="24.28515625" style="239" customWidth="1"/>
    <col min="1799" max="1799" width="20.28515625" style="239" customWidth="1"/>
    <col min="1800" max="1800" width="19.140625" style="239" customWidth="1"/>
    <col min="1801" max="1801" width="21.42578125" style="239" customWidth="1"/>
    <col min="1802" max="1803" width="17.28515625" style="239" customWidth="1"/>
    <col min="1804" max="1804" width="2.28515625" style="239" customWidth="1"/>
    <col min="1805" max="2048" width="9.140625" style="239"/>
    <col min="2049" max="2049" width="6.85546875" style="239" customWidth="1"/>
    <col min="2050" max="2050" width="5.42578125" style="239" customWidth="1"/>
    <col min="2051" max="2051" width="9.5703125" style="239" customWidth="1"/>
    <col min="2052" max="2052" width="22.85546875" style="239" customWidth="1"/>
    <col min="2053" max="2053" width="20" style="239" customWidth="1"/>
    <col min="2054" max="2054" width="24.28515625" style="239" customWidth="1"/>
    <col min="2055" max="2055" width="20.28515625" style="239" customWidth="1"/>
    <col min="2056" max="2056" width="19.140625" style="239" customWidth="1"/>
    <col min="2057" max="2057" width="21.42578125" style="239" customWidth="1"/>
    <col min="2058" max="2059" width="17.28515625" style="239" customWidth="1"/>
    <col min="2060" max="2060" width="2.28515625" style="239" customWidth="1"/>
    <col min="2061" max="2304" width="9.140625" style="239"/>
    <col min="2305" max="2305" width="6.85546875" style="239" customWidth="1"/>
    <col min="2306" max="2306" width="5.42578125" style="239" customWidth="1"/>
    <col min="2307" max="2307" width="9.5703125" style="239" customWidth="1"/>
    <col min="2308" max="2308" width="22.85546875" style="239" customWidth="1"/>
    <col min="2309" max="2309" width="20" style="239" customWidth="1"/>
    <col min="2310" max="2310" width="24.28515625" style="239" customWidth="1"/>
    <col min="2311" max="2311" width="20.28515625" style="239" customWidth="1"/>
    <col min="2312" max="2312" width="19.140625" style="239" customWidth="1"/>
    <col min="2313" max="2313" width="21.42578125" style="239" customWidth="1"/>
    <col min="2314" max="2315" width="17.28515625" style="239" customWidth="1"/>
    <col min="2316" max="2316" width="2.28515625" style="239" customWidth="1"/>
    <col min="2317" max="2560" width="9.140625" style="239"/>
    <col min="2561" max="2561" width="6.85546875" style="239" customWidth="1"/>
    <col min="2562" max="2562" width="5.42578125" style="239" customWidth="1"/>
    <col min="2563" max="2563" width="9.5703125" style="239" customWidth="1"/>
    <col min="2564" max="2564" width="22.85546875" style="239" customWidth="1"/>
    <col min="2565" max="2565" width="20" style="239" customWidth="1"/>
    <col min="2566" max="2566" width="24.28515625" style="239" customWidth="1"/>
    <col min="2567" max="2567" width="20.28515625" style="239" customWidth="1"/>
    <col min="2568" max="2568" width="19.140625" style="239" customWidth="1"/>
    <col min="2569" max="2569" width="21.42578125" style="239" customWidth="1"/>
    <col min="2570" max="2571" width="17.28515625" style="239" customWidth="1"/>
    <col min="2572" max="2572" width="2.28515625" style="239" customWidth="1"/>
    <col min="2573" max="2816" width="9.140625" style="239"/>
    <col min="2817" max="2817" width="6.85546875" style="239" customWidth="1"/>
    <col min="2818" max="2818" width="5.42578125" style="239" customWidth="1"/>
    <col min="2819" max="2819" width="9.5703125" style="239" customWidth="1"/>
    <col min="2820" max="2820" width="22.85546875" style="239" customWidth="1"/>
    <col min="2821" max="2821" width="20" style="239" customWidth="1"/>
    <col min="2822" max="2822" width="24.28515625" style="239" customWidth="1"/>
    <col min="2823" max="2823" width="20.28515625" style="239" customWidth="1"/>
    <col min="2824" max="2824" width="19.140625" style="239" customWidth="1"/>
    <col min="2825" max="2825" width="21.42578125" style="239" customWidth="1"/>
    <col min="2826" max="2827" width="17.28515625" style="239" customWidth="1"/>
    <col min="2828" max="2828" width="2.28515625" style="239" customWidth="1"/>
    <col min="2829" max="3072" width="9.140625" style="239"/>
    <col min="3073" max="3073" width="6.85546875" style="239" customWidth="1"/>
    <col min="3074" max="3074" width="5.42578125" style="239" customWidth="1"/>
    <col min="3075" max="3075" width="9.5703125" style="239" customWidth="1"/>
    <col min="3076" max="3076" width="22.85546875" style="239" customWidth="1"/>
    <col min="3077" max="3077" width="20" style="239" customWidth="1"/>
    <col min="3078" max="3078" width="24.28515625" style="239" customWidth="1"/>
    <col min="3079" max="3079" width="20.28515625" style="239" customWidth="1"/>
    <col min="3080" max="3080" width="19.140625" style="239" customWidth="1"/>
    <col min="3081" max="3081" width="21.42578125" style="239" customWidth="1"/>
    <col min="3082" max="3083" width="17.28515625" style="239" customWidth="1"/>
    <col min="3084" max="3084" width="2.28515625" style="239" customWidth="1"/>
    <col min="3085" max="3328" width="9.140625" style="239"/>
    <col min="3329" max="3329" width="6.85546875" style="239" customWidth="1"/>
    <col min="3330" max="3330" width="5.42578125" style="239" customWidth="1"/>
    <col min="3331" max="3331" width="9.5703125" style="239" customWidth="1"/>
    <col min="3332" max="3332" width="22.85546875" style="239" customWidth="1"/>
    <col min="3333" max="3333" width="20" style="239" customWidth="1"/>
    <col min="3334" max="3334" width="24.28515625" style="239" customWidth="1"/>
    <col min="3335" max="3335" width="20.28515625" style="239" customWidth="1"/>
    <col min="3336" max="3336" width="19.140625" style="239" customWidth="1"/>
    <col min="3337" max="3337" width="21.42578125" style="239" customWidth="1"/>
    <col min="3338" max="3339" width="17.28515625" style="239" customWidth="1"/>
    <col min="3340" max="3340" width="2.28515625" style="239" customWidth="1"/>
    <col min="3341" max="3584" width="9.140625" style="239"/>
    <col min="3585" max="3585" width="6.85546875" style="239" customWidth="1"/>
    <col min="3586" max="3586" width="5.42578125" style="239" customWidth="1"/>
    <col min="3587" max="3587" width="9.5703125" style="239" customWidth="1"/>
    <col min="3588" max="3588" width="22.85546875" style="239" customWidth="1"/>
    <col min="3589" max="3589" width="20" style="239" customWidth="1"/>
    <col min="3590" max="3590" width="24.28515625" style="239" customWidth="1"/>
    <col min="3591" max="3591" width="20.28515625" style="239" customWidth="1"/>
    <col min="3592" max="3592" width="19.140625" style="239" customWidth="1"/>
    <col min="3593" max="3593" width="21.42578125" style="239" customWidth="1"/>
    <col min="3594" max="3595" width="17.28515625" style="239" customWidth="1"/>
    <col min="3596" max="3596" width="2.28515625" style="239" customWidth="1"/>
    <col min="3597" max="3840" width="9.140625" style="239"/>
    <col min="3841" max="3841" width="6.85546875" style="239" customWidth="1"/>
    <col min="3842" max="3842" width="5.42578125" style="239" customWidth="1"/>
    <col min="3843" max="3843" width="9.5703125" style="239" customWidth="1"/>
    <col min="3844" max="3844" width="22.85546875" style="239" customWidth="1"/>
    <col min="3845" max="3845" width="20" style="239" customWidth="1"/>
    <col min="3846" max="3846" width="24.28515625" style="239" customWidth="1"/>
    <col min="3847" max="3847" width="20.28515625" style="239" customWidth="1"/>
    <col min="3848" max="3848" width="19.140625" style="239" customWidth="1"/>
    <col min="3849" max="3849" width="21.42578125" style="239" customWidth="1"/>
    <col min="3850" max="3851" width="17.28515625" style="239" customWidth="1"/>
    <col min="3852" max="3852" width="2.28515625" style="239" customWidth="1"/>
    <col min="3853" max="4096" width="9.140625" style="239"/>
    <col min="4097" max="4097" width="6.85546875" style="239" customWidth="1"/>
    <col min="4098" max="4098" width="5.42578125" style="239" customWidth="1"/>
    <col min="4099" max="4099" width="9.5703125" style="239" customWidth="1"/>
    <col min="4100" max="4100" width="22.85546875" style="239" customWidth="1"/>
    <col min="4101" max="4101" width="20" style="239" customWidth="1"/>
    <col min="4102" max="4102" width="24.28515625" style="239" customWidth="1"/>
    <col min="4103" max="4103" width="20.28515625" style="239" customWidth="1"/>
    <col min="4104" max="4104" width="19.140625" style="239" customWidth="1"/>
    <col min="4105" max="4105" width="21.42578125" style="239" customWidth="1"/>
    <col min="4106" max="4107" width="17.28515625" style="239" customWidth="1"/>
    <col min="4108" max="4108" width="2.28515625" style="239" customWidth="1"/>
    <col min="4109" max="4352" width="9.140625" style="239"/>
    <col min="4353" max="4353" width="6.85546875" style="239" customWidth="1"/>
    <col min="4354" max="4354" width="5.42578125" style="239" customWidth="1"/>
    <col min="4355" max="4355" width="9.5703125" style="239" customWidth="1"/>
    <col min="4356" max="4356" width="22.85546875" style="239" customWidth="1"/>
    <col min="4357" max="4357" width="20" style="239" customWidth="1"/>
    <col min="4358" max="4358" width="24.28515625" style="239" customWidth="1"/>
    <col min="4359" max="4359" width="20.28515625" style="239" customWidth="1"/>
    <col min="4360" max="4360" width="19.140625" style="239" customWidth="1"/>
    <col min="4361" max="4361" width="21.42578125" style="239" customWidth="1"/>
    <col min="4362" max="4363" width="17.28515625" style="239" customWidth="1"/>
    <col min="4364" max="4364" width="2.28515625" style="239" customWidth="1"/>
    <col min="4365" max="4608" width="9.140625" style="239"/>
    <col min="4609" max="4609" width="6.85546875" style="239" customWidth="1"/>
    <col min="4610" max="4610" width="5.42578125" style="239" customWidth="1"/>
    <col min="4611" max="4611" width="9.5703125" style="239" customWidth="1"/>
    <col min="4612" max="4612" width="22.85546875" style="239" customWidth="1"/>
    <col min="4613" max="4613" width="20" style="239" customWidth="1"/>
    <col min="4614" max="4614" width="24.28515625" style="239" customWidth="1"/>
    <col min="4615" max="4615" width="20.28515625" style="239" customWidth="1"/>
    <col min="4616" max="4616" width="19.140625" style="239" customWidth="1"/>
    <col min="4617" max="4617" width="21.42578125" style="239" customWidth="1"/>
    <col min="4618" max="4619" width="17.28515625" style="239" customWidth="1"/>
    <col min="4620" max="4620" width="2.28515625" style="239" customWidth="1"/>
    <col min="4621" max="4864" width="9.140625" style="239"/>
    <col min="4865" max="4865" width="6.85546875" style="239" customWidth="1"/>
    <col min="4866" max="4866" width="5.42578125" style="239" customWidth="1"/>
    <col min="4867" max="4867" width="9.5703125" style="239" customWidth="1"/>
    <col min="4868" max="4868" width="22.85546875" style="239" customWidth="1"/>
    <col min="4869" max="4869" width="20" style="239" customWidth="1"/>
    <col min="4870" max="4870" width="24.28515625" style="239" customWidth="1"/>
    <col min="4871" max="4871" width="20.28515625" style="239" customWidth="1"/>
    <col min="4872" max="4872" width="19.140625" style="239" customWidth="1"/>
    <col min="4873" max="4873" width="21.42578125" style="239" customWidth="1"/>
    <col min="4874" max="4875" width="17.28515625" style="239" customWidth="1"/>
    <col min="4876" max="4876" width="2.28515625" style="239" customWidth="1"/>
    <col min="4877" max="5120" width="9.140625" style="239"/>
    <col min="5121" max="5121" width="6.85546875" style="239" customWidth="1"/>
    <col min="5122" max="5122" width="5.42578125" style="239" customWidth="1"/>
    <col min="5123" max="5123" width="9.5703125" style="239" customWidth="1"/>
    <col min="5124" max="5124" width="22.85546875" style="239" customWidth="1"/>
    <col min="5125" max="5125" width="20" style="239" customWidth="1"/>
    <col min="5126" max="5126" width="24.28515625" style="239" customWidth="1"/>
    <col min="5127" max="5127" width="20.28515625" style="239" customWidth="1"/>
    <col min="5128" max="5128" width="19.140625" style="239" customWidth="1"/>
    <col min="5129" max="5129" width="21.42578125" style="239" customWidth="1"/>
    <col min="5130" max="5131" width="17.28515625" style="239" customWidth="1"/>
    <col min="5132" max="5132" width="2.28515625" style="239" customWidth="1"/>
    <col min="5133" max="5376" width="9.140625" style="239"/>
    <col min="5377" max="5377" width="6.85546875" style="239" customWidth="1"/>
    <col min="5378" max="5378" width="5.42578125" style="239" customWidth="1"/>
    <col min="5379" max="5379" width="9.5703125" style="239" customWidth="1"/>
    <col min="5380" max="5380" width="22.85546875" style="239" customWidth="1"/>
    <col min="5381" max="5381" width="20" style="239" customWidth="1"/>
    <col min="5382" max="5382" width="24.28515625" style="239" customWidth="1"/>
    <col min="5383" max="5383" width="20.28515625" style="239" customWidth="1"/>
    <col min="5384" max="5384" width="19.140625" style="239" customWidth="1"/>
    <col min="5385" max="5385" width="21.42578125" style="239" customWidth="1"/>
    <col min="5386" max="5387" width="17.28515625" style="239" customWidth="1"/>
    <col min="5388" max="5388" width="2.28515625" style="239" customWidth="1"/>
    <col min="5389" max="5632" width="9.140625" style="239"/>
    <col min="5633" max="5633" width="6.85546875" style="239" customWidth="1"/>
    <col min="5634" max="5634" width="5.42578125" style="239" customWidth="1"/>
    <col min="5635" max="5635" width="9.5703125" style="239" customWidth="1"/>
    <col min="5636" max="5636" width="22.85546875" style="239" customWidth="1"/>
    <col min="5637" max="5637" width="20" style="239" customWidth="1"/>
    <col min="5638" max="5638" width="24.28515625" style="239" customWidth="1"/>
    <col min="5639" max="5639" width="20.28515625" style="239" customWidth="1"/>
    <col min="5640" max="5640" width="19.140625" style="239" customWidth="1"/>
    <col min="5641" max="5641" width="21.42578125" style="239" customWidth="1"/>
    <col min="5642" max="5643" width="17.28515625" style="239" customWidth="1"/>
    <col min="5644" max="5644" width="2.28515625" style="239" customWidth="1"/>
    <col min="5645" max="5888" width="9.140625" style="239"/>
    <col min="5889" max="5889" width="6.85546875" style="239" customWidth="1"/>
    <col min="5890" max="5890" width="5.42578125" style="239" customWidth="1"/>
    <col min="5891" max="5891" width="9.5703125" style="239" customWidth="1"/>
    <col min="5892" max="5892" width="22.85546875" style="239" customWidth="1"/>
    <col min="5893" max="5893" width="20" style="239" customWidth="1"/>
    <col min="5894" max="5894" width="24.28515625" style="239" customWidth="1"/>
    <col min="5895" max="5895" width="20.28515625" style="239" customWidth="1"/>
    <col min="5896" max="5896" width="19.140625" style="239" customWidth="1"/>
    <col min="5897" max="5897" width="21.42578125" style="239" customWidth="1"/>
    <col min="5898" max="5899" width="17.28515625" style="239" customWidth="1"/>
    <col min="5900" max="5900" width="2.28515625" style="239" customWidth="1"/>
    <col min="5901" max="6144" width="9.140625" style="239"/>
    <col min="6145" max="6145" width="6.85546875" style="239" customWidth="1"/>
    <col min="6146" max="6146" width="5.42578125" style="239" customWidth="1"/>
    <col min="6147" max="6147" width="9.5703125" style="239" customWidth="1"/>
    <col min="6148" max="6148" width="22.85546875" style="239" customWidth="1"/>
    <col min="6149" max="6149" width="20" style="239" customWidth="1"/>
    <col min="6150" max="6150" width="24.28515625" style="239" customWidth="1"/>
    <col min="6151" max="6151" width="20.28515625" style="239" customWidth="1"/>
    <col min="6152" max="6152" width="19.140625" style="239" customWidth="1"/>
    <col min="6153" max="6153" width="21.42578125" style="239" customWidth="1"/>
    <col min="6154" max="6155" width="17.28515625" style="239" customWidth="1"/>
    <col min="6156" max="6156" width="2.28515625" style="239" customWidth="1"/>
    <col min="6157" max="6400" width="9.140625" style="239"/>
    <col min="6401" max="6401" width="6.85546875" style="239" customWidth="1"/>
    <col min="6402" max="6402" width="5.42578125" style="239" customWidth="1"/>
    <col min="6403" max="6403" width="9.5703125" style="239" customWidth="1"/>
    <col min="6404" max="6404" width="22.85546875" style="239" customWidth="1"/>
    <col min="6405" max="6405" width="20" style="239" customWidth="1"/>
    <col min="6406" max="6406" width="24.28515625" style="239" customWidth="1"/>
    <col min="6407" max="6407" width="20.28515625" style="239" customWidth="1"/>
    <col min="6408" max="6408" width="19.140625" style="239" customWidth="1"/>
    <col min="6409" max="6409" width="21.42578125" style="239" customWidth="1"/>
    <col min="6410" max="6411" width="17.28515625" style="239" customWidth="1"/>
    <col min="6412" max="6412" width="2.28515625" style="239" customWidth="1"/>
    <col min="6413" max="6656" width="9.140625" style="239"/>
    <col min="6657" max="6657" width="6.85546875" style="239" customWidth="1"/>
    <col min="6658" max="6658" width="5.42578125" style="239" customWidth="1"/>
    <col min="6659" max="6659" width="9.5703125" style="239" customWidth="1"/>
    <col min="6660" max="6660" width="22.85546875" style="239" customWidth="1"/>
    <col min="6661" max="6661" width="20" style="239" customWidth="1"/>
    <col min="6662" max="6662" width="24.28515625" style="239" customWidth="1"/>
    <col min="6663" max="6663" width="20.28515625" style="239" customWidth="1"/>
    <col min="6664" max="6664" width="19.140625" style="239" customWidth="1"/>
    <col min="6665" max="6665" width="21.42578125" style="239" customWidth="1"/>
    <col min="6666" max="6667" width="17.28515625" style="239" customWidth="1"/>
    <col min="6668" max="6668" width="2.28515625" style="239" customWidth="1"/>
    <col min="6669" max="6912" width="9.140625" style="239"/>
    <col min="6913" max="6913" width="6.85546875" style="239" customWidth="1"/>
    <col min="6914" max="6914" width="5.42578125" style="239" customWidth="1"/>
    <col min="6915" max="6915" width="9.5703125" style="239" customWidth="1"/>
    <col min="6916" max="6916" width="22.85546875" style="239" customWidth="1"/>
    <col min="6917" max="6917" width="20" style="239" customWidth="1"/>
    <col min="6918" max="6918" width="24.28515625" style="239" customWidth="1"/>
    <col min="6919" max="6919" width="20.28515625" style="239" customWidth="1"/>
    <col min="6920" max="6920" width="19.140625" style="239" customWidth="1"/>
    <col min="6921" max="6921" width="21.42578125" style="239" customWidth="1"/>
    <col min="6922" max="6923" width="17.28515625" style="239" customWidth="1"/>
    <col min="6924" max="6924" width="2.28515625" style="239" customWidth="1"/>
    <col min="6925" max="7168" width="9.140625" style="239"/>
    <col min="7169" max="7169" width="6.85546875" style="239" customWidth="1"/>
    <col min="7170" max="7170" width="5.42578125" style="239" customWidth="1"/>
    <col min="7171" max="7171" width="9.5703125" style="239" customWidth="1"/>
    <col min="7172" max="7172" width="22.85546875" style="239" customWidth="1"/>
    <col min="7173" max="7173" width="20" style="239" customWidth="1"/>
    <col min="7174" max="7174" width="24.28515625" style="239" customWidth="1"/>
    <col min="7175" max="7175" width="20.28515625" style="239" customWidth="1"/>
    <col min="7176" max="7176" width="19.140625" style="239" customWidth="1"/>
    <col min="7177" max="7177" width="21.42578125" style="239" customWidth="1"/>
    <col min="7178" max="7179" width="17.28515625" style="239" customWidth="1"/>
    <col min="7180" max="7180" width="2.28515625" style="239" customWidth="1"/>
    <col min="7181" max="7424" width="9.140625" style="239"/>
    <col min="7425" max="7425" width="6.85546875" style="239" customWidth="1"/>
    <col min="7426" max="7426" width="5.42578125" style="239" customWidth="1"/>
    <col min="7427" max="7427" width="9.5703125" style="239" customWidth="1"/>
    <col min="7428" max="7428" width="22.85546875" style="239" customWidth="1"/>
    <col min="7429" max="7429" width="20" style="239" customWidth="1"/>
    <col min="7430" max="7430" width="24.28515625" style="239" customWidth="1"/>
    <col min="7431" max="7431" width="20.28515625" style="239" customWidth="1"/>
    <col min="7432" max="7432" width="19.140625" style="239" customWidth="1"/>
    <col min="7433" max="7433" width="21.42578125" style="239" customWidth="1"/>
    <col min="7434" max="7435" width="17.28515625" style="239" customWidth="1"/>
    <col min="7436" max="7436" width="2.28515625" style="239" customWidth="1"/>
    <col min="7437" max="7680" width="9.140625" style="239"/>
    <col min="7681" max="7681" width="6.85546875" style="239" customWidth="1"/>
    <col min="7682" max="7682" width="5.42578125" style="239" customWidth="1"/>
    <col min="7683" max="7683" width="9.5703125" style="239" customWidth="1"/>
    <col min="7684" max="7684" width="22.85546875" style="239" customWidth="1"/>
    <col min="7685" max="7685" width="20" style="239" customWidth="1"/>
    <col min="7686" max="7686" width="24.28515625" style="239" customWidth="1"/>
    <col min="7687" max="7687" width="20.28515625" style="239" customWidth="1"/>
    <col min="7688" max="7688" width="19.140625" style="239" customWidth="1"/>
    <col min="7689" max="7689" width="21.42578125" style="239" customWidth="1"/>
    <col min="7690" max="7691" width="17.28515625" style="239" customWidth="1"/>
    <col min="7692" max="7692" width="2.28515625" style="239" customWidth="1"/>
    <col min="7693" max="7936" width="9.140625" style="239"/>
    <col min="7937" max="7937" width="6.85546875" style="239" customWidth="1"/>
    <col min="7938" max="7938" width="5.42578125" style="239" customWidth="1"/>
    <col min="7939" max="7939" width="9.5703125" style="239" customWidth="1"/>
    <col min="7940" max="7940" width="22.85546875" style="239" customWidth="1"/>
    <col min="7941" max="7941" width="20" style="239" customWidth="1"/>
    <col min="7942" max="7942" width="24.28515625" style="239" customWidth="1"/>
    <col min="7943" max="7943" width="20.28515625" style="239" customWidth="1"/>
    <col min="7944" max="7944" width="19.140625" style="239" customWidth="1"/>
    <col min="7945" max="7945" width="21.42578125" style="239" customWidth="1"/>
    <col min="7946" max="7947" width="17.28515625" style="239" customWidth="1"/>
    <col min="7948" max="7948" width="2.28515625" style="239" customWidth="1"/>
    <col min="7949" max="8192" width="9.140625" style="239"/>
    <col min="8193" max="8193" width="6.85546875" style="239" customWidth="1"/>
    <col min="8194" max="8194" width="5.42578125" style="239" customWidth="1"/>
    <col min="8195" max="8195" width="9.5703125" style="239" customWidth="1"/>
    <col min="8196" max="8196" width="22.85546875" style="239" customWidth="1"/>
    <col min="8197" max="8197" width="20" style="239" customWidth="1"/>
    <col min="8198" max="8198" width="24.28515625" style="239" customWidth="1"/>
    <col min="8199" max="8199" width="20.28515625" style="239" customWidth="1"/>
    <col min="8200" max="8200" width="19.140625" style="239" customWidth="1"/>
    <col min="8201" max="8201" width="21.42578125" style="239" customWidth="1"/>
    <col min="8202" max="8203" width="17.28515625" style="239" customWidth="1"/>
    <col min="8204" max="8204" width="2.28515625" style="239" customWidth="1"/>
    <col min="8205" max="8448" width="9.140625" style="239"/>
    <col min="8449" max="8449" width="6.85546875" style="239" customWidth="1"/>
    <col min="8450" max="8450" width="5.42578125" style="239" customWidth="1"/>
    <col min="8451" max="8451" width="9.5703125" style="239" customWidth="1"/>
    <col min="8452" max="8452" width="22.85546875" style="239" customWidth="1"/>
    <col min="8453" max="8453" width="20" style="239" customWidth="1"/>
    <col min="8454" max="8454" width="24.28515625" style="239" customWidth="1"/>
    <col min="8455" max="8455" width="20.28515625" style="239" customWidth="1"/>
    <col min="8456" max="8456" width="19.140625" style="239" customWidth="1"/>
    <col min="8457" max="8457" width="21.42578125" style="239" customWidth="1"/>
    <col min="8458" max="8459" width="17.28515625" style="239" customWidth="1"/>
    <col min="8460" max="8460" width="2.28515625" style="239" customWidth="1"/>
    <col min="8461" max="8704" width="9.140625" style="239"/>
    <col min="8705" max="8705" width="6.85546875" style="239" customWidth="1"/>
    <col min="8706" max="8706" width="5.42578125" style="239" customWidth="1"/>
    <col min="8707" max="8707" width="9.5703125" style="239" customWidth="1"/>
    <col min="8708" max="8708" width="22.85546875" style="239" customWidth="1"/>
    <col min="8709" max="8709" width="20" style="239" customWidth="1"/>
    <col min="8710" max="8710" width="24.28515625" style="239" customWidth="1"/>
    <col min="8711" max="8711" width="20.28515625" style="239" customWidth="1"/>
    <col min="8712" max="8712" width="19.140625" style="239" customWidth="1"/>
    <col min="8713" max="8713" width="21.42578125" style="239" customWidth="1"/>
    <col min="8714" max="8715" width="17.28515625" style="239" customWidth="1"/>
    <col min="8716" max="8716" width="2.28515625" style="239" customWidth="1"/>
    <col min="8717" max="8960" width="9.140625" style="239"/>
    <col min="8961" max="8961" width="6.85546875" style="239" customWidth="1"/>
    <col min="8962" max="8962" width="5.42578125" style="239" customWidth="1"/>
    <col min="8963" max="8963" width="9.5703125" style="239" customWidth="1"/>
    <col min="8964" max="8964" width="22.85546875" style="239" customWidth="1"/>
    <col min="8965" max="8965" width="20" style="239" customWidth="1"/>
    <col min="8966" max="8966" width="24.28515625" style="239" customWidth="1"/>
    <col min="8967" max="8967" width="20.28515625" style="239" customWidth="1"/>
    <col min="8968" max="8968" width="19.140625" style="239" customWidth="1"/>
    <col min="8969" max="8969" width="21.42578125" style="239" customWidth="1"/>
    <col min="8970" max="8971" width="17.28515625" style="239" customWidth="1"/>
    <col min="8972" max="8972" width="2.28515625" style="239" customWidth="1"/>
    <col min="8973" max="9216" width="9.140625" style="239"/>
    <col min="9217" max="9217" width="6.85546875" style="239" customWidth="1"/>
    <col min="9218" max="9218" width="5.42578125" style="239" customWidth="1"/>
    <col min="9219" max="9219" width="9.5703125" style="239" customWidth="1"/>
    <col min="9220" max="9220" width="22.85546875" style="239" customWidth="1"/>
    <col min="9221" max="9221" width="20" style="239" customWidth="1"/>
    <col min="9222" max="9222" width="24.28515625" style="239" customWidth="1"/>
    <col min="9223" max="9223" width="20.28515625" style="239" customWidth="1"/>
    <col min="9224" max="9224" width="19.140625" style="239" customWidth="1"/>
    <col min="9225" max="9225" width="21.42578125" style="239" customWidth="1"/>
    <col min="9226" max="9227" width="17.28515625" style="239" customWidth="1"/>
    <col min="9228" max="9228" width="2.28515625" style="239" customWidth="1"/>
    <col min="9229" max="9472" width="9.140625" style="239"/>
    <col min="9473" max="9473" width="6.85546875" style="239" customWidth="1"/>
    <col min="9474" max="9474" width="5.42578125" style="239" customWidth="1"/>
    <col min="9475" max="9475" width="9.5703125" style="239" customWidth="1"/>
    <col min="9476" max="9476" width="22.85546875" style="239" customWidth="1"/>
    <col min="9477" max="9477" width="20" style="239" customWidth="1"/>
    <col min="9478" max="9478" width="24.28515625" style="239" customWidth="1"/>
    <col min="9479" max="9479" width="20.28515625" style="239" customWidth="1"/>
    <col min="9480" max="9480" width="19.140625" style="239" customWidth="1"/>
    <col min="9481" max="9481" width="21.42578125" style="239" customWidth="1"/>
    <col min="9482" max="9483" width="17.28515625" style="239" customWidth="1"/>
    <col min="9484" max="9484" width="2.28515625" style="239" customWidth="1"/>
    <col min="9485" max="9728" width="9.140625" style="239"/>
    <col min="9729" max="9729" width="6.85546875" style="239" customWidth="1"/>
    <col min="9730" max="9730" width="5.42578125" style="239" customWidth="1"/>
    <col min="9731" max="9731" width="9.5703125" style="239" customWidth="1"/>
    <col min="9732" max="9732" width="22.85546875" style="239" customWidth="1"/>
    <col min="9733" max="9733" width="20" style="239" customWidth="1"/>
    <col min="9734" max="9734" width="24.28515625" style="239" customWidth="1"/>
    <col min="9735" max="9735" width="20.28515625" style="239" customWidth="1"/>
    <col min="9736" max="9736" width="19.140625" style="239" customWidth="1"/>
    <col min="9737" max="9737" width="21.42578125" style="239" customWidth="1"/>
    <col min="9738" max="9739" width="17.28515625" style="239" customWidth="1"/>
    <col min="9740" max="9740" width="2.28515625" style="239" customWidth="1"/>
    <col min="9741" max="9984" width="9.140625" style="239"/>
    <col min="9985" max="9985" width="6.85546875" style="239" customWidth="1"/>
    <col min="9986" max="9986" width="5.42578125" style="239" customWidth="1"/>
    <col min="9987" max="9987" width="9.5703125" style="239" customWidth="1"/>
    <col min="9988" max="9988" width="22.85546875" style="239" customWidth="1"/>
    <col min="9989" max="9989" width="20" style="239" customWidth="1"/>
    <col min="9990" max="9990" width="24.28515625" style="239" customWidth="1"/>
    <col min="9991" max="9991" width="20.28515625" style="239" customWidth="1"/>
    <col min="9992" max="9992" width="19.140625" style="239" customWidth="1"/>
    <col min="9993" max="9993" width="21.42578125" style="239" customWidth="1"/>
    <col min="9994" max="9995" width="17.28515625" style="239" customWidth="1"/>
    <col min="9996" max="9996" width="2.28515625" style="239" customWidth="1"/>
    <col min="9997" max="10240" width="9.140625" style="239"/>
    <col min="10241" max="10241" width="6.85546875" style="239" customWidth="1"/>
    <col min="10242" max="10242" width="5.42578125" style="239" customWidth="1"/>
    <col min="10243" max="10243" width="9.5703125" style="239" customWidth="1"/>
    <col min="10244" max="10244" width="22.85546875" style="239" customWidth="1"/>
    <col min="10245" max="10245" width="20" style="239" customWidth="1"/>
    <col min="10246" max="10246" width="24.28515625" style="239" customWidth="1"/>
    <col min="10247" max="10247" width="20.28515625" style="239" customWidth="1"/>
    <col min="10248" max="10248" width="19.140625" style="239" customWidth="1"/>
    <col min="10249" max="10249" width="21.42578125" style="239" customWidth="1"/>
    <col min="10250" max="10251" width="17.28515625" style="239" customWidth="1"/>
    <col min="10252" max="10252" width="2.28515625" style="239" customWidth="1"/>
    <col min="10253" max="10496" width="9.140625" style="239"/>
    <col min="10497" max="10497" width="6.85546875" style="239" customWidth="1"/>
    <col min="10498" max="10498" width="5.42578125" style="239" customWidth="1"/>
    <col min="10499" max="10499" width="9.5703125" style="239" customWidth="1"/>
    <col min="10500" max="10500" width="22.85546875" style="239" customWidth="1"/>
    <col min="10501" max="10501" width="20" style="239" customWidth="1"/>
    <col min="10502" max="10502" width="24.28515625" style="239" customWidth="1"/>
    <col min="10503" max="10503" width="20.28515625" style="239" customWidth="1"/>
    <col min="10504" max="10504" width="19.140625" style="239" customWidth="1"/>
    <col min="10505" max="10505" width="21.42578125" style="239" customWidth="1"/>
    <col min="10506" max="10507" width="17.28515625" style="239" customWidth="1"/>
    <col min="10508" max="10508" width="2.28515625" style="239" customWidth="1"/>
    <col min="10509" max="10752" width="9.140625" style="239"/>
    <col min="10753" max="10753" width="6.85546875" style="239" customWidth="1"/>
    <col min="10754" max="10754" width="5.42578125" style="239" customWidth="1"/>
    <col min="10755" max="10755" width="9.5703125" style="239" customWidth="1"/>
    <col min="10756" max="10756" width="22.85546875" style="239" customWidth="1"/>
    <col min="10757" max="10757" width="20" style="239" customWidth="1"/>
    <col min="10758" max="10758" width="24.28515625" style="239" customWidth="1"/>
    <col min="10759" max="10759" width="20.28515625" style="239" customWidth="1"/>
    <col min="10760" max="10760" width="19.140625" style="239" customWidth="1"/>
    <col min="10761" max="10761" width="21.42578125" style="239" customWidth="1"/>
    <col min="10762" max="10763" width="17.28515625" style="239" customWidth="1"/>
    <col min="10764" max="10764" width="2.28515625" style="239" customWidth="1"/>
    <col min="10765" max="11008" width="9.140625" style="239"/>
    <col min="11009" max="11009" width="6.85546875" style="239" customWidth="1"/>
    <col min="11010" max="11010" width="5.42578125" style="239" customWidth="1"/>
    <col min="11011" max="11011" width="9.5703125" style="239" customWidth="1"/>
    <col min="11012" max="11012" width="22.85546875" style="239" customWidth="1"/>
    <col min="11013" max="11013" width="20" style="239" customWidth="1"/>
    <col min="11014" max="11014" width="24.28515625" style="239" customWidth="1"/>
    <col min="11015" max="11015" width="20.28515625" style="239" customWidth="1"/>
    <col min="11016" max="11016" width="19.140625" style="239" customWidth="1"/>
    <col min="11017" max="11017" width="21.42578125" style="239" customWidth="1"/>
    <col min="11018" max="11019" width="17.28515625" style="239" customWidth="1"/>
    <col min="11020" max="11020" width="2.28515625" style="239" customWidth="1"/>
    <col min="11021" max="11264" width="9.140625" style="239"/>
    <col min="11265" max="11265" width="6.85546875" style="239" customWidth="1"/>
    <col min="11266" max="11266" width="5.42578125" style="239" customWidth="1"/>
    <col min="11267" max="11267" width="9.5703125" style="239" customWidth="1"/>
    <col min="11268" max="11268" width="22.85546875" style="239" customWidth="1"/>
    <col min="11269" max="11269" width="20" style="239" customWidth="1"/>
    <col min="11270" max="11270" width="24.28515625" style="239" customWidth="1"/>
    <col min="11271" max="11271" width="20.28515625" style="239" customWidth="1"/>
    <col min="11272" max="11272" width="19.140625" style="239" customWidth="1"/>
    <col min="11273" max="11273" width="21.42578125" style="239" customWidth="1"/>
    <col min="11274" max="11275" width="17.28515625" style="239" customWidth="1"/>
    <col min="11276" max="11276" width="2.28515625" style="239" customWidth="1"/>
    <col min="11277" max="11520" width="9.140625" style="239"/>
    <col min="11521" max="11521" width="6.85546875" style="239" customWidth="1"/>
    <col min="11522" max="11522" width="5.42578125" style="239" customWidth="1"/>
    <col min="11523" max="11523" width="9.5703125" style="239" customWidth="1"/>
    <col min="11524" max="11524" width="22.85546875" style="239" customWidth="1"/>
    <col min="11525" max="11525" width="20" style="239" customWidth="1"/>
    <col min="11526" max="11526" width="24.28515625" style="239" customWidth="1"/>
    <col min="11527" max="11527" width="20.28515625" style="239" customWidth="1"/>
    <col min="11528" max="11528" width="19.140625" style="239" customWidth="1"/>
    <col min="11529" max="11529" width="21.42578125" style="239" customWidth="1"/>
    <col min="11530" max="11531" width="17.28515625" style="239" customWidth="1"/>
    <col min="11532" max="11532" width="2.28515625" style="239" customWidth="1"/>
    <col min="11533" max="11776" width="9.140625" style="239"/>
    <col min="11777" max="11777" width="6.85546875" style="239" customWidth="1"/>
    <col min="11778" max="11778" width="5.42578125" style="239" customWidth="1"/>
    <col min="11779" max="11779" width="9.5703125" style="239" customWidth="1"/>
    <col min="11780" max="11780" width="22.85546875" style="239" customWidth="1"/>
    <col min="11781" max="11781" width="20" style="239" customWidth="1"/>
    <col min="11782" max="11782" width="24.28515625" style="239" customWidth="1"/>
    <col min="11783" max="11783" width="20.28515625" style="239" customWidth="1"/>
    <col min="11784" max="11784" width="19.140625" style="239" customWidth="1"/>
    <col min="11785" max="11785" width="21.42578125" style="239" customWidth="1"/>
    <col min="11786" max="11787" width="17.28515625" style="239" customWidth="1"/>
    <col min="11788" max="11788" width="2.28515625" style="239" customWidth="1"/>
    <col min="11789" max="12032" width="9.140625" style="239"/>
    <col min="12033" max="12033" width="6.85546875" style="239" customWidth="1"/>
    <col min="12034" max="12034" width="5.42578125" style="239" customWidth="1"/>
    <col min="12035" max="12035" width="9.5703125" style="239" customWidth="1"/>
    <col min="12036" max="12036" width="22.85546875" style="239" customWidth="1"/>
    <col min="12037" max="12037" width="20" style="239" customWidth="1"/>
    <col min="12038" max="12038" width="24.28515625" style="239" customWidth="1"/>
    <col min="12039" max="12039" width="20.28515625" style="239" customWidth="1"/>
    <col min="12040" max="12040" width="19.140625" style="239" customWidth="1"/>
    <col min="12041" max="12041" width="21.42578125" style="239" customWidth="1"/>
    <col min="12042" max="12043" width="17.28515625" style="239" customWidth="1"/>
    <col min="12044" max="12044" width="2.28515625" style="239" customWidth="1"/>
    <col min="12045" max="12288" width="9.140625" style="239"/>
    <col min="12289" max="12289" width="6.85546875" style="239" customWidth="1"/>
    <col min="12290" max="12290" width="5.42578125" style="239" customWidth="1"/>
    <col min="12291" max="12291" width="9.5703125" style="239" customWidth="1"/>
    <col min="12292" max="12292" width="22.85546875" style="239" customWidth="1"/>
    <col min="12293" max="12293" width="20" style="239" customWidth="1"/>
    <col min="12294" max="12294" width="24.28515625" style="239" customWidth="1"/>
    <col min="12295" max="12295" width="20.28515625" style="239" customWidth="1"/>
    <col min="12296" max="12296" width="19.140625" style="239" customWidth="1"/>
    <col min="12297" max="12297" width="21.42578125" style="239" customWidth="1"/>
    <col min="12298" max="12299" width="17.28515625" style="239" customWidth="1"/>
    <col min="12300" max="12300" width="2.28515625" style="239" customWidth="1"/>
    <col min="12301" max="12544" width="9.140625" style="239"/>
    <col min="12545" max="12545" width="6.85546875" style="239" customWidth="1"/>
    <col min="12546" max="12546" width="5.42578125" style="239" customWidth="1"/>
    <col min="12547" max="12547" width="9.5703125" style="239" customWidth="1"/>
    <col min="12548" max="12548" width="22.85546875" style="239" customWidth="1"/>
    <col min="12549" max="12549" width="20" style="239" customWidth="1"/>
    <col min="12550" max="12550" width="24.28515625" style="239" customWidth="1"/>
    <col min="12551" max="12551" width="20.28515625" style="239" customWidth="1"/>
    <col min="12552" max="12552" width="19.140625" style="239" customWidth="1"/>
    <col min="12553" max="12553" width="21.42578125" style="239" customWidth="1"/>
    <col min="12554" max="12555" width="17.28515625" style="239" customWidth="1"/>
    <col min="12556" max="12556" width="2.28515625" style="239" customWidth="1"/>
    <col min="12557" max="12800" width="9.140625" style="239"/>
    <col min="12801" max="12801" width="6.85546875" style="239" customWidth="1"/>
    <col min="12802" max="12802" width="5.42578125" style="239" customWidth="1"/>
    <col min="12803" max="12803" width="9.5703125" style="239" customWidth="1"/>
    <col min="12804" max="12804" width="22.85546875" style="239" customWidth="1"/>
    <col min="12805" max="12805" width="20" style="239" customWidth="1"/>
    <col min="12806" max="12806" width="24.28515625" style="239" customWidth="1"/>
    <col min="12807" max="12807" width="20.28515625" style="239" customWidth="1"/>
    <col min="12808" max="12808" width="19.140625" style="239" customWidth="1"/>
    <col min="12809" max="12809" width="21.42578125" style="239" customWidth="1"/>
    <col min="12810" max="12811" width="17.28515625" style="239" customWidth="1"/>
    <col min="12812" max="12812" width="2.28515625" style="239" customWidth="1"/>
    <col min="12813" max="13056" width="9.140625" style="239"/>
    <col min="13057" max="13057" width="6.85546875" style="239" customWidth="1"/>
    <col min="13058" max="13058" width="5.42578125" style="239" customWidth="1"/>
    <col min="13059" max="13059" width="9.5703125" style="239" customWidth="1"/>
    <col min="13060" max="13060" width="22.85546875" style="239" customWidth="1"/>
    <col min="13061" max="13061" width="20" style="239" customWidth="1"/>
    <col min="13062" max="13062" width="24.28515625" style="239" customWidth="1"/>
    <col min="13063" max="13063" width="20.28515625" style="239" customWidth="1"/>
    <col min="13064" max="13064" width="19.140625" style="239" customWidth="1"/>
    <col min="13065" max="13065" width="21.42578125" style="239" customWidth="1"/>
    <col min="13066" max="13067" width="17.28515625" style="239" customWidth="1"/>
    <col min="13068" max="13068" width="2.28515625" style="239" customWidth="1"/>
    <col min="13069" max="13312" width="9.140625" style="239"/>
    <col min="13313" max="13313" width="6.85546875" style="239" customWidth="1"/>
    <col min="13314" max="13314" width="5.42578125" style="239" customWidth="1"/>
    <col min="13315" max="13315" width="9.5703125" style="239" customWidth="1"/>
    <col min="13316" max="13316" width="22.85546875" style="239" customWidth="1"/>
    <col min="13317" max="13317" width="20" style="239" customWidth="1"/>
    <col min="13318" max="13318" width="24.28515625" style="239" customWidth="1"/>
    <col min="13319" max="13319" width="20.28515625" style="239" customWidth="1"/>
    <col min="13320" max="13320" width="19.140625" style="239" customWidth="1"/>
    <col min="13321" max="13321" width="21.42578125" style="239" customWidth="1"/>
    <col min="13322" max="13323" width="17.28515625" style="239" customWidth="1"/>
    <col min="13324" max="13324" width="2.28515625" style="239" customWidth="1"/>
    <col min="13325" max="13568" width="9.140625" style="239"/>
    <col min="13569" max="13569" width="6.85546875" style="239" customWidth="1"/>
    <col min="13570" max="13570" width="5.42578125" style="239" customWidth="1"/>
    <col min="13571" max="13571" width="9.5703125" style="239" customWidth="1"/>
    <col min="13572" max="13572" width="22.85546875" style="239" customWidth="1"/>
    <col min="13573" max="13573" width="20" style="239" customWidth="1"/>
    <col min="13574" max="13574" width="24.28515625" style="239" customWidth="1"/>
    <col min="13575" max="13575" width="20.28515625" style="239" customWidth="1"/>
    <col min="13576" max="13576" width="19.140625" style="239" customWidth="1"/>
    <col min="13577" max="13577" width="21.42578125" style="239" customWidth="1"/>
    <col min="13578" max="13579" width="17.28515625" style="239" customWidth="1"/>
    <col min="13580" max="13580" width="2.28515625" style="239" customWidth="1"/>
    <col min="13581" max="13824" width="9.140625" style="239"/>
    <col min="13825" max="13825" width="6.85546875" style="239" customWidth="1"/>
    <col min="13826" max="13826" width="5.42578125" style="239" customWidth="1"/>
    <col min="13827" max="13827" width="9.5703125" style="239" customWidth="1"/>
    <col min="13828" max="13828" width="22.85546875" style="239" customWidth="1"/>
    <col min="13829" max="13829" width="20" style="239" customWidth="1"/>
    <col min="13830" max="13830" width="24.28515625" style="239" customWidth="1"/>
    <col min="13831" max="13831" width="20.28515625" style="239" customWidth="1"/>
    <col min="13832" max="13832" width="19.140625" style="239" customWidth="1"/>
    <col min="13833" max="13833" width="21.42578125" style="239" customWidth="1"/>
    <col min="13834" max="13835" width="17.28515625" style="239" customWidth="1"/>
    <col min="13836" max="13836" width="2.28515625" style="239" customWidth="1"/>
    <col min="13837" max="14080" width="9.140625" style="239"/>
    <col min="14081" max="14081" width="6.85546875" style="239" customWidth="1"/>
    <col min="14082" max="14082" width="5.42578125" style="239" customWidth="1"/>
    <col min="14083" max="14083" width="9.5703125" style="239" customWidth="1"/>
    <col min="14084" max="14084" width="22.85546875" style="239" customWidth="1"/>
    <col min="14085" max="14085" width="20" style="239" customWidth="1"/>
    <col min="14086" max="14086" width="24.28515625" style="239" customWidth="1"/>
    <col min="14087" max="14087" width="20.28515625" style="239" customWidth="1"/>
    <col min="14088" max="14088" width="19.140625" style="239" customWidth="1"/>
    <col min="14089" max="14089" width="21.42578125" style="239" customWidth="1"/>
    <col min="14090" max="14091" width="17.28515625" style="239" customWidth="1"/>
    <col min="14092" max="14092" width="2.28515625" style="239" customWidth="1"/>
    <col min="14093" max="14336" width="9.140625" style="239"/>
    <col min="14337" max="14337" width="6.85546875" style="239" customWidth="1"/>
    <col min="14338" max="14338" width="5.42578125" style="239" customWidth="1"/>
    <col min="14339" max="14339" width="9.5703125" style="239" customWidth="1"/>
    <col min="14340" max="14340" width="22.85546875" style="239" customWidth="1"/>
    <col min="14341" max="14341" width="20" style="239" customWidth="1"/>
    <col min="14342" max="14342" width="24.28515625" style="239" customWidth="1"/>
    <col min="14343" max="14343" width="20.28515625" style="239" customWidth="1"/>
    <col min="14344" max="14344" width="19.140625" style="239" customWidth="1"/>
    <col min="14345" max="14345" width="21.42578125" style="239" customWidth="1"/>
    <col min="14346" max="14347" width="17.28515625" style="239" customWidth="1"/>
    <col min="14348" max="14348" width="2.28515625" style="239" customWidth="1"/>
    <col min="14349" max="14592" width="9.140625" style="239"/>
    <col min="14593" max="14593" width="6.85546875" style="239" customWidth="1"/>
    <col min="14594" max="14594" width="5.42578125" style="239" customWidth="1"/>
    <col min="14595" max="14595" width="9.5703125" style="239" customWidth="1"/>
    <col min="14596" max="14596" width="22.85546875" style="239" customWidth="1"/>
    <col min="14597" max="14597" width="20" style="239" customWidth="1"/>
    <col min="14598" max="14598" width="24.28515625" style="239" customWidth="1"/>
    <col min="14599" max="14599" width="20.28515625" style="239" customWidth="1"/>
    <col min="14600" max="14600" width="19.140625" style="239" customWidth="1"/>
    <col min="14601" max="14601" width="21.42578125" style="239" customWidth="1"/>
    <col min="14602" max="14603" width="17.28515625" style="239" customWidth="1"/>
    <col min="14604" max="14604" width="2.28515625" style="239" customWidth="1"/>
    <col min="14605" max="14848" width="9.140625" style="239"/>
    <col min="14849" max="14849" width="6.85546875" style="239" customWidth="1"/>
    <col min="14850" max="14850" width="5.42578125" style="239" customWidth="1"/>
    <col min="14851" max="14851" width="9.5703125" style="239" customWidth="1"/>
    <col min="14852" max="14852" width="22.85546875" style="239" customWidth="1"/>
    <col min="14853" max="14853" width="20" style="239" customWidth="1"/>
    <col min="14854" max="14854" width="24.28515625" style="239" customWidth="1"/>
    <col min="14855" max="14855" width="20.28515625" style="239" customWidth="1"/>
    <col min="14856" max="14856" width="19.140625" style="239" customWidth="1"/>
    <col min="14857" max="14857" width="21.42578125" style="239" customWidth="1"/>
    <col min="14858" max="14859" width="17.28515625" style="239" customWidth="1"/>
    <col min="14860" max="14860" width="2.28515625" style="239" customWidth="1"/>
    <col min="14861" max="15104" width="9.140625" style="239"/>
    <col min="15105" max="15105" width="6.85546875" style="239" customWidth="1"/>
    <col min="15106" max="15106" width="5.42578125" style="239" customWidth="1"/>
    <col min="15107" max="15107" width="9.5703125" style="239" customWidth="1"/>
    <col min="15108" max="15108" width="22.85546875" style="239" customWidth="1"/>
    <col min="15109" max="15109" width="20" style="239" customWidth="1"/>
    <col min="15110" max="15110" width="24.28515625" style="239" customWidth="1"/>
    <col min="15111" max="15111" width="20.28515625" style="239" customWidth="1"/>
    <col min="15112" max="15112" width="19.140625" style="239" customWidth="1"/>
    <col min="15113" max="15113" width="21.42578125" style="239" customWidth="1"/>
    <col min="15114" max="15115" width="17.28515625" style="239" customWidth="1"/>
    <col min="15116" max="15116" width="2.28515625" style="239" customWidth="1"/>
    <col min="15117" max="15360" width="9.140625" style="239"/>
    <col min="15361" max="15361" width="6.85546875" style="239" customWidth="1"/>
    <col min="15362" max="15362" width="5.42578125" style="239" customWidth="1"/>
    <col min="15363" max="15363" width="9.5703125" style="239" customWidth="1"/>
    <col min="15364" max="15364" width="22.85546875" style="239" customWidth="1"/>
    <col min="15365" max="15365" width="20" style="239" customWidth="1"/>
    <col min="15366" max="15366" width="24.28515625" style="239" customWidth="1"/>
    <col min="15367" max="15367" width="20.28515625" style="239" customWidth="1"/>
    <col min="15368" max="15368" width="19.140625" style="239" customWidth="1"/>
    <col min="15369" max="15369" width="21.42578125" style="239" customWidth="1"/>
    <col min="15370" max="15371" width="17.28515625" style="239" customWidth="1"/>
    <col min="15372" max="15372" width="2.28515625" style="239" customWidth="1"/>
    <col min="15373" max="15616" width="9.140625" style="239"/>
    <col min="15617" max="15617" width="6.85546875" style="239" customWidth="1"/>
    <col min="15618" max="15618" width="5.42578125" style="239" customWidth="1"/>
    <col min="15619" max="15619" width="9.5703125" style="239" customWidth="1"/>
    <col min="15620" max="15620" width="22.85546875" style="239" customWidth="1"/>
    <col min="15621" max="15621" width="20" style="239" customWidth="1"/>
    <col min="15622" max="15622" width="24.28515625" style="239" customWidth="1"/>
    <col min="15623" max="15623" width="20.28515625" style="239" customWidth="1"/>
    <col min="15624" max="15624" width="19.140625" style="239" customWidth="1"/>
    <col min="15625" max="15625" width="21.42578125" style="239" customWidth="1"/>
    <col min="15626" max="15627" width="17.28515625" style="239" customWidth="1"/>
    <col min="15628" max="15628" width="2.28515625" style="239" customWidth="1"/>
    <col min="15629" max="15872" width="9.140625" style="239"/>
    <col min="15873" max="15873" width="6.85546875" style="239" customWidth="1"/>
    <col min="15874" max="15874" width="5.42578125" style="239" customWidth="1"/>
    <col min="15875" max="15875" width="9.5703125" style="239" customWidth="1"/>
    <col min="15876" max="15876" width="22.85546875" style="239" customWidth="1"/>
    <col min="15877" max="15877" width="20" style="239" customWidth="1"/>
    <col min="15878" max="15878" width="24.28515625" style="239" customWidth="1"/>
    <col min="15879" max="15879" width="20.28515625" style="239" customWidth="1"/>
    <col min="15880" max="15880" width="19.140625" style="239" customWidth="1"/>
    <col min="15881" max="15881" width="21.42578125" style="239" customWidth="1"/>
    <col min="15882" max="15883" width="17.28515625" style="239" customWidth="1"/>
    <col min="15884" max="15884" width="2.28515625" style="239" customWidth="1"/>
    <col min="15885" max="16128" width="9.140625" style="239"/>
    <col min="16129" max="16129" width="6.85546875" style="239" customWidth="1"/>
    <col min="16130" max="16130" width="5.42578125" style="239" customWidth="1"/>
    <col min="16131" max="16131" width="9.5703125" style="239" customWidth="1"/>
    <col min="16132" max="16132" width="22.85546875" style="239" customWidth="1"/>
    <col min="16133" max="16133" width="20" style="239" customWidth="1"/>
    <col min="16134" max="16134" width="24.28515625" style="239" customWidth="1"/>
    <col min="16135" max="16135" width="20.28515625" style="239" customWidth="1"/>
    <col min="16136" max="16136" width="19.140625" style="239" customWidth="1"/>
    <col min="16137" max="16137" width="21.42578125" style="239" customWidth="1"/>
    <col min="16138" max="16139" width="17.28515625" style="239" customWidth="1"/>
    <col min="16140" max="16140" width="2.28515625" style="239" customWidth="1"/>
    <col min="16141" max="16384" width="9.140625" style="239"/>
  </cols>
  <sheetData>
    <row r="2" spans="2:11" ht="15">
      <c r="B2" s="49"/>
      <c r="C2" s="49"/>
      <c r="D2" s="49"/>
      <c r="E2" s="49"/>
      <c r="F2" s="49"/>
      <c r="H2" s="605" t="s">
        <v>799</v>
      </c>
    </row>
    <row r="3" spans="2:11" ht="15" customHeight="1">
      <c r="B3" s="49" t="s">
        <v>864</v>
      </c>
      <c r="H3" s="669"/>
    </row>
    <row r="4" spans="2:11" ht="15" customHeight="1">
      <c r="B4" s="49" t="s">
        <v>745</v>
      </c>
      <c r="J4" s="670"/>
      <c r="K4" s="670"/>
    </row>
    <row r="5" spans="2:11" ht="53.25" customHeight="1">
      <c r="B5" s="1000" t="s">
        <v>831</v>
      </c>
      <c r="C5" s="1000"/>
      <c r="D5" s="1000"/>
      <c r="E5" s="1000"/>
      <c r="F5" s="1000"/>
      <c r="G5" s="1000"/>
      <c r="H5" s="1000"/>
      <c r="I5" s="1000"/>
      <c r="J5" s="673"/>
      <c r="K5" s="673"/>
    </row>
    <row r="6" spans="2:11">
      <c r="B6" s="248" t="s">
        <v>531</v>
      </c>
      <c r="C6" s="249"/>
      <c r="D6" s="249"/>
      <c r="E6" s="249"/>
      <c r="F6" s="249"/>
      <c r="G6" s="249"/>
      <c r="H6" s="249"/>
      <c r="I6" s="249"/>
    </row>
    <row r="7" spans="2:11" ht="39" customHeight="1">
      <c r="B7" s="1245" t="s">
        <v>800</v>
      </c>
      <c r="C7" s="1245"/>
      <c r="D7" s="1245"/>
      <c r="E7" s="1245"/>
      <c r="F7" s="1245"/>
      <c r="G7" s="1245"/>
      <c r="H7" s="1245"/>
      <c r="I7" s="1245"/>
    </row>
    <row r="8" spans="2:11">
      <c r="B8" s="249"/>
      <c r="C8" s="248"/>
      <c r="D8" s="249"/>
      <c r="E8" s="249"/>
      <c r="F8" s="249"/>
      <c r="G8" s="249"/>
      <c r="H8" s="249"/>
      <c r="I8" s="249"/>
      <c r="J8" s="249"/>
    </row>
    <row r="9" spans="2:11" ht="16.5" customHeight="1">
      <c r="B9" s="249"/>
      <c r="C9" s="703"/>
      <c r="D9" s="703"/>
      <c r="E9" s="703"/>
      <c r="F9" s="703"/>
      <c r="G9" s="703"/>
      <c r="H9" s="669" t="s">
        <v>162</v>
      </c>
      <c r="J9" s="249"/>
    </row>
    <row r="10" spans="2:11" ht="68.25" customHeight="1">
      <c r="B10" s="249"/>
      <c r="C10" s="696" t="s">
        <v>794</v>
      </c>
      <c r="D10" s="696" t="s">
        <v>795</v>
      </c>
      <c r="E10" s="696" t="s">
        <v>796</v>
      </c>
      <c r="F10" s="696" t="s">
        <v>785</v>
      </c>
      <c r="G10" s="696" t="s">
        <v>801</v>
      </c>
      <c r="H10" s="696" t="s">
        <v>798</v>
      </c>
      <c r="I10" s="696" t="s">
        <v>829</v>
      </c>
      <c r="J10" s="249"/>
    </row>
    <row r="11" spans="2:11" ht="24.95" customHeight="1">
      <c r="B11" s="249"/>
      <c r="C11" s="640" t="s">
        <v>302</v>
      </c>
      <c r="D11" s="640"/>
      <c r="E11" s="640"/>
      <c r="F11" s="640"/>
      <c r="G11" s="640"/>
      <c r="H11" s="640"/>
      <c r="I11" s="640"/>
      <c r="J11" s="249"/>
    </row>
    <row r="12" spans="2:11" ht="24.95" customHeight="1">
      <c r="B12" s="249"/>
      <c r="C12" s="640" t="s">
        <v>303</v>
      </c>
      <c r="D12" s="1238" t="s">
        <v>164</v>
      </c>
      <c r="E12" s="1238"/>
      <c r="F12" s="1238"/>
      <c r="G12" s="1238"/>
      <c r="H12" s="1238"/>
      <c r="I12" s="1238"/>
      <c r="J12" s="249"/>
    </row>
    <row r="13" spans="2:11" ht="24.95" customHeight="1">
      <c r="B13" s="249"/>
      <c r="C13" s="640" t="s">
        <v>304</v>
      </c>
      <c r="D13" s="640"/>
      <c r="E13" s="640"/>
      <c r="F13" s="640"/>
      <c r="G13" s="640"/>
      <c r="H13" s="640"/>
      <c r="I13" s="640"/>
      <c r="J13" s="249"/>
    </row>
    <row r="14" spans="2:11" s="704" customFormat="1" ht="24.95" customHeight="1">
      <c r="B14" s="701"/>
      <c r="C14" s="699"/>
      <c r="D14" s="699" t="s">
        <v>87</v>
      </c>
      <c r="E14" s="699"/>
      <c r="F14" s="699"/>
      <c r="G14" s="699"/>
      <c r="H14" s="699">
        <f>SUM(H11:H13)</f>
        <v>0</v>
      </c>
      <c r="I14" s="699"/>
      <c r="J14" s="701"/>
    </row>
    <row r="15" spans="2:11">
      <c r="B15" s="249"/>
    </row>
    <row r="16" spans="2:11">
      <c r="B16" s="249"/>
      <c r="C16" s="703"/>
      <c r="D16" s="703"/>
      <c r="E16" s="703"/>
      <c r="F16" s="703"/>
      <c r="G16" s="703"/>
      <c r="H16" s="669" t="s">
        <v>162</v>
      </c>
    </row>
    <row r="17" spans="2:9" ht="63.75">
      <c r="B17" s="249"/>
      <c r="C17" s="696" t="s">
        <v>794</v>
      </c>
      <c r="D17" s="696" t="s">
        <v>795</v>
      </c>
      <c r="E17" s="696" t="s">
        <v>796</v>
      </c>
      <c r="F17" s="696" t="s">
        <v>785</v>
      </c>
      <c r="G17" s="696" t="s">
        <v>801</v>
      </c>
      <c r="H17" s="696" t="s">
        <v>798</v>
      </c>
      <c r="I17" s="696" t="s">
        <v>830</v>
      </c>
    </row>
    <row r="18" spans="2:9" ht="19.899999999999999" customHeight="1">
      <c r="B18" s="249"/>
      <c r="C18" s="640" t="s">
        <v>302</v>
      </c>
      <c r="D18" s="640"/>
      <c r="E18" s="640"/>
      <c r="F18" s="640"/>
      <c r="G18" s="640"/>
      <c r="H18" s="640"/>
      <c r="I18" s="640"/>
    </row>
    <row r="19" spans="2:9" ht="19.899999999999999" customHeight="1">
      <c r="B19" s="249"/>
      <c r="C19" s="640" t="s">
        <v>303</v>
      </c>
      <c r="D19" s="1238" t="s">
        <v>164</v>
      </c>
      <c r="E19" s="1238"/>
      <c r="F19" s="1238"/>
      <c r="G19" s="1238"/>
      <c r="H19" s="1238"/>
      <c r="I19" s="1238"/>
    </row>
    <row r="20" spans="2:9" ht="19.899999999999999" customHeight="1">
      <c r="B20" s="249"/>
      <c r="C20" s="640" t="s">
        <v>304</v>
      </c>
      <c r="D20" s="640"/>
      <c r="E20" s="640"/>
      <c r="F20" s="640"/>
      <c r="G20" s="640"/>
      <c r="H20" s="640"/>
      <c r="I20" s="640"/>
    </row>
    <row r="21" spans="2:9" ht="19.899999999999999" customHeight="1">
      <c r="B21" s="701"/>
      <c r="C21" s="699"/>
      <c r="D21" s="699" t="s">
        <v>87</v>
      </c>
      <c r="E21" s="699"/>
      <c r="F21" s="699"/>
      <c r="G21" s="699"/>
      <c r="H21" s="699">
        <f>SUM(H18:H20)</f>
        <v>0</v>
      </c>
      <c r="I21" s="699"/>
    </row>
    <row r="22" spans="2:9">
      <c r="B22" s="249"/>
    </row>
    <row r="23" spans="2:9" s="249" customFormat="1"/>
  </sheetData>
  <mergeCells count="4">
    <mergeCell ref="B5:I5"/>
    <mergeCell ref="D12:I12"/>
    <mergeCell ref="D19:I19"/>
    <mergeCell ref="B7:I7"/>
  </mergeCells>
  <pageMargins left="0.15748031496062992" right="0.15748031496062992" top="0.47244094488188981" bottom="0.27559055118110237" header="0.23622047244094491" footer="0.15748031496062992"/>
  <pageSetup paperSize="5" scale="90" orientation="portrait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>
  <sheetPr>
    <tabColor indexed="20"/>
    <pageSetUpPr fitToPage="1"/>
  </sheetPr>
  <dimension ref="B2:K23"/>
  <sheetViews>
    <sheetView view="pageBreakPreview" zoomScale="60" workbookViewId="0">
      <selection activeCell="B3" sqref="B3"/>
    </sheetView>
  </sheetViews>
  <sheetFormatPr defaultRowHeight="12.75"/>
  <cols>
    <col min="1" max="1" width="6.85546875" style="239" customWidth="1"/>
    <col min="2" max="2" width="5.7109375" style="239" customWidth="1"/>
    <col min="3" max="3" width="6.140625" style="239" customWidth="1"/>
    <col min="4" max="4" width="18.28515625" style="239" customWidth="1"/>
    <col min="5" max="5" width="18" style="239" customWidth="1"/>
    <col min="6" max="6" width="23.28515625" style="239" customWidth="1"/>
    <col min="7" max="7" width="19.140625" style="239" customWidth="1"/>
    <col min="8" max="8" width="18.42578125" style="239" customWidth="1"/>
    <col min="9" max="9" width="18.85546875" style="239" customWidth="1"/>
    <col min="10" max="11" width="17.28515625" style="239" customWidth="1"/>
    <col min="12" max="12" width="2.28515625" style="239" customWidth="1"/>
    <col min="13" max="256" width="9.140625" style="239"/>
    <col min="257" max="257" width="6.85546875" style="239" customWidth="1"/>
    <col min="258" max="258" width="5.7109375" style="239" customWidth="1"/>
    <col min="259" max="259" width="6.140625" style="239" customWidth="1"/>
    <col min="260" max="260" width="21.85546875" style="239" customWidth="1"/>
    <col min="261" max="261" width="18" style="239" customWidth="1"/>
    <col min="262" max="262" width="23.28515625" style="239" customWidth="1"/>
    <col min="263" max="263" width="19.140625" style="239" customWidth="1"/>
    <col min="264" max="264" width="18.42578125" style="239" customWidth="1"/>
    <col min="265" max="265" width="18.85546875" style="239" customWidth="1"/>
    <col min="266" max="267" width="17.28515625" style="239" customWidth="1"/>
    <col min="268" max="268" width="2.28515625" style="239" customWidth="1"/>
    <col min="269" max="512" width="9.140625" style="239"/>
    <col min="513" max="513" width="6.85546875" style="239" customWidth="1"/>
    <col min="514" max="514" width="5.7109375" style="239" customWidth="1"/>
    <col min="515" max="515" width="6.140625" style="239" customWidth="1"/>
    <col min="516" max="516" width="21.85546875" style="239" customWidth="1"/>
    <col min="517" max="517" width="18" style="239" customWidth="1"/>
    <col min="518" max="518" width="23.28515625" style="239" customWidth="1"/>
    <col min="519" max="519" width="19.140625" style="239" customWidth="1"/>
    <col min="520" max="520" width="18.42578125" style="239" customWidth="1"/>
    <col min="521" max="521" width="18.85546875" style="239" customWidth="1"/>
    <col min="522" max="523" width="17.28515625" style="239" customWidth="1"/>
    <col min="524" max="524" width="2.28515625" style="239" customWidth="1"/>
    <col min="525" max="768" width="9.140625" style="239"/>
    <col min="769" max="769" width="6.85546875" style="239" customWidth="1"/>
    <col min="770" max="770" width="5.7109375" style="239" customWidth="1"/>
    <col min="771" max="771" width="6.140625" style="239" customWidth="1"/>
    <col min="772" max="772" width="21.85546875" style="239" customWidth="1"/>
    <col min="773" max="773" width="18" style="239" customWidth="1"/>
    <col min="774" max="774" width="23.28515625" style="239" customWidth="1"/>
    <col min="775" max="775" width="19.140625" style="239" customWidth="1"/>
    <col min="776" max="776" width="18.42578125" style="239" customWidth="1"/>
    <col min="777" max="777" width="18.85546875" style="239" customWidth="1"/>
    <col min="778" max="779" width="17.28515625" style="239" customWidth="1"/>
    <col min="780" max="780" width="2.28515625" style="239" customWidth="1"/>
    <col min="781" max="1024" width="9.140625" style="239"/>
    <col min="1025" max="1025" width="6.85546875" style="239" customWidth="1"/>
    <col min="1026" max="1026" width="5.7109375" style="239" customWidth="1"/>
    <col min="1027" max="1027" width="6.140625" style="239" customWidth="1"/>
    <col min="1028" max="1028" width="21.85546875" style="239" customWidth="1"/>
    <col min="1029" max="1029" width="18" style="239" customWidth="1"/>
    <col min="1030" max="1030" width="23.28515625" style="239" customWidth="1"/>
    <col min="1031" max="1031" width="19.140625" style="239" customWidth="1"/>
    <col min="1032" max="1032" width="18.42578125" style="239" customWidth="1"/>
    <col min="1033" max="1033" width="18.85546875" style="239" customWidth="1"/>
    <col min="1034" max="1035" width="17.28515625" style="239" customWidth="1"/>
    <col min="1036" max="1036" width="2.28515625" style="239" customWidth="1"/>
    <col min="1037" max="1280" width="9.140625" style="239"/>
    <col min="1281" max="1281" width="6.85546875" style="239" customWidth="1"/>
    <col min="1282" max="1282" width="5.7109375" style="239" customWidth="1"/>
    <col min="1283" max="1283" width="6.140625" style="239" customWidth="1"/>
    <col min="1284" max="1284" width="21.85546875" style="239" customWidth="1"/>
    <col min="1285" max="1285" width="18" style="239" customWidth="1"/>
    <col min="1286" max="1286" width="23.28515625" style="239" customWidth="1"/>
    <col min="1287" max="1287" width="19.140625" style="239" customWidth="1"/>
    <col min="1288" max="1288" width="18.42578125" style="239" customWidth="1"/>
    <col min="1289" max="1289" width="18.85546875" style="239" customWidth="1"/>
    <col min="1290" max="1291" width="17.28515625" style="239" customWidth="1"/>
    <col min="1292" max="1292" width="2.28515625" style="239" customWidth="1"/>
    <col min="1293" max="1536" width="9.140625" style="239"/>
    <col min="1537" max="1537" width="6.85546875" style="239" customWidth="1"/>
    <col min="1538" max="1538" width="5.7109375" style="239" customWidth="1"/>
    <col min="1539" max="1539" width="6.140625" style="239" customWidth="1"/>
    <col min="1540" max="1540" width="21.85546875" style="239" customWidth="1"/>
    <col min="1541" max="1541" width="18" style="239" customWidth="1"/>
    <col min="1542" max="1542" width="23.28515625" style="239" customWidth="1"/>
    <col min="1543" max="1543" width="19.140625" style="239" customWidth="1"/>
    <col min="1544" max="1544" width="18.42578125" style="239" customWidth="1"/>
    <col min="1545" max="1545" width="18.85546875" style="239" customWidth="1"/>
    <col min="1546" max="1547" width="17.28515625" style="239" customWidth="1"/>
    <col min="1548" max="1548" width="2.28515625" style="239" customWidth="1"/>
    <col min="1549" max="1792" width="9.140625" style="239"/>
    <col min="1793" max="1793" width="6.85546875" style="239" customWidth="1"/>
    <col min="1794" max="1794" width="5.7109375" style="239" customWidth="1"/>
    <col min="1795" max="1795" width="6.140625" style="239" customWidth="1"/>
    <col min="1796" max="1796" width="21.85546875" style="239" customWidth="1"/>
    <col min="1797" max="1797" width="18" style="239" customWidth="1"/>
    <col min="1798" max="1798" width="23.28515625" style="239" customWidth="1"/>
    <col min="1799" max="1799" width="19.140625" style="239" customWidth="1"/>
    <col min="1800" max="1800" width="18.42578125" style="239" customWidth="1"/>
    <col min="1801" max="1801" width="18.85546875" style="239" customWidth="1"/>
    <col min="1802" max="1803" width="17.28515625" style="239" customWidth="1"/>
    <col min="1804" max="1804" width="2.28515625" style="239" customWidth="1"/>
    <col min="1805" max="2048" width="9.140625" style="239"/>
    <col min="2049" max="2049" width="6.85546875" style="239" customWidth="1"/>
    <col min="2050" max="2050" width="5.7109375" style="239" customWidth="1"/>
    <col min="2051" max="2051" width="6.140625" style="239" customWidth="1"/>
    <col min="2052" max="2052" width="21.85546875" style="239" customWidth="1"/>
    <col min="2053" max="2053" width="18" style="239" customWidth="1"/>
    <col min="2054" max="2054" width="23.28515625" style="239" customWidth="1"/>
    <col min="2055" max="2055" width="19.140625" style="239" customWidth="1"/>
    <col min="2056" max="2056" width="18.42578125" style="239" customWidth="1"/>
    <col min="2057" max="2057" width="18.85546875" style="239" customWidth="1"/>
    <col min="2058" max="2059" width="17.28515625" style="239" customWidth="1"/>
    <col min="2060" max="2060" width="2.28515625" style="239" customWidth="1"/>
    <col min="2061" max="2304" width="9.140625" style="239"/>
    <col min="2305" max="2305" width="6.85546875" style="239" customWidth="1"/>
    <col min="2306" max="2306" width="5.7109375" style="239" customWidth="1"/>
    <col min="2307" max="2307" width="6.140625" style="239" customWidth="1"/>
    <col min="2308" max="2308" width="21.85546875" style="239" customWidth="1"/>
    <col min="2309" max="2309" width="18" style="239" customWidth="1"/>
    <col min="2310" max="2310" width="23.28515625" style="239" customWidth="1"/>
    <col min="2311" max="2311" width="19.140625" style="239" customWidth="1"/>
    <col min="2312" max="2312" width="18.42578125" style="239" customWidth="1"/>
    <col min="2313" max="2313" width="18.85546875" style="239" customWidth="1"/>
    <col min="2314" max="2315" width="17.28515625" style="239" customWidth="1"/>
    <col min="2316" max="2316" width="2.28515625" style="239" customWidth="1"/>
    <col min="2317" max="2560" width="9.140625" style="239"/>
    <col min="2561" max="2561" width="6.85546875" style="239" customWidth="1"/>
    <col min="2562" max="2562" width="5.7109375" style="239" customWidth="1"/>
    <col min="2563" max="2563" width="6.140625" style="239" customWidth="1"/>
    <col min="2564" max="2564" width="21.85546875" style="239" customWidth="1"/>
    <col min="2565" max="2565" width="18" style="239" customWidth="1"/>
    <col min="2566" max="2566" width="23.28515625" style="239" customWidth="1"/>
    <col min="2567" max="2567" width="19.140625" style="239" customWidth="1"/>
    <col min="2568" max="2568" width="18.42578125" style="239" customWidth="1"/>
    <col min="2569" max="2569" width="18.85546875" style="239" customWidth="1"/>
    <col min="2570" max="2571" width="17.28515625" style="239" customWidth="1"/>
    <col min="2572" max="2572" width="2.28515625" style="239" customWidth="1"/>
    <col min="2573" max="2816" width="9.140625" style="239"/>
    <col min="2817" max="2817" width="6.85546875" style="239" customWidth="1"/>
    <col min="2818" max="2818" width="5.7109375" style="239" customWidth="1"/>
    <col min="2819" max="2819" width="6.140625" style="239" customWidth="1"/>
    <col min="2820" max="2820" width="21.85546875" style="239" customWidth="1"/>
    <col min="2821" max="2821" width="18" style="239" customWidth="1"/>
    <col min="2822" max="2822" width="23.28515625" style="239" customWidth="1"/>
    <col min="2823" max="2823" width="19.140625" style="239" customWidth="1"/>
    <col min="2824" max="2824" width="18.42578125" style="239" customWidth="1"/>
    <col min="2825" max="2825" width="18.85546875" style="239" customWidth="1"/>
    <col min="2826" max="2827" width="17.28515625" style="239" customWidth="1"/>
    <col min="2828" max="2828" width="2.28515625" style="239" customWidth="1"/>
    <col min="2829" max="3072" width="9.140625" style="239"/>
    <col min="3073" max="3073" width="6.85546875" style="239" customWidth="1"/>
    <col min="3074" max="3074" width="5.7109375" style="239" customWidth="1"/>
    <col min="3075" max="3075" width="6.140625" style="239" customWidth="1"/>
    <col min="3076" max="3076" width="21.85546875" style="239" customWidth="1"/>
    <col min="3077" max="3077" width="18" style="239" customWidth="1"/>
    <col min="3078" max="3078" width="23.28515625" style="239" customWidth="1"/>
    <col min="3079" max="3079" width="19.140625" style="239" customWidth="1"/>
    <col min="3080" max="3080" width="18.42578125" style="239" customWidth="1"/>
    <col min="3081" max="3081" width="18.85546875" style="239" customWidth="1"/>
    <col min="3082" max="3083" width="17.28515625" style="239" customWidth="1"/>
    <col min="3084" max="3084" width="2.28515625" style="239" customWidth="1"/>
    <col min="3085" max="3328" width="9.140625" style="239"/>
    <col min="3329" max="3329" width="6.85546875" style="239" customWidth="1"/>
    <col min="3330" max="3330" width="5.7109375" style="239" customWidth="1"/>
    <col min="3331" max="3331" width="6.140625" style="239" customWidth="1"/>
    <col min="3332" max="3332" width="21.85546875" style="239" customWidth="1"/>
    <col min="3333" max="3333" width="18" style="239" customWidth="1"/>
    <col min="3334" max="3334" width="23.28515625" style="239" customWidth="1"/>
    <col min="3335" max="3335" width="19.140625" style="239" customWidth="1"/>
    <col min="3336" max="3336" width="18.42578125" style="239" customWidth="1"/>
    <col min="3337" max="3337" width="18.85546875" style="239" customWidth="1"/>
    <col min="3338" max="3339" width="17.28515625" style="239" customWidth="1"/>
    <col min="3340" max="3340" width="2.28515625" style="239" customWidth="1"/>
    <col min="3341" max="3584" width="9.140625" style="239"/>
    <col min="3585" max="3585" width="6.85546875" style="239" customWidth="1"/>
    <col min="3586" max="3586" width="5.7109375" style="239" customWidth="1"/>
    <col min="3587" max="3587" width="6.140625" style="239" customWidth="1"/>
    <col min="3588" max="3588" width="21.85546875" style="239" customWidth="1"/>
    <col min="3589" max="3589" width="18" style="239" customWidth="1"/>
    <col min="3590" max="3590" width="23.28515625" style="239" customWidth="1"/>
    <col min="3591" max="3591" width="19.140625" style="239" customWidth="1"/>
    <col min="3592" max="3592" width="18.42578125" style="239" customWidth="1"/>
    <col min="3593" max="3593" width="18.85546875" style="239" customWidth="1"/>
    <col min="3594" max="3595" width="17.28515625" style="239" customWidth="1"/>
    <col min="3596" max="3596" width="2.28515625" style="239" customWidth="1"/>
    <col min="3597" max="3840" width="9.140625" style="239"/>
    <col min="3841" max="3841" width="6.85546875" style="239" customWidth="1"/>
    <col min="3842" max="3842" width="5.7109375" style="239" customWidth="1"/>
    <col min="3843" max="3843" width="6.140625" style="239" customWidth="1"/>
    <col min="3844" max="3844" width="21.85546875" style="239" customWidth="1"/>
    <col min="3845" max="3845" width="18" style="239" customWidth="1"/>
    <col min="3846" max="3846" width="23.28515625" style="239" customWidth="1"/>
    <col min="3847" max="3847" width="19.140625" style="239" customWidth="1"/>
    <col min="3848" max="3848" width="18.42578125" style="239" customWidth="1"/>
    <col min="3849" max="3849" width="18.85546875" style="239" customWidth="1"/>
    <col min="3850" max="3851" width="17.28515625" style="239" customWidth="1"/>
    <col min="3852" max="3852" width="2.28515625" style="239" customWidth="1"/>
    <col min="3853" max="4096" width="9.140625" style="239"/>
    <col min="4097" max="4097" width="6.85546875" style="239" customWidth="1"/>
    <col min="4098" max="4098" width="5.7109375" style="239" customWidth="1"/>
    <col min="4099" max="4099" width="6.140625" style="239" customWidth="1"/>
    <col min="4100" max="4100" width="21.85546875" style="239" customWidth="1"/>
    <col min="4101" max="4101" width="18" style="239" customWidth="1"/>
    <col min="4102" max="4102" width="23.28515625" style="239" customWidth="1"/>
    <col min="4103" max="4103" width="19.140625" style="239" customWidth="1"/>
    <col min="4104" max="4104" width="18.42578125" style="239" customWidth="1"/>
    <col min="4105" max="4105" width="18.85546875" style="239" customWidth="1"/>
    <col min="4106" max="4107" width="17.28515625" style="239" customWidth="1"/>
    <col min="4108" max="4108" width="2.28515625" style="239" customWidth="1"/>
    <col min="4109" max="4352" width="9.140625" style="239"/>
    <col min="4353" max="4353" width="6.85546875" style="239" customWidth="1"/>
    <col min="4354" max="4354" width="5.7109375" style="239" customWidth="1"/>
    <col min="4355" max="4355" width="6.140625" style="239" customWidth="1"/>
    <col min="4356" max="4356" width="21.85546875" style="239" customWidth="1"/>
    <col min="4357" max="4357" width="18" style="239" customWidth="1"/>
    <col min="4358" max="4358" width="23.28515625" style="239" customWidth="1"/>
    <col min="4359" max="4359" width="19.140625" style="239" customWidth="1"/>
    <col min="4360" max="4360" width="18.42578125" style="239" customWidth="1"/>
    <col min="4361" max="4361" width="18.85546875" style="239" customWidth="1"/>
    <col min="4362" max="4363" width="17.28515625" style="239" customWidth="1"/>
    <col min="4364" max="4364" width="2.28515625" style="239" customWidth="1"/>
    <col min="4365" max="4608" width="9.140625" style="239"/>
    <col min="4609" max="4609" width="6.85546875" style="239" customWidth="1"/>
    <col min="4610" max="4610" width="5.7109375" style="239" customWidth="1"/>
    <col min="4611" max="4611" width="6.140625" style="239" customWidth="1"/>
    <col min="4612" max="4612" width="21.85546875" style="239" customWidth="1"/>
    <col min="4613" max="4613" width="18" style="239" customWidth="1"/>
    <col min="4614" max="4614" width="23.28515625" style="239" customWidth="1"/>
    <col min="4615" max="4615" width="19.140625" style="239" customWidth="1"/>
    <col min="4616" max="4616" width="18.42578125" style="239" customWidth="1"/>
    <col min="4617" max="4617" width="18.85546875" style="239" customWidth="1"/>
    <col min="4618" max="4619" width="17.28515625" style="239" customWidth="1"/>
    <col min="4620" max="4620" width="2.28515625" style="239" customWidth="1"/>
    <col min="4621" max="4864" width="9.140625" style="239"/>
    <col min="4865" max="4865" width="6.85546875" style="239" customWidth="1"/>
    <col min="4866" max="4866" width="5.7109375" style="239" customWidth="1"/>
    <col min="4867" max="4867" width="6.140625" style="239" customWidth="1"/>
    <col min="4868" max="4868" width="21.85546875" style="239" customWidth="1"/>
    <col min="4869" max="4869" width="18" style="239" customWidth="1"/>
    <col min="4870" max="4870" width="23.28515625" style="239" customWidth="1"/>
    <col min="4871" max="4871" width="19.140625" style="239" customWidth="1"/>
    <col min="4872" max="4872" width="18.42578125" style="239" customWidth="1"/>
    <col min="4873" max="4873" width="18.85546875" style="239" customWidth="1"/>
    <col min="4874" max="4875" width="17.28515625" style="239" customWidth="1"/>
    <col min="4876" max="4876" width="2.28515625" style="239" customWidth="1"/>
    <col min="4877" max="5120" width="9.140625" style="239"/>
    <col min="5121" max="5121" width="6.85546875" style="239" customWidth="1"/>
    <col min="5122" max="5122" width="5.7109375" style="239" customWidth="1"/>
    <col min="5123" max="5123" width="6.140625" style="239" customWidth="1"/>
    <col min="5124" max="5124" width="21.85546875" style="239" customWidth="1"/>
    <col min="5125" max="5125" width="18" style="239" customWidth="1"/>
    <col min="5126" max="5126" width="23.28515625" style="239" customWidth="1"/>
    <col min="5127" max="5127" width="19.140625" style="239" customWidth="1"/>
    <col min="5128" max="5128" width="18.42578125" style="239" customWidth="1"/>
    <col min="5129" max="5129" width="18.85546875" style="239" customWidth="1"/>
    <col min="5130" max="5131" width="17.28515625" style="239" customWidth="1"/>
    <col min="5132" max="5132" width="2.28515625" style="239" customWidth="1"/>
    <col min="5133" max="5376" width="9.140625" style="239"/>
    <col min="5377" max="5377" width="6.85546875" style="239" customWidth="1"/>
    <col min="5378" max="5378" width="5.7109375" style="239" customWidth="1"/>
    <col min="5379" max="5379" width="6.140625" style="239" customWidth="1"/>
    <col min="5380" max="5380" width="21.85546875" style="239" customWidth="1"/>
    <col min="5381" max="5381" width="18" style="239" customWidth="1"/>
    <col min="5382" max="5382" width="23.28515625" style="239" customWidth="1"/>
    <col min="5383" max="5383" width="19.140625" style="239" customWidth="1"/>
    <col min="5384" max="5384" width="18.42578125" style="239" customWidth="1"/>
    <col min="5385" max="5385" width="18.85546875" style="239" customWidth="1"/>
    <col min="5386" max="5387" width="17.28515625" style="239" customWidth="1"/>
    <col min="5388" max="5388" width="2.28515625" style="239" customWidth="1"/>
    <col min="5389" max="5632" width="9.140625" style="239"/>
    <col min="5633" max="5633" width="6.85546875" style="239" customWidth="1"/>
    <col min="5634" max="5634" width="5.7109375" style="239" customWidth="1"/>
    <col min="5635" max="5635" width="6.140625" style="239" customWidth="1"/>
    <col min="5636" max="5636" width="21.85546875" style="239" customWidth="1"/>
    <col min="5637" max="5637" width="18" style="239" customWidth="1"/>
    <col min="5638" max="5638" width="23.28515625" style="239" customWidth="1"/>
    <col min="5639" max="5639" width="19.140625" style="239" customWidth="1"/>
    <col min="5640" max="5640" width="18.42578125" style="239" customWidth="1"/>
    <col min="5641" max="5641" width="18.85546875" style="239" customWidth="1"/>
    <col min="5642" max="5643" width="17.28515625" style="239" customWidth="1"/>
    <col min="5644" max="5644" width="2.28515625" style="239" customWidth="1"/>
    <col min="5645" max="5888" width="9.140625" style="239"/>
    <col min="5889" max="5889" width="6.85546875" style="239" customWidth="1"/>
    <col min="5890" max="5890" width="5.7109375" style="239" customWidth="1"/>
    <col min="5891" max="5891" width="6.140625" style="239" customWidth="1"/>
    <col min="5892" max="5892" width="21.85546875" style="239" customWidth="1"/>
    <col min="5893" max="5893" width="18" style="239" customWidth="1"/>
    <col min="5894" max="5894" width="23.28515625" style="239" customWidth="1"/>
    <col min="5895" max="5895" width="19.140625" style="239" customWidth="1"/>
    <col min="5896" max="5896" width="18.42578125" style="239" customWidth="1"/>
    <col min="5897" max="5897" width="18.85546875" style="239" customWidth="1"/>
    <col min="5898" max="5899" width="17.28515625" style="239" customWidth="1"/>
    <col min="5900" max="5900" width="2.28515625" style="239" customWidth="1"/>
    <col min="5901" max="6144" width="9.140625" style="239"/>
    <col min="6145" max="6145" width="6.85546875" style="239" customWidth="1"/>
    <col min="6146" max="6146" width="5.7109375" style="239" customWidth="1"/>
    <col min="6147" max="6147" width="6.140625" style="239" customWidth="1"/>
    <col min="6148" max="6148" width="21.85546875" style="239" customWidth="1"/>
    <col min="6149" max="6149" width="18" style="239" customWidth="1"/>
    <col min="6150" max="6150" width="23.28515625" style="239" customWidth="1"/>
    <col min="6151" max="6151" width="19.140625" style="239" customWidth="1"/>
    <col min="6152" max="6152" width="18.42578125" style="239" customWidth="1"/>
    <col min="6153" max="6153" width="18.85546875" style="239" customWidth="1"/>
    <col min="6154" max="6155" width="17.28515625" style="239" customWidth="1"/>
    <col min="6156" max="6156" width="2.28515625" style="239" customWidth="1"/>
    <col min="6157" max="6400" width="9.140625" style="239"/>
    <col min="6401" max="6401" width="6.85546875" style="239" customWidth="1"/>
    <col min="6402" max="6402" width="5.7109375" style="239" customWidth="1"/>
    <col min="6403" max="6403" width="6.140625" style="239" customWidth="1"/>
    <col min="6404" max="6404" width="21.85546875" style="239" customWidth="1"/>
    <col min="6405" max="6405" width="18" style="239" customWidth="1"/>
    <col min="6406" max="6406" width="23.28515625" style="239" customWidth="1"/>
    <col min="6407" max="6407" width="19.140625" style="239" customWidth="1"/>
    <col min="6408" max="6408" width="18.42578125" style="239" customWidth="1"/>
    <col min="6409" max="6409" width="18.85546875" style="239" customWidth="1"/>
    <col min="6410" max="6411" width="17.28515625" style="239" customWidth="1"/>
    <col min="6412" max="6412" width="2.28515625" style="239" customWidth="1"/>
    <col min="6413" max="6656" width="9.140625" style="239"/>
    <col min="6657" max="6657" width="6.85546875" style="239" customWidth="1"/>
    <col min="6658" max="6658" width="5.7109375" style="239" customWidth="1"/>
    <col min="6659" max="6659" width="6.140625" style="239" customWidth="1"/>
    <col min="6660" max="6660" width="21.85546875" style="239" customWidth="1"/>
    <col min="6661" max="6661" width="18" style="239" customWidth="1"/>
    <col min="6662" max="6662" width="23.28515625" style="239" customWidth="1"/>
    <col min="6663" max="6663" width="19.140625" style="239" customWidth="1"/>
    <col min="6664" max="6664" width="18.42578125" style="239" customWidth="1"/>
    <col min="6665" max="6665" width="18.85546875" style="239" customWidth="1"/>
    <col min="6666" max="6667" width="17.28515625" style="239" customWidth="1"/>
    <col min="6668" max="6668" width="2.28515625" style="239" customWidth="1"/>
    <col min="6669" max="6912" width="9.140625" style="239"/>
    <col min="6913" max="6913" width="6.85546875" style="239" customWidth="1"/>
    <col min="6914" max="6914" width="5.7109375" style="239" customWidth="1"/>
    <col min="6915" max="6915" width="6.140625" style="239" customWidth="1"/>
    <col min="6916" max="6916" width="21.85546875" style="239" customWidth="1"/>
    <col min="6917" max="6917" width="18" style="239" customWidth="1"/>
    <col min="6918" max="6918" width="23.28515625" style="239" customWidth="1"/>
    <col min="6919" max="6919" width="19.140625" style="239" customWidth="1"/>
    <col min="6920" max="6920" width="18.42578125" style="239" customWidth="1"/>
    <col min="6921" max="6921" width="18.85546875" style="239" customWidth="1"/>
    <col min="6922" max="6923" width="17.28515625" style="239" customWidth="1"/>
    <col min="6924" max="6924" width="2.28515625" style="239" customWidth="1"/>
    <col min="6925" max="7168" width="9.140625" style="239"/>
    <col min="7169" max="7169" width="6.85546875" style="239" customWidth="1"/>
    <col min="7170" max="7170" width="5.7109375" style="239" customWidth="1"/>
    <col min="7171" max="7171" width="6.140625" style="239" customWidth="1"/>
    <col min="7172" max="7172" width="21.85546875" style="239" customWidth="1"/>
    <col min="7173" max="7173" width="18" style="239" customWidth="1"/>
    <col min="7174" max="7174" width="23.28515625" style="239" customWidth="1"/>
    <col min="7175" max="7175" width="19.140625" style="239" customWidth="1"/>
    <col min="7176" max="7176" width="18.42578125" style="239" customWidth="1"/>
    <col min="7177" max="7177" width="18.85546875" style="239" customWidth="1"/>
    <col min="7178" max="7179" width="17.28515625" style="239" customWidth="1"/>
    <col min="7180" max="7180" width="2.28515625" style="239" customWidth="1"/>
    <col min="7181" max="7424" width="9.140625" style="239"/>
    <col min="7425" max="7425" width="6.85546875" style="239" customWidth="1"/>
    <col min="7426" max="7426" width="5.7109375" style="239" customWidth="1"/>
    <col min="7427" max="7427" width="6.140625" style="239" customWidth="1"/>
    <col min="7428" max="7428" width="21.85546875" style="239" customWidth="1"/>
    <col min="7429" max="7429" width="18" style="239" customWidth="1"/>
    <col min="7430" max="7430" width="23.28515625" style="239" customWidth="1"/>
    <col min="7431" max="7431" width="19.140625" style="239" customWidth="1"/>
    <col min="7432" max="7432" width="18.42578125" style="239" customWidth="1"/>
    <col min="7433" max="7433" width="18.85546875" style="239" customWidth="1"/>
    <col min="7434" max="7435" width="17.28515625" style="239" customWidth="1"/>
    <col min="7436" max="7436" width="2.28515625" style="239" customWidth="1"/>
    <col min="7437" max="7680" width="9.140625" style="239"/>
    <col min="7681" max="7681" width="6.85546875" style="239" customWidth="1"/>
    <col min="7682" max="7682" width="5.7109375" style="239" customWidth="1"/>
    <col min="7683" max="7683" width="6.140625" style="239" customWidth="1"/>
    <col min="7684" max="7684" width="21.85546875" style="239" customWidth="1"/>
    <col min="7685" max="7685" width="18" style="239" customWidth="1"/>
    <col min="7686" max="7686" width="23.28515625" style="239" customWidth="1"/>
    <col min="7687" max="7687" width="19.140625" style="239" customWidth="1"/>
    <col min="7688" max="7688" width="18.42578125" style="239" customWidth="1"/>
    <col min="7689" max="7689" width="18.85546875" style="239" customWidth="1"/>
    <col min="7690" max="7691" width="17.28515625" style="239" customWidth="1"/>
    <col min="7692" max="7692" width="2.28515625" style="239" customWidth="1"/>
    <col min="7693" max="7936" width="9.140625" style="239"/>
    <col min="7937" max="7937" width="6.85546875" style="239" customWidth="1"/>
    <col min="7938" max="7938" width="5.7109375" style="239" customWidth="1"/>
    <col min="7939" max="7939" width="6.140625" style="239" customWidth="1"/>
    <col min="7940" max="7940" width="21.85546875" style="239" customWidth="1"/>
    <col min="7941" max="7941" width="18" style="239" customWidth="1"/>
    <col min="7942" max="7942" width="23.28515625" style="239" customWidth="1"/>
    <col min="7943" max="7943" width="19.140625" style="239" customWidth="1"/>
    <col min="7944" max="7944" width="18.42578125" style="239" customWidth="1"/>
    <col min="7945" max="7945" width="18.85546875" style="239" customWidth="1"/>
    <col min="7946" max="7947" width="17.28515625" style="239" customWidth="1"/>
    <col min="7948" max="7948" width="2.28515625" style="239" customWidth="1"/>
    <col min="7949" max="8192" width="9.140625" style="239"/>
    <col min="8193" max="8193" width="6.85546875" style="239" customWidth="1"/>
    <col min="8194" max="8194" width="5.7109375" style="239" customWidth="1"/>
    <col min="8195" max="8195" width="6.140625" style="239" customWidth="1"/>
    <col min="8196" max="8196" width="21.85546875" style="239" customWidth="1"/>
    <col min="8197" max="8197" width="18" style="239" customWidth="1"/>
    <col min="8198" max="8198" width="23.28515625" style="239" customWidth="1"/>
    <col min="8199" max="8199" width="19.140625" style="239" customWidth="1"/>
    <col min="8200" max="8200" width="18.42578125" style="239" customWidth="1"/>
    <col min="8201" max="8201" width="18.85546875" style="239" customWidth="1"/>
    <col min="8202" max="8203" width="17.28515625" style="239" customWidth="1"/>
    <col min="8204" max="8204" width="2.28515625" style="239" customWidth="1"/>
    <col min="8205" max="8448" width="9.140625" style="239"/>
    <col min="8449" max="8449" width="6.85546875" style="239" customWidth="1"/>
    <col min="8450" max="8450" width="5.7109375" style="239" customWidth="1"/>
    <col min="8451" max="8451" width="6.140625" style="239" customWidth="1"/>
    <col min="8452" max="8452" width="21.85546875" style="239" customWidth="1"/>
    <col min="8453" max="8453" width="18" style="239" customWidth="1"/>
    <col min="8454" max="8454" width="23.28515625" style="239" customWidth="1"/>
    <col min="8455" max="8455" width="19.140625" style="239" customWidth="1"/>
    <col min="8456" max="8456" width="18.42578125" style="239" customWidth="1"/>
    <col min="8457" max="8457" width="18.85546875" style="239" customWidth="1"/>
    <col min="8458" max="8459" width="17.28515625" style="239" customWidth="1"/>
    <col min="8460" max="8460" width="2.28515625" style="239" customWidth="1"/>
    <col min="8461" max="8704" width="9.140625" style="239"/>
    <col min="8705" max="8705" width="6.85546875" style="239" customWidth="1"/>
    <col min="8706" max="8706" width="5.7109375" style="239" customWidth="1"/>
    <col min="8707" max="8707" width="6.140625" style="239" customWidth="1"/>
    <col min="8708" max="8708" width="21.85546875" style="239" customWidth="1"/>
    <col min="8709" max="8709" width="18" style="239" customWidth="1"/>
    <col min="8710" max="8710" width="23.28515625" style="239" customWidth="1"/>
    <col min="8711" max="8711" width="19.140625" style="239" customWidth="1"/>
    <col min="8712" max="8712" width="18.42578125" style="239" customWidth="1"/>
    <col min="8713" max="8713" width="18.85546875" style="239" customWidth="1"/>
    <col min="8714" max="8715" width="17.28515625" style="239" customWidth="1"/>
    <col min="8716" max="8716" width="2.28515625" style="239" customWidth="1"/>
    <col min="8717" max="8960" width="9.140625" style="239"/>
    <col min="8961" max="8961" width="6.85546875" style="239" customWidth="1"/>
    <col min="8962" max="8962" width="5.7109375" style="239" customWidth="1"/>
    <col min="8963" max="8963" width="6.140625" style="239" customWidth="1"/>
    <col min="8964" max="8964" width="21.85546875" style="239" customWidth="1"/>
    <col min="8965" max="8965" width="18" style="239" customWidth="1"/>
    <col min="8966" max="8966" width="23.28515625" style="239" customWidth="1"/>
    <col min="8967" max="8967" width="19.140625" style="239" customWidth="1"/>
    <col min="8968" max="8968" width="18.42578125" style="239" customWidth="1"/>
    <col min="8969" max="8969" width="18.85546875" style="239" customWidth="1"/>
    <col min="8970" max="8971" width="17.28515625" style="239" customWidth="1"/>
    <col min="8972" max="8972" width="2.28515625" style="239" customWidth="1"/>
    <col min="8973" max="9216" width="9.140625" style="239"/>
    <col min="9217" max="9217" width="6.85546875" style="239" customWidth="1"/>
    <col min="9218" max="9218" width="5.7109375" style="239" customWidth="1"/>
    <col min="9219" max="9219" width="6.140625" style="239" customWidth="1"/>
    <col min="9220" max="9220" width="21.85546875" style="239" customWidth="1"/>
    <col min="9221" max="9221" width="18" style="239" customWidth="1"/>
    <col min="9222" max="9222" width="23.28515625" style="239" customWidth="1"/>
    <col min="9223" max="9223" width="19.140625" style="239" customWidth="1"/>
    <col min="9224" max="9224" width="18.42578125" style="239" customWidth="1"/>
    <col min="9225" max="9225" width="18.85546875" style="239" customWidth="1"/>
    <col min="9226" max="9227" width="17.28515625" style="239" customWidth="1"/>
    <col min="9228" max="9228" width="2.28515625" style="239" customWidth="1"/>
    <col min="9229" max="9472" width="9.140625" style="239"/>
    <col min="9473" max="9473" width="6.85546875" style="239" customWidth="1"/>
    <col min="9474" max="9474" width="5.7109375" style="239" customWidth="1"/>
    <col min="9475" max="9475" width="6.140625" style="239" customWidth="1"/>
    <col min="9476" max="9476" width="21.85546875" style="239" customWidth="1"/>
    <col min="9477" max="9477" width="18" style="239" customWidth="1"/>
    <col min="9478" max="9478" width="23.28515625" style="239" customWidth="1"/>
    <col min="9479" max="9479" width="19.140625" style="239" customWidth="1"/>
    <col min="9480" max="9480" width="18.42578125" style="239" customWidth="1"/>
    <col min="9481" max="9481" width="18.85546875" style="239" customWidth="1"/>
    <col min="9482" max="9483" width="17.28515625" style="239" customWidth="1"/>
    <col min="9484" max="9484" width="2.28515625" style="239" customWidth="1"/>
    <col min="9485" max="9728" width="9.140625" style="239"/>
    <col min="9729" max="9729" width="6.85546875" style="239" customWidth="1"/>
    <col min="9730" max="9730" width="5.7109375" style="239" customWidth="1"/>
    <col min="9731" max="9731" width="6.140625" style="239" customWidth="1"/>
    <col min="9732" max="9732" width="21.85546875" style="239" customWidth="1"/>
    <col min="9733" max="9733" width="18" style="239" customWidth="1"/>
    <col min="9734" max="9734" width="23.28515625" style="239" customWidth="1"/>
    <col min="9735" max="9735" width="19.140625" style="239" customWidth="1"/>
    <col min="9736" max="9736" width="18.42578125" style="239" customWidth="1"/>
    <col min="9737" max="9737" width="18.85546875" style="239" customWidth="1"/>
    <col min="9738" max="9739" width="17.28515625" style="239" customWidth="1"/>
    <col min="9740" max="9740" width="2.28515625" style="239" customWidth="1"/>
    <col min="9741" max="9984" width="9.140625" style="239"/>
    <col min="9985" max="9985" width="6.85546875" style="239" customWidth="1"/>
    <col min="9986" max="9986" width="5.7109375" style="239" customWidth="1"/>
    <col min="9987" max="9987" width="6.140625" style="239" customWidth="1"/>
    <col min="9988" max="9988" width="21.85546875" style="239" customWidth="1"/>
    <col min="9989" max="9989" width="18" style="239" customWidth="1"/>
    <col min="9990" max="9990" width="23.28515625" style="239" customWidth="1"/>
    <col min="9991" max="9991" width="19.140625" style="239" customWidth="1"/>
    <col min="9992" max="9992" width="18.42578125" style="239" customWidth="1"/>
    <col min="9993" max="9993" width="18.85546875" style="239" customWidth="1"/>
    <col min="9994" max="9995" width="17.28515625" style="239" customWidth="1"/>
    <col min="9996" max="9996" width="2.28515625" style="239" customWidth="1"/>
    <col min="9997" max="10240" width="9.140625" style="239"/>
    <col min="10241" max="10241" width="6.85546875" style="239" customWidth="1"/>
    <col min="10242" max="10242" width="5.7109375" style="239" customWidth="1"/>
    <col min="10243" max="10243" width="6.140625" style="239" customWidth="1"/>
    <col min="10244" max="10244" width="21.85546875" style="239" customWidth="1"/>
    <col min="10245" max="10245" width="18" style="239" customWidth="1"/>
    <col min="10246" max="10246" width="23.28515625" style="239" customWidth="1"/>
    <col min="10247" max="10247" width="19.140625" style="239" customWidth="1"/>
    <col min="10248" max="10248" width="18.42578125" style="239" customWidth="1"/>
    <col min="10249" max="10249" width="18.85546875" style="239" customWidth="1"/>
    <col min="10250" max="10251" width="17.28515625" style="239" customWidth="1"/>
    <col min="10252" max="10252" width="2.28515625" style="239" customWidth="1"/>
    <col min="10253" max="10496" width="9.140625" style="239"/>
    <col min="10497" max="10497" width="6.85546875" style="239" customWidth="1"/>
    <col min="10498" max="10498" width="5.7109375" style="239" customWidth="1"/>
    <col min="10499" max="10499" width="6.140625" style="239" customWidth="1"/>
    <col min="10500" max="10500" width="21.85546875" style="239" customWidth="1"/>
    <col min="10501" max="10501" width="18" style="239" customWidth="1"/>
    <col min="10502" max="10502" width="23.28515625" style="239" customWidth="1"/>
    <col min="10503" max="10503" width="19.140625" style="239" customWidth="1"/>
    <col min="10504" max="10504" width="18.42578125" style="239" customWidth="1"/>
    <col min="10505" max="10505" width="18.85546875" style="239" customWidth="1"/>
    <col min="10506" max="10507" width="17.28515625" style="239" customWidth="1"/>
    <col min="10508" max="10508" width="2.28515625" style="239" customWidth="1"/>
    <col min="10509" max="10752" width="9.140625" style="239"/>
    <col min="10753" max="10753" width="6.85546875" style="239" customWidth="1"/>
    <col min="10754" max="10754" width="5.7109375" style="239" customWidth="1"/>
    <col min="10755" max="10755" width="6.140625" style="239" customWidth="1"/>
    <col min="10756" max="10756" width="21.85546875" style="239" customWidth="1"/>
    <col min="10757" max="10757" width="18" style="239" customWidth="1"/>
    <col min="10758" max="10758" width="23.28515625" style="239" customWidth="1"/>
    <col min="10759" max="10759" width="19.140625" style="239" customWidth="1"/>
    <col min="10760" max="10760" width="18.42578125" style="239" customWidth="1"/>
    <col min="10761" max="10761" width="18.85546875" style="239" customWidth="1"/>
    <col min="10762" max="10763" width="17.28515625" style="239" customWidth="1"/>
    <col min="10764" max="10764" width="2.28515625" style="239" customWidth="1"/>
    <col min="10765" max="11008" width="9.140625" style="239"/>
    <col min="11009" max="11009" width="6.85546875" style="239" customWidth="1"/>
    <col min="11010" max="11010" width="5.7109375" style="239" customWidth="1"/>
    <col min="11011" max="11011" width="6.140625" style="239" customWidth="1"/>
    <col min="11012" max="11012" width="21.85546875" style="239" customWidth="1"/>
    <col min="11013" max="11013" width="18" style="239" customWidth="1"/>
    <col min="11014" max="11014" width="23.28515625" style="239" customWidth="1"/>
    <col min="11015" max="11015" width="19.140625" style="239" customWidth="1"/>
    <col min="11016" max="11016" width="18.42578125" style="239" customWidth="1"/>
    <col min="11017" max="11017" width="18.85546875" style="239" customWidth="1"/>
    <col min="11018" max="11019" width="17.28515625" style="239" customWidth="1"/>
    <col min="11020" max="11020" width="2.28515625" style="239" customWidth="1"/>
    <col min="11021" max="11264" width="9.140625" style="239"/>
    <col min="11265" max="11265" width="6.85546875" style="239" customWidth="1"/>
    <col min="11266" max="11266" width="5.7109375" style="239" customWidth="1"/>
    <col min="11267" max="11267" width="6.140625" style="239" customWidth="1"/>
    <col min="11268" max="11268" width="21.85546875" style="239" customWidth="1"/>
    <col min="11269" max="11269" width="18" style="239" customWidth="1"/>
    <col min="11270" max="11270" width="23.28515625" style="239" customWidth="1"/>
    <col min="11271" max="11271" width="19.140625" style="239" customWidth="1"/>
    <col min="11272" max="11272" width="18.42578125" style="239" customWidth="1"/>
    <col min="11273" max="11273" width="18.85546875" style="239" customWidth="1"/>
    <col min="11274" max="11275" width="17.28515625" style="239" customWidth="1"/>
    <col min="11276" max="11276" width="2.28515625" style="239" customWidth="1"/>
    <col min="11277" max="11520" width="9.140625" style="239"/>
    <col min="11521" max="11521" width="6.85546875" style="239" customWidth="1"/>
    <col min="11522" max="11522" width="5.7109375" style="239" customWidth="1"/>
    <col min="11523" max="11523" width="6.140625" style="239" customWidth="1"/>
    <col min="11524" max="11524" width="21.85546875" style="239" customWidth="1"/>
    <col min="11525" max="11525" width="18" style="239" customWidth="1"/>
    <col min="11526" max="11526" width="23.28515625" style="239" customWidth="1"/>
    <col min="11527" max="11527" width="19.140625" style="239" customWidth="1"/>
    <col min="11528" max="11528" width="18.42578125" style="239" customWidth="1"/>
    <col min="11529" max="11529" width="18.85546875" style="239" customWidth="1"/>
    <col min="11530" max="11531" width="17.28515625" style="239" customWidth="1"/>
    <col min="11532" max="11532" width="2.28515625" style="239" customWidth="1"/>
    <col min="11533" max="11776" width="9.140625" style="239"/>
    <col min="11777" max="11777" width="6.85546875" style="239" customWidth="1"/>
    <col min="11778" max="11778" width="5.7109375" style="239" customWidth="1"/>
    <col min="11779" max="11779" width="6.140625" style="239" customWidth="1"/>
    <col min="11780" max="11780" width="21.85546875" style="239" customWidth="1"/>
    <col min="11781" max="11781" width="18" style="239" customWidth="1"/>
    <col min="11782" max="11782" width="23.28515625" style="239" customWidth="1"/>
    <col min="11783" max="11783" width="19.140625" style="239" customWidth="1"/>
    <col min="11784" max="11784" width="18.42578125" style="239" customWidth="1"/>
    <col min="11785" max="11785" width="18.85546875" style="239" customWidth="1"/>
    <col min="11786" max="11787" width="17.28515625" style="239" customWidth="1"/>
    <col min="11788" max="11788" width="2.28515625" style="239" customWidth="1"/>
    <col min="11789" max="12032" width="9.140625" style="239"/>
    <col min="12033" max="12033" width="6.85546875" style="239" customWidth="1"/>
    <col min="12034" max="12034" width="5.7109375" style="239" customWidth="1"/>
    <col min="12035" max="12035" width="6.140625" style="239" customWidth="1"/>
    <col min="12036" max="12036" width="21.85546875" style="239" customWidth="1"/>
    <col min="12037" max="12037" width="18" style="239" customWidth="1"/>
    <col min="12038" max="12038" width="23.28515625" style="239" customWidth="1"/>
    <col min="12039" max="12039" width="19.140625" style="239" customWidth="1"/>
    <col min="12040" max="12040" width="18.42578125" style="239" customWidth="1"/>
    <col min="12041" max="12041" width="18.85546875" style="239" customWidth="1"/>
    <col min="12042" max="12043" width="17.28515625" style="239" customWidth="1"/>
    <col min="12044" max="12044" width="2.28515625" style="239" customWidth="1"/>
    <col min="12045" max="12288" width="9.140625" style="239"/>
    <col min="12289" max="12289" width="6.85546875" style="239" customWidth="1"/>
    <col min="12290" max="12290" width="5.7109375" style="239" customWidth="1"/>
    <col min="12291" max="12291" width="6.140625" style="239" customWidth="1"/>
    <col min="12292" max="12292" width="21.85546875" style="239" customWidth="1"/>
    <col min="12293" max="12293" width="18" style="239" customWidth="1"/>
    <col min="12294" max="12294" width="23.28515625" style="239" customWidth="1"/>
    <col min="12295" max="12295" width="19.140625" style="239" customWidth="1"/>
    <col min="12296" max="12296" width="18.42578125" style="239" customWidth="1"/>
    <col min="12297" max="12297" width="18.85546875" style="239" customWidth="1"/>
    <col min="12298" max="12299" width="17.28515625" style="239" customWidth="1"/>
    <col min="12300" max="12300" width="2.28515625" style="239" customWidth="1"/>
    <col min="12301" max="12544" width="9.140625" style="239"/>
    <col min="12545" max="12545" width="6.85546875" style="239" customWidth="1"/>
    <col min="12546" max="12546" width="5.7109375" style="239" customWidth="1"/>
    <col min="12547" max="12547" width="6.140625" style="239" customWidth="1"/>
    <col min="12548" max="12548" width="21.85546875" style="239" customWidth="1"/>
    <col min="12549" max="12549" width="18" style="239" customWidth="1"/>
    <col min="12550" max="12550" width="23.28515625" style="239" customWidth="1"/>
    <col min="12551" max="12551" width="19.140625" style="239" customWidth="1"/>
    <col min="12552" max="12552" width="18.42578125" style="239" customWidth="1"/>
    <col min="12553" max="12553" width="18.85546875" style="239" customWidth="1"/>
    <col min="12554" max="12555" width="17.28515625" style="239" customWidth="1"/>
    <col min="12556" max="12556" width="2.28515625" style="239" customWidth="1"/>
    <col min="12557" max="12800" width="9.140625" style="239"/>
    <col min="12801" max="12801" width="6.85546875" style="239" customWidth="1"/>
    <col min="12802" max="12802" width="5.7109375" style="239" customWidth="1"/>
    <col min="12803" max="12803" width="6.140625" style="239" customWidth="1"/>
    <col min="12804" max="12804" width="21.85546875" style="239" customWidth="1"/>
    <col min="12805" max="12805" width="18" style="239" customWidth="1"/>
    <col min="12806" max="12806" width="23.28515625" style="239" customWidth="1"/>
    <col min="12807" max="12807" width="19.140625" style="239" customWidth="1"/>
    <col min="12808" max="12808" width="18.42578125" style="239" customWidth="1"/>
    <col min="12809" max="12809" width="18.85546875" style="239" customWidth="1"/>
    <col min="12810" max="12811" width="17.28515625" style="239" customWidth="1"/>
    <col min="12812" max="12812" width="2.28515625" style="239" customWidth="1"/>
    <col min="12813" max="13056" width="9.140625" style="239"/>
    <col min="13057" max="13057" width="6.85546875" style="239" customWidth="1"/>
    <col min="13058" max="13058" width="5.7109375" style="239" customWidth="1"/>
    <col min="13059" max="13059" width="6.140625" style="239" customWidth="1"/>
    <col min="13060" max="13060" width="21.85546875" style="239" customWidth="1"/>
    <col min="13061" max="13061" width="18" style="239" customWidth="1"/>
    <col min="13062" max="13062" width="23.28515625" style="239" customWidth="1"/>
    <col min="13063" max="13063" width="19.140625" style="239" customWidth="1"/>
    <col min="13064" max="13064" width="18.42578125" style="239" customWidth="1"/>
    <col min="13065" max="13065" width="18.85546875" style="239" customWidth="1"/>
    <col min="13066" max="13067" width="17.28515625" style="239" customWidth="1"/>
    <col min="13068" max="13068" width="2.28515625" style="239" customWidth="1"/>
    <col min="13069" max="13312" width="9.140625" style="239"/>
    <col min="13313" max="13313" width="6.85546875" style="239" customWidth="1"/>
    <col min="13314" max="13314" width="5.7109375" style="239" customWidth="1"/>
    <col min="13315" max="13315" width="6.140625" style="239" customWidth="1"/>
    <col min="13316" max="13316" width="21.85546875" style="239" customWidth="1"/>
    <col min="13317" max="13317" width="18" style="239" customWidth="1"/>
    <col min="13318" max="13318" width="23.28515625" style="239" customWidth="1"/>
    <col min="13319" max="13319" width="19.140625" style="239" customWidth="1"/>
    <col min="13320" max="13320" width="18.42578125" style="239" customWidth="1"/>
    <col min="13321" max="13321" width="18.85546875" style="239" customWidth="1"/>
    <col min="13322" max="13323" width="17.28515625" style="239" customWidth="1"/>
    <col min="13324" max="13324" width="2.28515625" style="239" customWidth="1"/>
    <col min="13325" max="13568" width="9.140625" style="239"/>
    <col min="13569" max="13569" width="6.85546875" style="239" customWidth="1"/>
    <col min="13570" max="13570" width="5.7109375" style="239" customWidth="1"/>
    <col min="13571" max="13571" width="6.140625" style="239" customWidth="1"/>
    <col min="13572" max="13572" width="21.85546875" style="239" customWidth="1"/>
    <col min="13573" max="13573" width="18" style="239" customWidth="1"/>
    <col min="13574" max="13574" width="23.28515625" style="239" customWidth="1"/>
    <col min="13575" max="13575" width="19.140625" style="239" customWidth="1"/>
    <col min="13576" max="13576" width="18.42578125" style="239" customWidth="1"/>
    <col min="13577" max="13577" width="18.85546875" style="239" customWidth="1"/>
    <col min="13578" max="13579" width="17.28515625" style="239" customWidth="1"/>
    <col min="13580" max="13580" width="2.28515625" style="239" customWidth="1"/>
    <col min="13581" max="13824" width="9.140625" style="239"/>
    <col min="13825" max="13825" width="6.85546875" style="239" customWidth="1"/>
    <col min="13826" max="13826" width="5.7109375" style="239" customWidth="1"/>
    <col min="13827" max="13827" width="6.140625" style="239" customWidth="1"/>
    <col min="13828" max="13828" width="21.85546875" style="239" customWidth="1"/>
    <col min="13829" max="13829" width="18" style="239" customWidth="1"/>
    <col min="13830" max="13830" width="23.28515625" style="239" customWidth="1"/>
    <col min="13831" max="13831" width="19.140625" style="239" customWidth="1"/>
    <col min="13832" max="13832" width="18.42578125" style="239" customWidth="1"/>
    <col min="13833" max="13833" width="18.85546875" style="239" customWidth="1"/>
    <col min="13834" max="13835" width="17.28515625" style="239" customWidth="1"/>
    <col min="13836" max="13836" width="2.28515625" style="239" customWidth="1"/>
    <col min="13837" max="14080" width="9.140625" style="239"/>
    <col min="14081" max="14081" width="6.85546875" style="239" customWidth="1"/>
    <col min="14082" max="14082" width="5.7109375" style="239" customWidth="1"/>
    <col min="14083" max="14083" width="6.140625" style="239" customWidth="1"/>
    <col min="14084" max="14084" width="21.85546875" style="239" customWidth="1"/>
    <col min="14085" max="14085" width="18" style="239" customWidth="1"/>
    <col min="14086" max="14086" width="23.28515625" style="239" customWidth="1"/>
    <col min="14087" max="14087" width="19.140625" style="239" customWidth="1"/>
    <col min="14088" max="14088" width="18.42578125" style="239" customWidth="1"/>
    <col min="14089" max="14089" width="18.85546875" style="239" customWidth="1"/>
    <col min="14090" max="14091" width="17.28515625" style="239" customWidth="1"/>
    <col min="14092" max="14092" width="2.28515625" style="239" customWidth="1"/>
    <col min="14093" max="14336" width="9.140625" style="239"/>
    <col min="14337" max="14337" width="6.85546875" style="239" customWidth="1"/>
    <col min="14338" max="14338" width="5.7109375" style="239" customWidth="1"/>
    <col min="14339" max="14339" width="6.140625" style="239" customWidth="1"/>
    <col min="14340" max="14340" width="21.85546875" style="239" customWidth="1"/>
    <col min="14341" max="14341" width="18" style="239" customWidth="1"/>
    <col min="14342" max="14342" width="23.28515625" style="239" customWidth="1"/>
    <col min="14343" max="14343" width="19.140625" style="239" customWidth="1"/>
    <col min="14344" max="14344" width="18.42578125" style="239" customWidth="1"/>
    <col min="14345" max="14345" width="18.85546875" style="239" customWidth="1"/>
    <col min="14346" max="14347" width="17.28515625" style="239" customWidth="1"/>
    <col min="14348" max="14348" width="2.28515625" style="239" customWidth="1"/>
    <col min="14349" max="14592" width="9.140625" style="239"/>
    <col min="14593" max="14593" width="6.85546875" style="239" customWidth="1"/>
    <col min="14594" max="14594" width="5.7109375" style="239" customWidth="1"/>
    <col min="14595" max="14595" width="6.140625" style="239" customWidth="1"/>
    <col min="14596" max="14596" width="21.85546875" style="239" customWidth="1"/>
    <col min="14597" max="14597" width="18" style="239" customWidth="1"/>
    <col min="14598" max="14598" width="23.28515625" style="239" customWidth="1"/>
    <col min="14599" max="14599" width="19.140625" style="239" customWidth="1"/>
    <col min="14600" max="14600" width="18.42578125" style="239" customWidth="1"/>
    <col min="14601" max="14601" width="18.85546875" style="239" customWidth="1"/>
    <col min="14602" max="14603" width="17.28515625" style="239" customWidth="1"/>
    <col min="14604" max="14604" width="2.28515625" style="239" customWidth="1"/>
    <col min="14605" max="14848" width="9.140625" style="239"/>
    <col min="14849" max="14849" width="6.85546875" style="239" customWidth="1"/>
    <col min="14850" max="14850" width="5.7109375" style="239" customWidth="1"/>
    <col min="14851" max="14851" width="6.140625" style="239" customWidth="1"/>
    <col min="14852" max="14852" width="21.85546875" style="239" customWidth="1"/>
    <col min="14853" max="14853" width="18" style="239" customWidth="1"/>
    <col min="14854" max="14854" width="23.28515625" style="239" customWidth="1"/>
    <col min="14855" max="14855" width="19.140625" style="239" customWidth="1"/>
    <col min="14856" max="14856" width="18.42578125" style="239" customWidth="1"/>
    <col min="14857" max="14857" width="18.85546875" style="239" customWidth="1"/>
    <col min="14858" max="14859" width="17.28515625" style="239" customWidth="1"/>
    <col min="14860" max="14860" width="2.28515625" style="239" customWidth="1"/>
    <col min="14861" max="15104" width="9.140625" style="239"/>
    <col min="15105" max="15105" width="6.85546875" style="239" customWidth="1"/>
    <col min="15106" max="15106" width="5.7109375" style="239" customWidth="1"/>
    <col min="15107" max="15107" width="6.140625" style="239" customWidth="1"/>
    <col min="15108" max="15108" width="21.85546875" style="239" customWidth="1"/>
    <col min="15109" max="15109" width="18" style="239" customWidth="1"/>
    <col min="15110" max="15110" width="23.28515625" style="239" customWidth="1"/>
    <col min="15111" max="15111" width="19.140625" style="239" customWidth="1"/>
    <col min="15112" max="15112" width="18.42578125" style="239" customWidth="1"/>
    <col min="15113" max="15113" width="18.85546875" style="239" customWidth="1"/>
    <col min="15114" max="15115" width="17.28515625" style="239" customWidth="1"/>
    <col min="15116" max="15116" width="2.28515625" style="239" customWidth="1"/>
    <col min="15117" max="15360" width="9.140625" style="239"/>
    <col min="15361" max="15361" width="6.85546875" style="239" customWidth="1"/>
    <col min="15362" max="15362" width="5.7109375" style="239" customWidth="1"/>
    <col min="15363" max="15363" width="6.140625" style="239" customWidth="1"/>
    <col min="15364" max="15364" width="21.85546875" style="239" customWidth="1"/>
    <col min="15365" max="15365" width="18" style="239" customWidth="1"/>
    <col min="15366" max="15366" width="23.28515625" style="239" customWidth="1"/>
    <col min="15367" max="15367" width="19.140625" style="239" customWidth="1"/>
    <col min="15368" max="15368" width="18.42578125" style="239" customWidth="1"/>
    <col min="15369" max="15369" width="18.85546875" style="239" customWidth="1"/>
    <col min="15370" max="15371" width="17.28515625" style="239" customWidth="1"/>
    <col min="15372" max="15372" width="2.28515625" style="239" customWidth="1"/>
    <col min="15373" max="15616" width="9.140625" style="239"/>
    <col min="15617" max="15617" width="6.85546875" style="239" customWidth="1"/>
    <col min="15618" max="15618" width="5.7109375" style="239" customWidth="1"/>
    <col min="15619" max="15619" width="6.140625" style="239" customWidth="1"/>
    <col min="15620" max="15620" width="21.85546875" style="239" customWidth="1"/>
    <col min="15621" max="15621" width="18" style="239" customWidth="1"/>
    <col min="15622" max="15622" width="23.28515625" style="239" customWidth="1"/>
    <col min="15623" max="15623" width="19.140625" style="239" customWidth="1"/>
    <col min="15624" max="15624" width="18.42578125" style="239" customWidth="1"/>
    <col min="15625" max="15625" width="18.85546875" style="239" customWidth="1"/>
    <col min="15626" max="15627" width="17.28515625" style="239" customWidth="1"/>
    <col min="15628" max="15628" width="2.28515625" style="239" customWidth="1"/>
    <col min="15629" max="15872" width="9.140625" style="239"/>
    <col min="15873" max="15873" width="6.85546875" style="239" customWidth="1"/>
    <col min="15874" max="15874" width="5.7109375" style="239" customWidth="1"/>
    <col min="15875" max="15875" width="6.140625" style="239" customWidth="1"/>
    <col min="15876" max="15876" width="21.85546875" style="239" customWidth="1"/>
    <col min="15877" max="15877" width="18" style="239" customWidth="1"/>
    <col min="15878" max="15878" width="23.28515625" style="239" customWidth="1"/>
    <col min="15879" max="15879" width="19.140625" style="239" customWidth="1"/>
    <col min="15880" max="15880" width="18.42578125" style="239" customWidth="1"/>
    <col min="15881" max="15881" width="18.85546875" style="239" customWidth="1"/>
    <col min="15882" max="15883" width="17.28515625" style="239" customWidth="1"/>
    <col min="15884" max="15884" width="2.28515625" style="239" customWidth="1"/>
    <col min="15885" max="16128" width="9.140625" style="239"/>
    <col min="16129" max="16129" width="6.85546875" style="239" customWidth="1"/>
    <col min="16130" max="16130" width="5.7109375" style="239" customWidth="1"/>
    <col min="16131" max="16131" width="6.140625" style="239" customWidth="1"/>
    <col min="16132" max="16132" width="21.85546875" style="239" customWidth="1"/>
    <col min="16133" max="16133" width="18" style="239" customWidth="1"/>
    <col min="16134" max="16134" width="23.28515625" style="239" customWidth="1"/>
    <col min="16135" max="16135" width="19.140625" style="239" customWidth="1"/>
    <col min="16136" max="16136" width="18.42578125" style="239" customWidth="1"/>
    <col min="16137" max="16137" width="18.85546875" style="239" customWidth="1"/>
    <col min="16138" max="16139" width="17.28515625" style="239" customWidth="1"/>
    <col min="16140" max="16140" width="2.28515625" style="239" customWidth="1"/>
    <col min="16141" max="16384" width="9.140625" style="239"/>
  </cols>
  <sheetData>
    <row r="2" spans="2:11" ht="15">
      <c r="B2" s="49" t="s">
        <v>736</v>
      </c>
      <c r="C2" s="49"/>
      <c r="D2" s="49"/>
      <c r="E2" s="49"/>
      <c r="F2" s="49"/>
      <c r="H2" s="605"/>
      <c r="I2" s="49" t="s">
        <v>802</v>
      </c>
    </row>
    <row r="3" spans="2:11" ht="15" customHeight="1">
      <c r="B3" s="49" t="s">
        <v>745</v>
      </c>
      <c r="C3" s="49"/>
      <c r="E3" s="702"/>
      <c r="F3" s="705"/>
      <c r="H3" s="669"/>
    </row>
    <row r="4" spans="2:11" ht="15" customHeight="1">
      <c r="J4" s="670"/>
      <c r="K4" s="670"/>
    </row>
    <row r="5" spans="2:11" ht="44.25" customHeight="1">
      <c r="B5" s="1246" t="s">
        <v>832</v>
      </c>
      <c r="C5" s="1246"/>
      <c r="D5" s="1246"/>
      <c r="E5" s="1246"/>
      <c r="F5" s="1246"/>
      <c r="G5" s="1246"/>
      <c r="H5" s="1246"/>
      <c r="I5" s="1246"/>
      <c r="J5" s="673"/>
      <c r="K5" s="673"/>
    </row>
    <row r="6" spans="2:11">
      <c r="B6" s="248" t="s">
        <v>531</v>
      </c>
      <c r="C6" s="249"/>
      <c r="D6" s="249"/>
      <c r="E6" s="249"/>
      <c r="F6" s="249"/>
      <c r="G6" s="249"/>
      <c r="H6" s="249"/>
      <c r="I6" s="249"/>
    </row>
    <row r="7" spans="2:11">
      <c r="B7" s="1247" t="s">
        <v>803</v>
      </c>
      <c r="C7" s="1247"/>
      <c r="D7" s="1247"/>
      <c r="E7" s="1247"/>
      <c r="F7" s="1247"/>
      <c r="G7" s="1247"/>
      <c r="H7" s="1247"/>
      <c r="I7" s="1247"/>
    </row>
    <row r="8" spans="2:11">
      <c r="B8" s="249"/>
      <c r="C8" s="248"/>
      <c r="D8" s="249"/>
      <c r="E8" s="249"/>
      <c r="F8" s="249"/>
      <c r="G8" s="249"/>
      <c r="H8" s="249"/>
      <c r="I8" s="249"/>
      <c r="J8" s="249"/>
    </row>
    <row r="9" spans="2:11" s="249" customFormat="1" ht="16.5" customHeight="1">
      <c r="C9" s="253"/>
      <c r="D9" s="253"/>
      <c r="E9" s="253"/>
      <c r="F9" s="253"/>
      <c r="G9" s="253"/>
      <c r="H9" s="253"/>
      <c r="I9" s="706" t="s">
        <v>162</v>
      </c>
    </row>
    <row r="10" spans="2:11" s="483" customFormat="1" ht="84" customHeight="1">
      <c r="B10" s="248"/>
      <c r="C10" s="707" t="s">
        <v>794</v>
      </c>
      <c r="D10" s="707" t="s">
        <v>804</v>
      </c>
      <c r="E10" s="707" t="s">
        <v>796</v>
      </c>
      <c r="F10" s="707" t="s">
        <v>785</v>
      </c>
      <c r="G10" s="707" t="s">
        <v>801</v>
      </c>
      <c r="H10" s="707" t="s">
        <v>798</v>
      </c>
      <c r="I10" s="707" t="s">
        <v>829</v>
      </c>
      <c r="J10" s="248"/>
    </row>
    <row r="11" spans="2:11" ht="21" customHeight="1">
      <c r="B11" s="249"/>
      <c r="C11" s="640" t="s">
        <v>302</v>
      </c>
      <c r="D11" s="640"/>
      <c r="E11" s="640"/>
      <c r="F11" s="640"/>
      <c r="G11" s="640"/>
      <c r="H11" s="640"/>
      <c r="I11" s="640"/>
      <c r="J11" s="249"/>
    </row>
    <row r="12" spans="2:11" ht="21" customHeight="1">
      <c r="B12" s="249"/>
      <c r="C12" s="640" t="s">
        <v>303</v>
      </c>
      <c r="D12" s="1238" t="s">
        <v>164</v>
      </c>
      <c r="E12" s="1238"/>
      <c r="F12" s="1238"/>
      <c r="G12" s="1238"/>
      <c r="H12" s="1238"/>
      <c r="I12" s="1238"/>
      <c r="J12" s="249"/>
    </row>
    <row r="13" spans="2:11" ht="21" customHeight="1">
      <c r="B13" s="249"/>
      <c r="C13" s="640" t="s">
        <v>304</v>
      </c>
      <c r="D13" s="640"/>
      <c r="E13" s="640"/>
      <c r="F13" s="640"/>
      <c r="G13" s="640"/>
      <c r="H13" s="640"/>
      <c r="I13" s="640"/>
      <c r="J13" s="249"/>
    </row>
    <row r="14" spans="2:11" s="704" customFormat="1" ht="21" customHeight="1">
      <c r="B14" s="701"/>
      <c r="C14" s="699"/>
      <c r="D14" s="699" t="s">
        <v>87</v>
      </c>
      <c r="E14" s="699"/>
      <c r="F14" s="699"/>
      <c r="G14" s="699"/>
      <c r="H14" s="699">
        <f>SUM(H11:H13)</f>
        <v>0</v>
      </c>
      <c r="I14" s="699"/>
      <c r="J14" s="701"/>
    </row>
    <row r="15" spans="2:11" s="704" customFormat="1" ht="24.95" customHeight="1">
      <c r="B15" s="701"/>
      <c r="C15" s="701"/>
      <c r="D15" s="701"/>
      <c r="E15" s="701"/>
      <c r="F15" s="701"/>
      <c r="G15" s="701"/>
      <c r="H15" s="701"/>
      <c r="I15" s="701"/>
      <c r="J15" s="701"/>
    </row>
    <row r="16" spans="2:11">
      <c r="B16" s="249"/>
      <c r="C16" s="703"/>
      <c r="D16" s="703"/>
      <c r="E16" s="703"/>
      <c r="F16" s="703"/>
      <c r="G16" s="703"/>
      <c r="H16" s="703"/>
      <c r="I16" s="669" t="s">
        <v>162</v>
      </c>
    </row>
    <row r="17" spans="2:9" ht="38.25">
      <c r="B17" s="248"/>
      <c r="C17" s="707" t="s">
        <v>794</v>
      </c>
      <c r="D17" s="707" t="s">
        <v>804</v>
      </c>
      <c r="E17" s="707" t="s">
        <v>796</v>
      </c>
      <c r="F17" s="707" t="s">
        <v>785</v>
      </c>
      <c r="G17" s="707" t="s">
        <v>801</v>
      </c>
      <c r="H17" s="707" t="s">
        <v>798</v>
      </c>
      <c r="I17" s="707" t="s">
        <v>830</v>
      </c>
    </row>
    <row r="18" spans="2:9" ht="16.899999999999999" customHeight="1">
      <c r="B18" s="249"/>
      <c r="C18" s="640" t="s">
        <v>302</v>
      </c>
      <c r="D18" s="640"/>
      <c r="E18" s="640"/>
      <c r="F18" s="640"/>
      <c r="G18" s="640"/>
      <c r="H18" s="640"/>
      <c r="I18" s="640"/>
    </row>
    <row r="19" spans="2:9" ht="16.899999999999999" customHeight="1">
      <c r="B19" s="249"/>
      <c r="C19" s="640" t="s">
        <v>303</v>
      </c>
      <c r="D19" s="1238" t="s">
        <v>164</v>
      </c>
      <c r="E19" s="1238"/>
      <c r="F19" s="1238"/>
      <c r="G19" s="1238"/>
      <c r="H19" s="1238"/>
      <c r="I19" s="1238"/>
    </row>
    <row r="20" spans="2:9" ht="16.899999999999999" customHeight="1">
      <c r="B20" s="249"/>
      <c r="C20" s="640" t="s">
        <v>304</v>
      </c>
      <c r="D20" s="640"/>
      <c r="E20" s="640"/>
      <c r="F20" s="640"/>
      <c r="G20" s="640"/>
      <c r="H20" s="640"/>
      <c r="I20" s="640"/>
    </row>
    <row r="21" spans="2:9" ht="16.899999999999999" customHeight="1">
      <c r="B21" s="701"/>
      <c r="C21" s="699"/>
      <c r="D21" s="699" t="s">
        <v>87</v>
      </c>
      <c r="E21" s="699"/>
      <c r="F21" s="699"/>
      <c r="G21" s="699"/>
      <c r="H21" s="699">
        <f>SUM(H18:H20)</f>
        <v>0</v>
      </c>
      <c r="I21" s="699"/>
    </row>
    <row r="22" spans="2:9">
      <c r="B22" s="249"/>
      <c r="C22" s="249"/>
      <c r="D22" s="249"/>
      <c r="E22" s="249"/>
      <c r="F22" s="249"/>
      <c r="G22" s="249"/>
      <c r="H22" s="249"/>
      <c r="I22" s="249"/>
    </row>
    <row r="23" spans="2:9">
      <c r="B23" s="249"/>
      <c r="C23" s="249"/>
      <c r="D23" s="249"/>
      <c r="E23" s="249"/>
      <c r="F23" s="249"/>
      <c r="G23" s="249"/>
      <c r="H23" s="249"/>
      <c r="I23" s="249"/>
    </row>
  </sheetData>
  <mergeCells count="4">
    <mergeCell ref="B5:I5"/>
    <mergeCell ref="B7:I7"/>
    <mergeCell ref="D12:I12"/>
    <mergeCell ref="D19:I19"/>
  </mergeCells>
  <pageMargins left="0.70866141732283472" right="0.31" top="0.74803149606299213" bottom="0.74803149606299213" header="0.31496062992125984" footer="0.31496062992125984"/>
  <pageSetup paperSize="5" scale="74" orientation="portrait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>
  <dimension ref="B1:G45"/>
  <sheetViews>
    <sheetView showGridLines="0" view="pageBreakPreview" topLeftCell="A22" zoomScaleSheetLayoutView="100" workbookViewId="0">
      <selection activeCell="G41" sqref="G41"/>
    </sheetView>
  </sheetViews>
  <sheetFormatPr defaultRowHeight="13.5"/>
  <cols>
    <col min="1" max="1" width="3.140625" style="1" customWidth="1"/>
    <col min="2" max="2" width="3" style="1" customWidth="1"/>
    <col min="3" max="3" width="3.5703125" style="1" customWidth="1"/>
    <col min="4" max="4" width="2.42578125" style="1" customWidth="1"/>
    <col min="5" max="5" width="31.85546875" style="1" customWidth="1"/>
    <col min="6" max="6" width="13.42578125" style="1" customWidth="1"/>
    <col min="7" max="7" width="13.140625" style="1" customWidth="1"/>
    <col min="8" max="224" width="9.140625" style="1"/>
    <col min="225" max="225" width="3.140625" style="1" customWidth="1"/>
    <col min="226" max="226" width="3" style="1" customWidth="1"/>
    <col min="227" max="227" width="3.5703125" style="1" customWidth="1"/>
    <col min="228" max="228" width="2.42578125" style="1" customWidth="1"/>
    <col min="229" max="229" width="43.85546875" style="1" customWidth="1"/>
    <col min="230" max="230" width="21.28515625" style="1" customWidth="1"/>
    <col min="231" max="231" width="20.42578125" style="1" customWidth="1"/>
    <col min="232" max="232" width="11.28515625" style="1" bestFit="1" customWidth="1"/>
    <col min="233" max="233" width="11.5703125" style="1" bestFit="1" customWidth="1"/>
    <col min="234" max="480" width="9.140625" style="1"/>
    <col min="481" max="481" width="3.140625" style="1" customWidth="1"/>
    <col min="482" max="482" width="3" style="1" customWidth="1"/>
    <col min="483" max="483" width="3.5703125" style="1" customWidth="1"/>
    <col min="484" max="484" width="2.42578125" style="1" customWidth="1"/>
    <col min="485" max="485" width="43.85546875" style="1" customWidth="1"/>
    <col min="486" max="486" width="21.28515625" style="1" customWidth="1"/>
    <col min="487" max="487" width="20.42578125" style="1" customWidth="1"/>
    <col min="488" max="488" width="11.28515625" style="1" bestFit="1" customWidth="1"/>
    <col min="489" max="489" width="11.5703125" style="1" bestFit="1" customWidth="1"/>
    <col min="490" max="736" width="9.140625" style="1"/>
    <col min="737" max="737" width="3.140625" style="1" customWidth="1"/>
    <col min="738" max="738" width="3" style="1" customWidth="1"/>
    <col min="739" max="739" width="3.5703125" style="1" customWidth="1"/>
    <col min="740" max="740" width="2.42578125" style="1" customWidth="1"/>
    <col min="741" max="741" width="43.85546875" style="1" customWidth="1"/>
    <col min="742" max="742" width="21.28515625" style="1" customWidth="1"/>
    <col min="743" max="743" width="20.42578125" style="1" customWidth="1"/>
    <col min="744" max="744" width="11.28515625" style="1" bestFit="1" customWidth="1"/>
    <col min="745" max="745" width="11.5703125" style="1" bestFit="1" customWidth="1"/>
    <col min="746" max="992" width="9.140625" style="1"/>
    <col min="993" max="993" width="3.140625" style="1" customWidth="1"/>
    <col min="994" max="994" width="3" style="1" customWidth="1"/>
    <col min="995" max="995" width="3.5703125" style="1" customWidth="1"/>
    <col min="996" max="996" width="2.42578125" style="1" customWidth="1"/>
    <col min="997" max="997" width="43.85546875" style="1" customWidth="1"/>
    <col min="998" max="998" width="21.28515625" style="1" customWidth="1"/>
    <col min="999" max="999" width="20.42578125" style="1" customWidth="1"/>
    <col min="1000" max="1000" width="11.28515625" style="1" bestFit="1" customWidth="1"/>
    <col min="1001" max="1001" width="11.5703125" style="1" bestFit="1" customWidth="1"/>
    <col min="1002" max="1248" width="9.140625" style="1"/>
    <col min="1249" max="1249" width="3.140625" style="1" customWidth="1"/>
    <col min="1250" max="1250" width="3" style="1" customWidth="1"/>
    <col min="1251" max="1251" width="3.5703125" style="1" customWidth="1"/>
    <col min="1252" max="1252" width="2.42578125" style="1" customWidth="1"/>
    <col min="1253" max="1253" width="43.85546875" style="1" customWidth="1"/>
    <col min="1254" max="1254" width="21.28515625" style="1" customWidth="1"/>
    <col min="1255" max="1255" width="20.42578125" style="1" customWidth="1"/>
    <col min="1256" max="1256" width="11.28515625" style="1" bestFit="1" customWidth="1"/>
    <col min="1257" max="1257" width="11.5703125" style="1" bestFit="1" customWidth="1"/>
    <col min="1258" max="1504" width="9.140625" style="1"/>
    <col min="1505" max="1505" width="3.140625" style="1" customWidth="1"/>
    <col min="1506" max="1506" width="3" style="1" customWidth="1"/>
    <col min="1507" max="1507" width="3.5703125" style="1" customWidth="1"/>
    <col min="1508" max="1508" width="2.42578125" style="1" customWidth="1"/>
    <col min="1509" max="1509" width="43.85546875" style="1" customWidth="1"/>
    <col min="1510" max="1510" width="21.28515625" style="1" customWidth="1"/>
    <col min="1511" max="1511" width="20.42578125" style="1" customWidth="1"/>
    <col min="1512" max="1512" width="11.28515625" style="1" bestFit="1" customWidth="1"/>
    <col min="1513" max="1513" width="11.5703125" style="1" bestFit="1" customWidth="1"/>
    <col min="1514" max="1760" width="9.140625" style="1"/>
    <col min="1761" max="1761" width="3.140625" style="1" customWidth="1"/>
    <col min="1762" max="1762" width="3" style="1" customWidth="1"/>
    <col min="1763" max="1763" width="3.5703125" style="1" customWidth="1"/>
    <col min="1764" max="1764" width="2.42578125" style="1" customWidth="1"/>
    <col min="1765" max="1765" width="43.85546875" style="1" customWidth="1"/>
    <col min="1766" max="1766" width="21.28515625" style="1" customWidth="1"/>
    <col min="1767" max="1767" width="20.42578125" style="1" customWidth="1"/>
    <col min="1768" max="1768" width="11.28515625" style="1" bestFit="1" customWidth="1"/>
    <col min="1769" max="1769" width="11.5703125" style="1" bestFit="1" customWidth="1"/>
    <col min="1770" max="2016" width="9.140625" style="1"/>
    <col min="2017" max="2017" width="3.140625" style="1" customWidth="1"/>
    <col min="2018" max="2018" width="3" style="1" customWidth="1"/>
    <col min="2019" max="2019" width="3.5703125" style="1" customWidth="1"/>
    <col min="2020" max="2020" width="2.42578125" style="1" customWidth="1"/>
    <col min="2021" max="2021" width="43.85546875" style="1" customWidth="1"/>
    <col min="2022" max="2022" width="21.28515625" style="1" customWidth="1"/>
    <col min="2023" max="2023" width="20.42578125" style="1" customWidth="1"/>
    <col min="2024" max="2024" width="11.28515625" style="1" bestFit="1" customWidth="1"/>
    <col min="2025" max="2025" width="11.5703125" style="1" bestFit="1" customWidth="1"/>
    <col min="2026" max="2272" width="9.140625" style="1"/>
    <col min="2273" max="2273" width="3.140625" style="1" customWidth="1"/>
    <col min="2274" max="2274" width="3" style="1" customWidth="1"/>
    <col min="2275" max="2275" width="3.5703125" style="1" customWidth="1"/>
    <col min="2276" max="2276" width="2.42578125" style="1" customWidth="1"/>
    <col min="2277" max="2277" width="43.85546875" style="1" customWidth="1"/>
    <col min="2278" max="2278" width="21.28515625" style="1" customWidth="1"/>
    <col min="2279" max="2279" width="20.42578125" style="1" customWidth="1"/>
    <col min="2280" max="2280" width="11.28515625" style="1" bestFit="1" customWidth="1"/>
    <col min="2281" max="2281" width="11.5703125" style="1" bestFit="1" customWidth="1"/>
    <col min="2282" max="2528" width="9.140625" style="1"/>
    <col min="2529" max="2529" width="3.140625" style="1" customWidth="1"/>
    <col min="2530" max="2530" width="3" style="1" customWidth="1"/>
    <col min="2531" max="2531" width="3.5703125" style="1" customWidth="1"/>
    <col min="2532" max="2532" width="2.42578125" style="1" customWidth="1"/>
    <col min="2533" max="2533" width="43.85546875" style="1" customWidth="1"/>
    <col min="2534" max="2534" width="21.28515625" style="1" customWidth="1"/>
    <col min="2535" max="2535" width="20.42578125" style="1" customWidth="1"/>
    <col min="2536" max="2536" width="11.28515625" style="1" bestFit="1" customWidth="1"/>
    <col min="2537" max="2537" width="11.5703125" style="1" bestFit="1" customWidth="1"/>
    <col min="2538" max="2784" width="9.140625" style="1"/>
    <col min="2785" max="2785" width="3.140625" style="1" customWidth="1"/>
    <col min="2786" max="2786" width="3" style="1" customWidth="1"/>
    <col min="2787" max="2787" width="3.5703125" style="1" customWidth="1"/>
    <col min="2788" max="2788" width="2.42578125" style="1" customWidth="1"/>
    <col min="2789" max="2789" width="43.85546875" style="1" customWidth="1"/>
    <col min="2790" max="2790" width="21.28515625" style="1" customWidth="1"/>
    <col min="2791" max="2791" width="20.42578125" style="1" customWidth="1"/>
    <col min="2792" max="2792" width="11.28515625" style="1" bestFit="1" customWidth="1"/>
    <col min="2793" max="2793" width="11.5703125" style="1" bestFit="1" customWidth="1"/>
    <col min="2794" max="3040" width="9.140625" style="1"/>
    <col min="3041" max="3041" width="3.140625" style="1" customWidth="1"/>
    <col min="3042" max="3042" width="3" style="1" customWidth="1"/>
    <col min="3043" max="3043" width="3.5703125" style="1" customWidth="1"/>
    <col min="3044" max="3044" width="2.42578125" style="1" customWidth="1"/>
    <col min="3045" max="3045" width="43.85546875" style="1" customWidth="1"/>
    <col min="3046" max="3046" width="21.28515625" style="1" customWidth="1"/>
    <col min="3047" max="3047" width="20.42578125" style="1" customWidth="1"/>
    <col min="3048" max="3048" width="11.28515625" style="1" bestFit="1" customWidth="1"/>
    <col min="3049" max="3049" width="11.5703125" style="1" bestFit="1" customWidth="1"/>
    <col min="3050" max="3296" width="9.140625" style="1"/>
    <col min="3297" max="3297" width="3.140625" style="1" customWidth="1"/>
    <col min="3298" max="3298" width="3" style="1" customWidth="1"/>
    <col min="3299" max="3299" width="3.5703125" style="1" customWidth="1"/>
    <col min="3300" max="3300" width="2.42578125" style="1" customWidth="1"/>
    <col min="3301" max="3301" width="43.85546875" style="1" customWidth="1"/>
    <col min="3302" max="3302" width="21.28515625" style="1" customWidth="1"/>
    <col min="3303" max="3303" width="20.42578125" style="1" customWidth="1"/>
    <col min="3304" max="3304" width="11.28515625" style="1" bestFit="1" customWidth="1"/>
    <col min="3305" max="3305" width="11.5703125" style="1" bestFit="1" customWidth="1"/>
    <col min="3306" max="3552" width="9.140625" style="1"/>
    <col min="3553" max="3553" width="3.140625" style="1" customWidth="1"/>
    <col min="3554" max="3554" width="3" style="1" customWidth="1"/>
    <col min="3555" max="3555" width="3.5703125" style="1" customWidth="1"/>
    <col min="3556" max="3556" width="2.42578125" style="1" customWidth="1"/>
    <col min="3557" max="3557" width="43.85546875" style="1" customWidth="1"/>
    <col min="3558" max="3558" width="21.28515625" style="1" customWidth="1"/>
    <col min="3559" max="3559" width="20.42578125" style="1" customWidth="1"/>
    <col min="3560" max="3560" width="11.28515625" style="1" bestFit="1" customWidth="1"/>
    <col min="3561" max="3561" width="11.5703125" style="1" bestFit="1" customWidth="1"/>
    <col min="3562" max="3808" width="9.140625" style="1"/>
    <col min="3809" max="3809" width="3.140625" style="1" customWidth="1"/>
    <col min="3810" max="3810" width="3" style="1" customWidth="1"/>
    <col min="3811" max="3811" width="3.5703125" style="1" customWidth="1"/>
    <col min="3812" max="3812" width="2.42578125" style="1" customWidth="1"/>
    <col min="3813" max="3813" width="43.85546875" style="1" customWidth="1"/>
    <col min="3814" max="3814" width="21.28515625" style="1" customWidth="1"/>
    <col min="3815" max="3815" width="20.42578125" style="1" customWidth="1"/>
    <col min="3816" max="3816" width="11.28515625" style="1" bestFit="1" customWidth="1"/>
    <col min="3817" max="3817" width="11.5703125" style="1" bestFit="1" customWidth="1"/>
    <col min="3818" max="4064" width="9.140625" style="1"/>
    <col min="4065" max="4065" width="3.140625" style="1" customWidth="1"/>
    <col min="4066" max="4066" width="3" style="1" customWidth="1"/>
    <col min="4067" max="4067" width="3.5703125" style="1" customWidth="1"/>
    <col min="4068" max="4068" width="2.42578125" style="1" customWidth="1"/>
    <col min="4069" max="4069" width="43.85546875" style="1" customWidth="1"/>
    <col min="4070" max="4070" width="21.28515625" style="1" customWidth="1"/>
    <col min="4071" max="4071" width="20.42578125" style="1" customWidth="1"/>
    <col min="4072" max="4072" width="11.28515625" style="1" bestFit="1" customWidth="1"/>
    <col min="4073" max="4073" width="11.5703125" style="1" bestFit="1" customWidth="1"/>
    <col min="4074" max="4320" width="9.140625" style="1"/>
    <col min="4321" max="4321" width="3.140625" style="1" customWidth="1"/>
    <col min="4322" max="4322" width="3" style="1" customWidth="1"/>
    <col min="4323" max="4323" width="3.5703125" style="1" customWidth="1"/>
    <col min="4324" max="4324" width="2.42578125" style="1" customWidth="1"/>
    <col min="4325" max="4325" width="43.85546875" style="1" customWidth="1"/>
    <col min="4326" max="4326" width="21.28515625" style="1" customWidth="1"/>
    <col min="4327" max="4327" width="20.42578125" style="1" customWidth="1"/>
    <col min="4328" max="4328" width="11.28515625" style="1" bestFit="1" customWidth="1"/>
    <col min="4329" max="4329" width="11.5703125" style="1" bestFit="1" customWidth="1"/>
    <col min="4330" max="4576" width="9.140625" style="1"/>
    <col min="4577" max="4577" width="3.140625" style="1" customWidth="1"/>
    <col min="4578" max="4578" width="3" style="1" customWidth="1"/>
    <col min="4579" max="4579" width="3.5703125" style="1" customWidth="1"/>
    <col min="4580" max="4580" width="2.42578125" style="1" customWidth="1"/>
    <col min="4581" max="4581" width="43.85546875" style="1" customWidth="1"/>
    <col min="4582" max="4582" width="21.28515625" style="1" customWidth="1"/>
    <col min="4583" max="4583" width="20.42578125" style="1" customWidth="1"/>
    <col min="4584" max="4584" width="11.28515625" style="1" bestFit="1" customWidth="1"/>
    <col min="4585" max="4585" width="11.5703125" style="1" bestFit="1" customWidth="1"/>
    <col min="4586" max="4832" width="9.140625" style="1"/>
    <col min="4833" max="4833" width="3.140625" style="1" customWidth="1"/>
    <col min="4834" max="4834" width="3" style="1" customWidth="1"/>
    <col min="4835" max="4835" width="3.5703125" style="1" customWidth="1"/>
    <col min="4836" max="4836" width="2.42578125" style="1" customWidth="1"/>
    <col min="4837" max="4837" width="43.85546875" style="1" customWidth="1"/>
    <col min="4838" max="4838" width="21.28515625" style="1" customWidth="1"/>
    <col min="4839" max="4839" width="20.42578125" style="1" customWidth="1"/>
    <col min="4840" max="4840" width="11.28515625" style="1" bestFit="1" customWidth="1"/>
    <col min="4841" max="4841" width="11.5703125" style="1" bestFit="1" customWidth="1"/>
    <col min="4842" max="5088" width="9.140625" style="1"/>
    <col min="5089" max="5089" width="3.140625" style="1" customWidth="1"/>
    <col min="5090" max="5090" width="3" style="1" customWidth="1"/>
    <col min="5091" max="5091" width="3.5703125" style="1" customWidth="1"/>
    <col min="5092" max="5092" width="2.42578125" style="1" customWidth="1"/>
    <col min="5093" max="5093" width="43.85546875" style="1" customWidth="1"/>
    <col min="5094" max="5094" width="21.28515625" style="1" customWidth="1"/>
    <col min="5095" max="5095" width="20.42578125" style="1" customWidth="1"/>
    <col min="5096" max="5096" width="11.28515625" style="1" bestFit="1" customWidth="1"/>
    <col min="5097" max="5097" width="11.5703125" style="1" bestFit="1" customWidth="1"/>
    <col min="5098" max="5344" width="9.140625" style="1"/>
    <col min="5345" max="5345" width="3.140625" style="1" customWidth="1"/>
    <col min="5346" max="5346" width="3" style="1" customWidth="1"/>
    <col min="5347" max="5347" width="3.5703125" style="1" customWidth="1"/>
    <col min="5348" max="5348" width="2.42578125" style="1" customWidth="1"/>
    <col min="5349" max="5349" width="43.85546875" style="1" customWidth="1"/>
    <col min="5350" max="5350" width="21.28515625" style="1" customWidth="1"/>
    <col min="5351" max="5351" width="20.42578125" style="1" customWidth="1"/>
    <col min="5352" max="5352" width="11.28515625" style="1" bestFit="1" customWidth="1"/>
    <col min="5353" max="5353" width="11.5703125" style="1" bestFit="1" customWidth="1"/>
    <col min="5354" max="5600" width="9.140625" style="1"/>
    <col min="5601" max="5601" width="3.140625" style="1" customWidth="1"/>
    <col min="5602" max="5602" width="3" style="1" customWidth="1"/>
    <col min="5603" max="5603" width="3.5703125" style="1" customWidth="1"/>
    <col min="5604" max="5604" width="2.42578125" style="1" customWidth="1"/>
    <col min="5605" max="5605" width="43.85546875" style="1" customWidth="1"/>
    <col min="5606" max="5606" width="21.28515625" style="1" customWidth="1"/>
    <col min="5607" max="5607" width="20.42578125" style="1" customWidth="1"/>
    <col min="5608" max="5608" width="11.28515625" style="1" bestFit="1" customWidth="1"/>
    <col min="5609" max="5609" width="11.5703125" style="1" bestFit="1" customWidth="1"/>
    <col min="5610" max="5856" width="9.140625" style="1"/>
    <col min="5857" max="5857" width="3.140625" style="1" customWidth="1"/>
    <col min="5858" max="5858" width="3" style="1" customWidth="1"/>
    <col min="5859" max="5859" width="3.5703125" style="1" customWidth="1"/>
    <col min="5860" max="5860" width="2.42578125" style="1" customWidth="1"/>
    <col min="5861" max="5861" width="43.85546875" style="1" customWidth="1"/>
    <col min="5862" max="5862" width="21.28515625" style="1" customWidth="1"/>
    <col min="5863" max="5863" width="20.42578125" style="1" customWidth="1"/>
    <col min="5864" max="5864" width="11.28515625" style="1" bestFit="1" customWidth="1"/>
    <col min="5865" max="5865" width="11.5703125" style="1" bestFit="1" customWidth="1"/>
    <col min="5866" max="6112" width="9.140625" style="1"/>
    <col min="6113" max="6113" width="3.140625" style="1" customWidth="1"/>
    <col min="6114" max="6114" width="3" style="1" customWidth="1"/>
    <col min="6115" max="6115" width="3.5703125" style="1" customWidth="1"/>
    <col min="6116" max="6116" width="2.42578125" style="1" customWidth="1"/>
    <col min="6117" max="6117" width="43.85546875" style="1" customWidth="1"/>
    <col min="6118" max="6118" width="21.28515625" style="1" customWidth="1"/>
    <col min="6119" max="6119" width="20.42578125" style="1" customWidth="1"/>
    <col min="6120" max="6120" width="11.28515625" style="1" bestFit="1" customWidth="1"/>
    <col min="6121" max="6121" width="11.5703125" style="1" bestFit="1" customWidth="1"/>
    <col min="6122" max="6368" width="9.140625" style="1"/>
    <col min="6369" max="6369" width="3.140625" style="1" customWidth="1"/>
    <col min="6370" max="6370" width="3" style="1" customWidth="1"/>
    <col min="6371" max="6371" width="3.5703125" style="1" customWidth="1"/>
    <col min="6372" max="6372" width="2.42578125" style="1" customWidth="1"/>
    <col min="6373" max="6373" width="43.85546875" style="1" customWidth="1"/>
    <col min="6374" max="6374" width="21.28515625" style="1" customWidth="1"/>
    <col min="6375" max="6375" width="20.42578125" style="1" customWidth="1"/>
    <col min="6376" max="6376" width="11.28515625" style="1" bestFit="1" customWidth="1"/>
    <col min="6377" max="6377" width="11.5703125" style="1" bestFit="1" customWidth="1"/>
    <col min="6378" max="6624" width="9.140625" style="1"/>
    <col min="6625" max="6625" width="3.140625" style="1" customWidth="1"/>
    <col min="6626" max="6626" width="3" style="1" customWidth="1"/>
    <col min="6627" max="6627" width="3.5703125" style="1" customWidth="1"/>
    <col min="6628" max="6628" width="2.42578125" style="1" customWidth="1"/>
    <col min="6629" max="6629" width="43.85546875" style="1" customWidth="1"/>
    <col min="6630" max="6630" width="21.28515625" style="1" customWidth="1"/>
    <col min="6631" max="6631" width="20.42578125" style="1" customWidth="1"/>
    <col min="6632" max="6632" width="11.28515625" style="1" bestFit="1" customWidth="1"/>
    <col min="6633" max="6633" width="11.5703125" style="1" bestFit="1" customWidth="1"/>
    <col min="6634" max="6880" width="9.140625" style="1"/>
    <col min="6881" max="6881" width="3.140625" style="1" customWidth="1"/>
    <col min="6882" max="6882" width="3" style="1" customWidth="1"/>
    <col min="6883" max="6883" width="3.5703125" style="1" customWidth="1"/>
    <col min="6884" max="6884" width="2.42578125" style="1" customWidth="1"/>
    <col min="6885" max="6885" width="43.85546875" style="1" customWidth="1"/>
    <col min="6886" max="6886" width="21.28515625" style="1" customWidth="1"/>
    <col min="6887" max="6887" width="20.42578125" style="1" customWidth="1"/>
    <col min="6888" max="6888" width="11.28515625" style="1" bestFit="1" customWidth="1"/>
    <col min="6889" max="6889" width="11.5703125" style="1" bestFit="1" customWidth="1"/>
    <col min="6890" max="7136" width="9.140625" style="1"/>
    <col min="7137" max="7137" width="3.140625" style="1" customWidth="1"/>
    <col min="7138" max="7138" width="3" style="1" customWidth="1"/>
    <col min="7139" max="7139" width="3.5703125" style="1" customWidth="1"/>
    <col min="7140" max="7140" width="2.42578125" style="1" customWidth="1"/>
    <col min="7141" max="7141" width="43.85546875" style="1" customWidth="1"/>
    <col min="7142" max="7142" width="21.28515625" style="1" customWidth="1"/>
    <col min="7143" max="7143" width="20.42578125" style="1" customWidth="1"/>
    <col min="7144" max="7144" width="11.28515625" style="1" bestFit="1" customWidth="1"/>
    <col min="7145" max="7145" width="11.5703125" style="1" bestFit="1" customWidth="1"/>
    <col min="7146" max="7392" width="9.140625" style="1"/>
    <col min="7393" max="7393" width="3.140625" style="1" customWidth="1"/>
    <col min="7394" max="7394" width="3" style="1" customWidth="1"/>
    <col min="7395" max="7395" width="3.5703125" style="1" customWidth="1"/>
    <col min="7396" max="7396" width="2.42578125" style="1" customWidth="1"/>
    <col min="7397" max="7397" width="43.85546875" style="1" customWidth="1"/>
    <col min="7398" max="7398" width="21.28515625" style="1" customWidth="1"/>
    <col min="7399" max="7399" width="20.42578125" style="1" customWidth="1"/>
    <col min="7400" max="7400" width="11.28515625" style="1" bestFit="1" customWidth="1"/>
    <col min="7401" max="7401" width="11.5703125" style="1" bestFit="1" customWidth="1"/>
    <col min="7402" max="7648" width="9.140625" style="1"/>
    <col min="7649" max="7649" width="3.140625" style="1" customWidth="1"/>
    <col min="7650" max="7650" width="3" style="1" customWidth="1"/>
    <col min="7651" max="7651" width="3.5703125" style="1" customWidth="1"/>
    <col min="7652" max="7652" width="2.42578125" style="1" customWidth="1"/>
    <col min="7653" max="7653" width="43.85546875" style="1" customWidth="1"/>
    <col min="7654" max="7654" width="21.28515625" style="1" customWidth="1"/>
    <col min="7655" max="7655" width="20.42578125" style="1" customWidth="1"/>
    <col min="7656" max="7656" width="11.28515625" style="1" bestFit="1" customWidth="1"/>
    <col min="7657" max="7657" width="11.5703125" style="1" bestFit="1" customWidth="1"/>
    <col min="7658" max="7904" width="9.140625" style="1"/>
    <col min="7905" max="7905" width="3.140625" style="1" customWidth="1"/>
    <col min="7906" max="7906" width="3" style="1" customWidth="1"/>
    <col min="7907" max="7907" width="3.5703125" style="1" customWidth="1"/>
    <col min="7908" max="7908" width="2.42578125" style="1" customWidth="1"/>
    <col min="7909" max="7909" width="43.85546875" style="1" customWidth="1"/>
    <col min="7910" max="7910" width="21.28515625" style="1" customWidth="1"/>
    <col min="7911" max="7911" width="20.42578125" style="1" customWidth="1"/>
    <col min="7912" max="7912" width="11.28515625" style="1" bestFit="1" customWidth="1"/>
    <col min="7913" max="7913" width="11.5703125" style="1" bestFit="1" customWidth="1"/>
    <col min="7914" max="8160" width="9.140625" style="1"/>
    <col min="8161" max="8161" width="3.140625" style="1" customWidth="1"/>
    <col min="8162" max="8162" width="3" style="1" customWidth="1"/>
    <col min="8163" max="8163" width="3.5703125" style="1" customWidth="1"/>
    <col min="8164" max="8164" width="2.42578125" style="1" customWidth="1"/>
    <col min="8165" max="8165" width="43.85546875" style="1" customWidth="1"/>
    <col min="8166" max="8166" width="21.28515625" style="1" customWidth="1"/>
    <col min="8167" max="8167" width="20.42578125" style="1" customWidth="1"/>
    <col min="8168" max="8168" width="11.28515625" style="1" bestFit="1" customWidth="1"/>
    <col min="8169" max="8169" width="11.5703125" style="1" bestFit="1" customWidth="1"/>
    <col min="8170" max="8416" width="9.140625" style="1"/>
    <col min="8417" max="8417" width="3.140625" style="1" customWidth="1"/>
    <col min="8418" max="8418" width="3" style="1" customWidth="1"/>
    <col min="8419" max="8419" width="3.5703125" style="1" customWidth="1"/>
    <col min="8420" max="8420" width="2.42578125" style="1" customWidth="1"/>
    <col min="8421" max="8421" width="43.85546875" style="1" customWidth="1"/>
    <col min="8422" max="8422" width="21.28515625" style="1" customWidth="1"/>
    <col min="8423" max="8423" width="20.42578125" style="1" customWidth="1"/>
    <col min="8424" max="8424" width="11.28515625" style="1" bestFit="1" customWidth="1"/>
    <col min="8425" max="8425" width="11.5703125" style="1" bestFit="1" customWidth="1"/>
    <col min="8426" max="8672" width="9.140625" style="1"/>
    <col min="8673" max="8673" width="3.140625" style="1" customWidth="1"/>
    <col min="8674" max="8674" width="3" style="1" customWidth="1"/>
    <col min="8675" max="8675" width="3.5703125" style="1" customWidth="1"/>
    <col min="8676" max="8676" width="2.42578125" style="1" customWidth="1"/>
    <col min="8677" max="8677" width="43.85546875" style="1" customWidth="1"/>
    <col min="8678" max="8678" width="21.28515625" style="1" customWidth="1"/>
    <col min="8679" max="8679" width="20.42578125" style="1" customWidth="1"/>
    <col min="8680" max="8680" width="11.28515625" style="1" bestFit="1" customWidth="1"/>
    <col min="8681" max="8681" width="11.5703125" style="1" bestFit="1" customWidth="1"/>
    <col min="8682" max="8928" width="9.140625" style="1"/>
    <col min="8929" max="8929" width="3.140625" style="1" customWidth="1"/>
    <col min="8930" max="8930" width="3" style="1" customWidth="1"/>
    <col min="8931" max="8931" width="3.5703125" style="1" customWidth="1"/>
    <col min="8932" max="8932" width="2.42578125" style="1" customWidth="1"/>
    <col min="8933" max="8933" width="43.85546875" style="1" customWidth="1"/>
    <col min="8934" max="8934" width="21.28515625" style="1" customWidth="1"/>
    <col min="8935" max="8935" width="20.42578125" style="1" customWidth="1"/>
    <col min="8936" max="8936" width="11.28515625" style="1" bestFit="1" customWidth="1"/>
    <col min="8937" max="8937" width="11.5703125" style="1" bestFit="1" customWidth="1"/>
    <col min="8938" max="9184" width="9.140625" style="1"/>
    <col min="9185" max="9185" width="3.140625" style="1" customWidth="1"/>
    <col min="9186" max="9186" width="3" style="1" customWidth="1"/>
    <col min="9187" max="9187" width="3.5703125" style="1" customWidth="1"/>
    <col min="9188" max="9188" width="2.42578125" style="1" customWidth="1"/>
    <col min="9189" max="9189" width="43.85546875" style="1" customWidth="1"/>
    <col min="9190" max="9190" width="21.28515625" style="1" customWidth="1"/>
    <col min="9191" max="9191" width="20.42578125" style="1" customWidth="1"/>
    <col min="9192" max="9192" width="11.28515625" style="1" bestFit="1" customWidth="1"/>
    <col min="9193" max="9193" width="11.5703125" style="1" bestFit="1" customWidth="1"/>
    <col min="9194" max="9440" width="9.140625" style="1"/>
    <col min="9441" max="9441" width="3.140625" style="1" customWidth="1"/>
    <col min="9442" max="9442" width="3" style="1" customWidth="1"/>
    <col min="9443" max="9443" width="3.5703125" style="1" customWidth="1"/>
    <col min="9444" max="9444" width="2.42578125" style="1" customWidth="1"/>
    <col min="9445" max="9445" width="43.85546875" style="1" customWidth="1"/>
    <col min="9446" max="9446" width="21.28515625" style="1" customWidth="1"/>
    <col min="9447" max="9447" width="20.42578125" style="1" customWidth="1"/>
    <col min="9448" max="9448" width="11.28515625" style="1" bestFit="1" customWidth="1"/>
    <col min="9449" max="9449" width="11.5703125" style="1" bestFit="1" customWidth="1"/>
    <col min="9450" max="9696" width="9.140625" style="1"/>
    <col min="9697" max="9697" width="3.140625" style="1" customWidth="1"/>
    <col min="9698" max="9698" width="3" style="1" customWidth="1"/>
    <col min="9699" max="9699" width="3.5703125" style="1" customWidth="1"/>
    <col min="9700" max="9700" width="2.42578125" style="1" customWidth="1"/>
    <col min="9701" max="9701" width="43.85546875" style="1" customWidth="1"/>
    <col min="9702" max="9702" width="21.28515625" style="1" customWidth="1"/>
    <col min="9703" max="9703" width="20.42578125" style="1" customWidth="1"/>
    <col min="9704" max="9704" width="11.28515625" style="1" bestFit="1" customWidth="1"/>
    <col min="9705" max="9705" width="11.5703125" style="1" bestFit="1" customWidth="1"/>
    <col min="9706" max="9952" width="9.140625" style="1"/>
    <col min="9953" max="9953" width="3.140625" style="1" customWidth="1"/>
    <col min="9954" max="9954" width="3" style="1" customWidth="1"/>
    <col min="9955" max="9955" width="3.5703125" style="1" customWidth="1"/>
    <col min="9956" max="9956" width="2.42578125" style="1" customWidth="1"/>
    <col min="9957" max="9957" width="43.85546875" style="1" customWidth="1"/>
    <col min="9958" max="9958" width="21.28515625" style="1" customWidth="1"/>
    <col min="9959" max="9959" width="20.42578125" style="1" customWidth="1"/>
    <col min="9960" max="9960" width="11.28515625" style="1" bestFit="1" customWidth="1"/>
    <col min="9961" max="9961" width="11.5703125" style="1" bestFit="1" customWidth="1"/>
    <col min="9962" max="10208" width="9.140625" style="1"/>
    <col min="10209" max="10209" width="3.140625" style="1" customWidth="1"/>
    <col min="10210" max="10210" width="3" style="1" customWidth="1"/>
    <col min="10211" max="10211" width="3.5703125" style="1" customWidth="1"/>
    <col min="10212" max="10212" width="2.42578125" style="1" customWidth="1"/>
    <col min="10213" max="10213" width="43.85546875" style="1" customWidth="1"/>
    <col min="10214" max="10214" width="21.28515625" style="1" customWidth="1"/>
    <col min="10215" max="10215" width="20.42578125" style="1" customWidth="1"/>
    <col min="10216" max="10216" width="11.28515625" style="1" bestFit="1" customWidth="1"/>
    <col min="10217" max="10217" width="11.5703125" style="1" bestFit="1" customWidth="1"/>
    <col min="10218" max="10464" width="9.140625" style="1"/>
    <col min="10465" max="10465" width="3.140625" style="1" customWidth="1"/>
    <col min="10466" max="10466" width="3" style="1" customWidth="1"/>
    <col min="10467" max="10467" width="3.5703125" style="1" customWidth="1"/>
    <col min="10468" max="10468" width="2.42578125" style="1" customWidth="1"/>
    <col min="10469" max="10469" width="43.85546875" style="1" customWidth="1"/>
    <col min="10470" max="10470" width="21.28515625" style="1" customWidth="1"/>
    <col min="10471" max="10471" width="20.42578125" style="1" customWidth="1"/>
    <col min="10472" max="10472" width="11.28515625" style="1" bestFit="1" customWidth="1"/>
    <col min="10473" max="10473" width="11.5703125" style="1" bestFit="1" customWidth="1"/>
    <col min="10474" max="10720" width="9.140625" style="1"/>
    <col min="10721" max="10721" width="3.140625" style="1" customWidth="1"/>
    <col min="10722" max="10722" width="3" style="1" customWidth="1"/>
    <col min="10723" max="10723" width="3.5703125" style="1" customWidth="1"/>
    <col min="10724" max="10724" width="2.42578125" style="1" customWidth="1"/>
    <col min="10725" max="10725" width="43.85546875" style="1" customWidth="1"/>
    <col min="10726" max="10726" width="21.28515625" style="1" customWidth="1"/>
    <col min="10727" max="10727" width="20.42578125" style="1" customWidth="1"/>
    <col min="10728" max="10728" width="11.28515625" style="1" bestFit="1" customWidth="1"/>
    <col min="10729" max="10729" width="11.5703125" style="1" bestFit="1" customWidth="1"/>
    <col min="10730" max="10976" width="9.140625" style="1"/>
    <col min="10977" max="10977" width="3.140625" style="1" customWidth="1"/>
    <col min="10978" max="10978" width="3" style="1" customWidth="1"/>
    <col min="10979" max="10979" width="3.5703125" style="1" customWidth="1"/>
    <col min="10980" max="10980" width="2.42578125" style="1" customWidth="1"/>
    <col min="10981" max="10981" width="43.85546875" style="1" customWidth="1"/>
    <col min="10982" max="10982" width="21.28515625" style="1" customWidth="1"/>
    <col min="10983" max="10983" width="20.42578125" style="1" customWidth="1"/>
    <col min="10984" max="10984" width="11.28515625" style="1" bestFit="1" customWidth="1"/>
    <col min="10985" max="10985" width="11.5703125" style="1" bestFit="1" customWidth="1"/>
    <col min="10986" max="11232" width="9.140625" style="1"/>
    <col min="11233" max="11233" width="3.140625" style="1" customWidth="1"/>
    <col min="11234" max="11234" width="3" style="1" customWidth="1"/>
    <col min="11235" max="11235" width="3.5703125" style="1" customWidth="1"/>
    <col min="11236" max="11236" width="2.42578125" style="1" customWidth="1"/>
    <col min="11237" max="11237" width="43.85546875" style="1" customWidth="1"/>
    <col min="11238" max="11238" width="21.28515625" style="1" customWidth="1"/>
    <col min="11239" max="11239" width="20.42578125" style="1" customWidth="1"/>
    <col min="11240" max="11240" width="11.28515625" style="1" bestFit="1" customWidth="1"/>
    <col min="11241" max="11241" width="11.5703125" style="1" bestFit="1" customWidth="1"/>
    <col min="11242" max="11488" width="9.140625" style="1"/>
    <col min="11489" max="11489" width="3.140625" style="1" customWidth="1"/>
    <col min="11490" max="11490" width="3" style="1" customWidth="1"/>
    <col min="11491" max="11491" width="3.5703125" style="1" customWidth="1"/>
    <col min="11492" max="11492" width="2.42578125" style="1" customWidth="1"/>
    <col min="11493" max="11493" width="43.85546875" style="1" customWidth="1"/>
    <col min="11494" max="11494" width="21.28515625" style="1" customWidth="1"/>
    <col min="11495" max="11495" width="20.42578125" style="1" customWidth="1"/>
    <col min="11496" max="11496" width="11.28515625" style="1" bestFit="1" customWidth="1"/>
    <col min="11497" max="11497" width="11.5703125" style="1" bestFit="1" customWidth="1"/>
    <col min="11498" max="11744" width="9.140625" style="1"/>
    <col min="11745" max="11745" width="3.140625" style="1" customWidth="1"/>
    <col min="11746" max="11746" width="3" style="1" customWidth="1"/>
    <col min="11747" max="11747" width="3.5703125" style="1" customWidth="1"/>
    <col min="11748" max="11748" width="2.42578125" style="1" customWidth="1"/>
    <col min="11749" max="11749" width="43.85546875" style="1" customWidth="1"/>
    <col min="11750" max="11750" width="21.28515625" style="1" customWidth="1"/>
    <col min="11751" max="11751" width="20.42578125" style="1" customWidth="1"/>
    <col min="11752" max="11752" width="11.28515625" style="1" bestFit="1" customWidth="1"/>
    <col min="11753" max="11753" width="11.5703125" style="1" bestFit="1" customWidth="1"/>
    <col min="11754" max="12000" width="9.140625" style="1"/>
    <col min="12001" max="12001" width="3.140625" style="1" customWidth="1"/>
    <col min="12002" max="12002" width="3" style="1" customWidth="1"/>
    <col min="12003" max="12003" width="3.5703125" style="1" customWidth="1"/>
    <col min="12004" max="12004" width="2.42578125" style="1" customWidth="1"/>
    <col min="12005" max="12005" width="43.85546875" style="1" customWidth="1"/>
    <col min="12006" max="12006" width="21.28515625" style="1" customWidth="1"/>
    <col min="12007" max="12007" width="20.42578125" style="1" customWidth="1"/>
    <col min="12008" max="12008" width="11.28515625" style="1" bestFit="1" customWidth="1"/>
    <col min="12009" max="12009" width="11.5703125" style="1" bestFit="1" customWidth="1"/>
    <col min="12010" max="12256" width="9.140625" style="1"/>
    <col min="12257" max="12257" width="3.140625" style="1" customWidth="1"/>
    <col min="12258" max="12258" width="3" style="1" customWidth="1"/>
    <col min="12259" max="12259" width="3.5703125" style="1" customWidth="1"/>
    <col min="12260" max="12260" width="2.42578125" style="1" customWidth="1"/>
    <col min="12261" max="12261" width="43.85546875" style="1" customWidth="1"/>
    <col min="12262" max="12262" width="21.28515625" style="1" customWidth="1"/>
    <col min="12263" max="12263" width="20.42578125" style="1" customWidth="1"/>
    <col min="12264" max="12264" width="11.28515625" style="1" bestFit="1" customWidth="1"/>
    <col min="12265" max="12265" width="11.5703125" style="1" bestFit="1" customWidth="1"/>
    <col min="12266" max="12512" width="9.140625" style="1"/>
    <col min="12513" max="12513" width="3.140625" style="1" customWidth="1"/>
    <col min="12514" max="12514" width="3" style="1" customWidth="1"/>
    <col min="12515" max="12515" width="3.5703125" style="1" customWidth="1"/>
    <col min="12516" max="12516" width="2.42578125" style="1" customWidth="1"/>
    <col min="12517" max="12517" width="43.85546875" style="1" customWidth="1"/>
    <col min="12518" max="12518" width="21.28515625" style="1" customWidth="1"/>
    <col min="12519" max="12519" width="20.42578125" style="1" customWidth="1"/>
    <col min="12520" max="12520" width="11.28515625" style="1" bestFit="1" customWidth="1"/>
    <col min="12521" max="12521" width="11.5703125" style="1" bestFit="1" customWidth="1"/>
    <col min="12522" max="12768" width="9.140625" style="1"/>
    <col min="12769" max="12769" width="3.140625" style="1" customWidth="1"/>
    <col min="12770" max="12770" width="3" style="1" customWidth="1"/>
    <col min="12771" max="12771" width="3.5703125" style="1" customWidth="1"/>
    <col min="12772" max="12772" width="2.42578125" style="1" customWidth="1"/>
    <col min="12773" max="12773" width="43.85546875" style="1" customWidth="1"/>
    <col min="12774" max="12774" width="21.28515625" style="1" customWidth="1"/>
    <col min="12775" max="12775" width="20.42578125" style="1" customWidth="1"/>
    <col min="12776" max="12776" width="11.28515625" style="1" bestFit="1" customWidth="1"/>
    <col min="12777" max="12777" width="11.5703125" style="1" bestFit="1" customWidth="1"/>
    <col min="12778" max="13024" width="9.140625" style="1"/>
    <col min="13025" max="13025" width="3.140625" style="1" customWidth="1"/>
    <col min="13026" max="13026" width="3" style="1" customWidth="1"/>
    <col min="13027" max="13027" width="3.5703125" style="1" customWidth="1"/>
    <col min="13028" max="13028" width="2.42578125" style="1" customWidth="1"/>
    <col min="13029" max="13029" width="43.85546875" style="1" customWidth="1"/>
    <col min="13030" max="13030" width="21.28515625" style="1" customWidth="1"/>
    <col min="13031" max="13031" width="20.42578125" style="1" customWidth="1"/>
    <col min="13032" max="13032" width="11.28515625" style="1" bestFit="1" customWidth="1"/>
    <col min="13033" max="13033" width="11.5703125" style="1" bestFit="1" customWidth="1"/>
    <col min="13034" max="13280" width="9.140625" style="1"/>
    <col min="13281" max="13281" width="3.140625" style="1" customWidth="1"/>
    <col min="13282" max="13282" width="3" style="1" customWidth="1"/>
    <col min="13283" max="13283" width="3.5703125" style="1" customWidth="1"/>
    <col min="13284" max="13284" width="2.42578125" style="1" customWidth="1"/>
    <col min="13285" max="13285" width="43.85546875" style="1" customWidth="1"/>
    <col min="13286" max="13286" width="21.28515625" style="1" customWidth="1"/>
    <col min="13287" max="13287" width="20.42578125" style="1" customWidth="1"/>
    <col min="13288" max="13288" width="11.28515625" style="1" bestFit="1" customWidth="1"/>
    <col min="13289" max="13289" width="11.5703125" style="1" bestFit="1" customWidth="1"/>
    <col min="13290" max="13536" width="9.140625" style="1"/>
    <col min="13537" max="13537" width="3.140625" style="1" customWidth="1"/>
    <col min="13538" max="13538" width="3" style="1" customWidth="1"/>
    <col min="13539" max="13539" width="3.5703125" style="1" customWidth="1"/>
    <col min="13540" max="13540" width="2.42578125" style="1" customWidth="1"/>
    <col min="13541" max="13541" width="43.85546875" style="1" customWidth="1"/>
    <col min="13542" max="13542" width="21.28515625" style="1" customWidth="1"/>
    <col min="13543" max="13543" width="20.42578125" style="1" customWidth="1"/>
    <col min="13544" max="13544" width="11.28515625" style="1" bestFit="1" customWidth="1"/>
    <col min="13545" max="13545" width="11.5703125" style="1" bestFit="1" customWidth="1"/>
    <col min="13546" max="13792" width="9.140625" style="1"/>
    <col min="13793" max="13793" width="3.140625" style="1" customWidth="1"/>
    <col min="13794" max="13794" width="3" style="1" customWidth="1"/>
    <col min="13795" max="13795" width="3.5703125" style="1" customWidth="1"/>
    <col min="13796" max="13796" width="2.42578125" style="1" customWidth="1"/>
    <col min="13797" max="13797" width="43.85546875" style="1" customWidth="1"/>
    <col min="13798" max="13798" width="21.28515625" style="1" customWidth="1"/>
    <col min="13799" max="13799" width="20.42578125" style="1" customWidth="1"/>
    <col min="13800" max="13800" width="11.28515625" style="1" bestFit="1" customWidth="1"/>
    <col min="13801" max="13801" width="11.5703125" style="1" bestFit="1" customWidth="1"/>
    <col min="13802" max="14048" width="9.140625" style="1"/>
    <col min="14049" max="14049" width="3.140625" style="1" customWidth="1"/>
    <col min="14050" max="14050" width="3" style="1" customWidth="1"/>
    <col min="14051" max="14051" width="3.5703125" style="1" customWidth="1"/>
    <col min="14052" max="14052" width="2.42578125" style="1" customWidth="1"/>
    <col min="14053" max="14053" width="43.85546875" style="1" customWidth="1"/>
    <col min="14054" max="14054" width="21.28515625" style="1" customWidth="1"/>
    <col min="14055" max="14055" width="20.42578125" style="1" customWidth="1"/>
    <col min="14056" max="14056" width="11.28515625" style="1" bestFit="1" customWidth="1"/>
    <col min="14057" max="14057" width="11.5703125" style="1" bestFit="1" customWidth="1"/>
    <col min="14058" max="14304" width="9.140625" style="1"/>
    <col min="14305" max="14305" width="3.140625" style="1" customWidth="1"/>
    <col min="14306" max="14306" width="3" style="1" customWidth="1"/>
    <col min="14307" max="14307" width="3.5703125" style="1" customWidth="1"/>
    <col min="14308" max="14308" width="2.42578125" style="1" customWidth="1"/>
    <col min="14309" max="14309" width="43.85546875" style="1" customWidth="1"/>
    <col min="14310" max="14310" width="21.28515625" style="1" customWidth="1"/>
    <col min="14311" max="14311" width="20.42578125" style="1" customWidth="1"/>
    <col min="14312" max="14312" width="11.28515625" style="1" bestFit="1" customWidth="1"/>
    <col min="14313" max="14313" width="11.5703125" style="1" bestFit="1" customWidth="1"/>
    <col min="14314" max="14560" width="9.140625" style="1"/>
    <col min="14561" max="14561" width="3.140625" style="1" customWidth="1"/>
    <col min="14562" max="14562" width="3" style="1" customWidth="1"/>
    <col min="14563" max="14563" width="3.5703125" style="1" customWidth="1"/>
    <col min="14564" max="14564" width="2.42578125" style="1" customWidth="1"/>
    <col min="14565" max="14565" width="43.85546875" style="1" customWidth="1"/>
    <col min="14566" max="14566" width="21.28515625" style="1" customWidth="1"/>
    <col min="14567" max="14567" width="20.42578125" style="1" customWidth="1"/>
    <col min="14568" max="14568" width="11.28515625" style="1" bestFit="1" customWidth="1"/>
    <col min="14569" max="14569" width="11.5703125" style="1" bestFit="1" customWidth="1"/>
    <col min="14570" max="14816" width="9.140625" style="1"/>
    <col min="14817" max="14817" width="3.140625" style="1" customWidth="1"/>
    <col min="14818" max="14818" width="3" style="1" customWidth="1"/>
    <col min="14819" max="14819" width="3.5703125" style="1" customWidth="1"/>
    <col min="14820" max="14820" width="2.42578125" style="1" customWidth="1"/>
    <col min="14821" max="14821" width="43.85546875" style="1" customWidth="1"/>
    <col min="14822" max="14822" width="21.28515625" style="1" customWidth="1"/>
    <col min="14823" max="14823" width="20.42578125" style="1" customWidth="1"/>
    <col min="14824" max="14824" width="11.28515625" style="1" bestFit="1" customWidth="1"/>
    <col min="14825" max="14825" width="11.5703125" style="1" bestFit="1" customWidth="1"/>
    <col min="14826" max="15072" width="9.140625" style="1"/>
    <col min="15073" max="15073" width="3.140625" style="1" customWidth="1"/>
    <col min="15074" max="15074" width="3" style="1" customWidth="1"/>
    <col min="15075" max="15075" width="3.5703125" style="1" customWidth="1"/>
    <col min="15076" max="15076" width="2.42578125" style="1" customWidth="1"/>
    <col min="15077" max="15077" width="43.85546875" style="1" customWidth="1"/>
    <col min="15078" max="15078" width="21.28515625" style="1" customWidth="1"/>
    <col min="15079" max="15079" width="20.42578125" style="1" customWidth="1"/>
    <col min="15080" max="15080" width="11.28515625" style="1" bestFit="1" customWidth="1"/>
    <col min="15081" max="15081" width="11.5703125" style="1" bestFit="1" customWidth="1"/>
    <col min="15082" max="15328" width="9.140625" style="1"/>
    <col min="15329" max="15329" width="3.140625" style="1" customWidth="1"/>
    <col min="15330" max="15330" width="3" style="1" customWidth="1"/>
    <col min="15331" max="15331" width="3.5703125" style="1" customWidth="1"/>
    <col min="15332" max="15332" width="2.42578125" style="1" customWidth="1"/>
    <col min="15333" max="15333" width="43.85546875" style="1" customWidth="1"/>
    <col min="15334" max="15334" width="21.28515625" style="1" customWidth="1"/>
    <col min="15335" max="15335" width="20.42578125" style="1" customWidth="1"/>
    <col min="15336" max="15336" width="11.28515625" style="1" bestFit="1" customWidth="1"/>
    <col min="15337" max="15337" width="11.5703125" style="1" bestFit="1" customWidth="1"/>
    <col min="15338" max="15584" width="9.140625" style="1"/>
    <col min="15585" max="15585" width="3.140625" style="1" customWidth="1"/>
    <col min="15586" max="15586" width="3" style="1" customWidth="1"/>
    <col min="15587" max="15587" width="3.5703125" style="1" customWidth="1"/>
    <col min="15588" max="15588" width="2.42578125" style="1" customWidth="1"/>
    <col min="15589" max="15589" width="43.85546875" style="1" customWidth="1"/>
    <col min="15590" max="15590" width="21.28515625" style="1" customWidth="1"/>
    <col min="15591" max="15591" width="20.42578125" style="1" customWidth="1"/>
    <col min="15592" max="15592" width="11.28515625" style="1" bestFit="1" customWidth="1"/>
    <col min="15593" max="15593" width="11.5703125" style="1" bestFit="1" customWidth="1"/>
    <col min="15594" max="15840" width="9.140625" style="1"/>
    <col min="15841" max="15841" width="3.140625" style="1" customWidth="1"/>
    <col min="15842" max="15842" width="3" style="1" customWidth="1"/>
    <col min="15843" max="15843" width="3.5703125" style="1" customWidth="1"/>
    <col min="15844" max="15844" width="2.42578125" style="1" customWidth="1"/>
    <col min="15845" max="15845" width="43.85546875" style="1" customWidth="1"/>
    <col min="15846" max="15846" width="21.28515625" style="1" customWidth="1"/>
    <col min="15847" max="15847" width="20.42578125" style="1" customWidth="1"/>
    <col min="15848" max="15848" width="11.28515625" style="1" bestFit="1" customWidth="1"/>
    <col min="15849" max="15849" width="11.5703125" style="1" bestFit="1" customWidth="1"/>
    <col min="15850" max="16096" width="9.140625" style="1"/>
    <col min="16097" max="16097" width="3.140625" style="1" customWidth="1"/>
    <col min="16098" max="16098" width="3" style="1" customWidth="1"/>
    <col min="16099" max="16099" width="3.5703125" style="1" customWidth="1"/>
    <col min="16100" max="16100" width="2.42578125" style="1" customWidth="1"/>
    <col min="16101" max="16101" width="43.85546875" style="1" customWidth="1"/>
    <col min="16102" max="16102" width="21.28515625" style="1" customWidth="1"/>
    <col min="16103" max="16103" width="20.42578125" style="1" customWidth="1"/>
    <col min="16104" max="16104" width="11.28515625" style="1" bestFit="1" customWidth="1"/>
    <col min="16105" max="16105" width="11.5703125" style="1" bestFit="1" customWidth="1"/>
    <col min="16106" max="16384" width="9.140625" style="1"/>
  </cols>
  <sheetData>
    <row r="1" spans="2:7" ht="14.25" thickBot="1"/>
    <row r="2" spans="2:7" ht="15" thickTop="1">
      <c r="B2" s="37" t="s">
        <v>856</v>
      </c>
      <c r="C2" s="2"/>
      <c r="D2" s="2"/>
      <c r="E2" s="2"/>
      <c r="F2" s="2"/>
      <c r="G2" s="710"/>
    </row>
    <row r="3" spans="2:7" ht="14.25">
      <c r="B3" s="756"/>
      <c r="C3" s="757"/>
      <c r="D3" s="757"/>
      <c r="E3" s="757"/>
      <c r="F3" s="757" t="s">
        <v>833</v>
      </c>
      <c r="G3" s="13"/>
    </row>
    <row r="4" spans="2:7" ht="36" customHeight="1">
      <c r="B4" s="906" t="s">
        <v>857</v>
      </c>
      <c r="C4" s="907"/>
      <c r="D4" s="907"/>
      <c r="E4" s="907"/>
      <c r="F4" s="907"/>
      <c r="G4" s="1248"/>
    </row>
    <row r="5" spans="2:7" ht="14.25">
      <c r="B5" s="916" t="s">
        <v>3</v>
      </c>
      <c r="C5" s="917"/>
      <c r="D5" s="917"/>
      <c r="E5" s="917"/>
      <c r="F5" s="902" t="s">
        <v>850</v>
      </c>
      <c r="G5" s="903"/>
    </row>
    <row r="6" spans="2:7" ht="75.75" customHeight="1">
      <c r="B6" s="916"/>
      <c r="C6" s="917"/>
      <c r="D6" s="917"/>
      <c r="E6" s="917"/>
      <c r="F6" s="47" t="s">
        <v>8</v>
      </c>
      <c r="G6" s="711" t="s">
        <v>9</v>
      </c>
    </row>
    <row r="7" spans="2:7" ht="14.25">
      <c r="B7" s="4" t="s">
        <v>10</v>
      </c>
      <c r="C7" s="5"/>
      <c r="D7" s="6"/>
      <c r="E7" s="7"/>
      <c r="F7" s="8"/>
      <c r="G7" s="712"/>
    </row>
    <row r="8" spans="2:7" ht="14.25">
      <c r="B8" s="9"/>
      <c r="C8" s="5" t="s">
        <v>11</v>
      </c>
      <c r="D8" s="10"/>
      <c r="E8" s="7"/>
      <c r="F8" s="8">
        <v>1132356825</v>
      </c>
      <c r="G8" s="712">
        <v>1335340600</v>
      </c>
    </row>
    <row r="9" spans="2:7">
      <c r="B9" s="9"/>
      <c r="C9" s="11"/>
      <c r="D9" s="10"/>
      <c r="E9" s="7" t="s">
        <v>12</v>
      </c>
      <c r="F9" s="8">
        <v>0</v>
      </c>
      <c r="G9" s="712">
        <v>0</v>
      </c>
    </row>
    <row r="10" spans="2:7" ht="28.5">
      <c r="B10" s="9"/>
      <c r="C10" s="11"/>
      <c r="D10" s="10"/>
      <c r="E10" s="40" t="s">
        <v>13</v>
      </c>
      <c r="F10" s="713">
        <v>1132356825</v>
      </c>
      <c r="G10" s="714">
        <v>1335340600</v>
      </c>
    </row>
    <row r="11" spans="2:7">
      <c r="B11" s="9"/>
      <c r="C11" s="11"/>
      <c r="D11" s="10"/>
      <c r="E11" s="7" t="s">
        <v>14</v>
      </c>
      <c r="F11" s="713">
        <v>0</v>
      </c>
      <c r="G11" s="714">
        <v>0</v>
      </c>
    </row>
    <row r="12" spans="2:7" ht="14.25">
      <c r="B12" s="9"/>
      <c r="C12" s="5" t="s">
        <v>15</v>
      </c>
      <c r="D12" s="6"/>
      <c r="E12" s="7"/>
      <c r="F12" s="12"/>
      <c r="G12" s="715"/>
    </row>
    <row r="13" spans="2:7" ht="14.25">
      <c r="B13" s="9"/>
      <c r="C13" s="5"/>
      <c r="D13" s="10" t="s">
        <v>16</v>
      </c>
      <c r="E13" s="7"/>
      <c r="F13" s="8">
        <v>226691779.82000002</v>
      </c>
      <c r="G13" s="712">
        <v>264590932.12999997</v>
      </c>
    </row>
    <row r="14" spans="2:7">
      <c r="B14" s="9"/>
      <c r="C14" s="11"/>
      <c r="D14" s="13" t="s">
        <v>17</v>
      </c>
      <c r="E14" s="7"/>
      <c r="F14" s="8">
        <v>0</v>
      </c>
      <c r="G14" s="712">
        <v>0</v>
      </c>
    </row>
    <row r="15" spans="2:7">
      <c r="B15" s="9"/>
      <c r="C15" s="11"/>
      <c r="D15" s="13" t="s">
        <v>18</v>
      </c>
      <c r="E15" s="7"/>
      <c r="F15" s="8">
        <v>0</v>
      </c>
      <c r="G15" s="712">
        <v>0</v>
      </c>
    </row>
    <row r="16" spans="2:7">
      <c r="B16" s="9"/>
      <c r="C16" s="11"/>
      <c r="D16" s="7" t="s">
        <v>19</v>
      </c>
      <c r="E16" s="7"/>
      <c r="F16" s="8">
        <v>29693262</v>
      </c>
      <c r="G16" s="712">
        <v>32480235</v>
      </c>
    </row>
    <row r="17" spans="2:7">
      <c r="B17" s="9"/>
      <c r="C17" s="11"/>
      <c r="D17" s="7" t="s">
        <v>20</v>
      </c>
      <c r="E17" s="7"/>
      <c r="F17" s="8">
        <v>32609</v>
      </c>
      <c r="G17" s="712">
        <v>845281</v>
      </c>
    </row>
    <row r="18" spans="2:7">
      <c r="B18" s="9"/>
      <c r="C18" s="11"/>
      <c r="D18" s="7" t="s">
        <v>21</v>
      </c>
      <c r="E18" s="7"/>
      <c r="F18" s="8">
        <v>0</v>
      </c>
      <c r="G18" s="712">
        <v>0</v>
      </c>
    </row>
    <row r="19" spans="2:7">
      <c r="B19" s="9"/>
      <c r="C19" s="11"/>
      <c r="D19" s="7" t="s">
        <v>22</v>
      </c>
      <c r="E19" s="7"/>
      <c r="F19" s="8">
        <v>31138051.869999997</v>
      </c>
      <c r="G19" s="712">
        <v>1891964.06</v>
      </c>
    </row>
    <row r="20" spans="2:7">
      <c r="B20" s="9"/>
      <c r="C20" s="11"/>
      <c r="D20" s="7" t="s">
        <v>23</v>
      </c>
      <c r="E20" s="7"/>
      <c r="F20" s="12"/>
      <c r="G20" s="715"/>
    </row>
    <row r="21" spans="2:7">
      <c r="B21" s="9"/>
      <c r="C21" s="11"/>
      <c r="D21" s="10"/>
      <c r="E21" s="7" t="s">
        <v>24</v>
      </c>
      <c r="F21" s="8">
        <v>11828454.92</v>
      </c>
      <c r="G21" s="712">
        <v>14880580.069999998</v>
      </c>
    </row>
    <row r="22" spans="2:7">
      <c r="B22" s="9"/>
      <c r="C22" s="11"/>
      <c r="D22" s="10"/>
      <c r="E22" s="7" t="s">
        <v>25</v>
      </c>
      <c r="F22" s="8">
        <v>135589556.03</v>
      </c>
      <c r="G22" s="712">
        <v>145587732.24000001</v>
      </c>
    </row>
    <row r="23" spans="2:7" ht="14.25">
      <c r="B23" s="9"/>
      <c r="C23" s="5" t="s">
        <v>26</v>
      </c>
      <c r="D23" s="10"/>
      <c r="E23" s="7"/>
      <c r="F23" s="12"/>
      <c r="G23" s="715"/>
    </row>
    <row r="24" spans="2:7" ht="14.25">
      <c r="B24" s="9"/>
      <c r="C24" s="5" t="s">
        <v>27</v>
      </c>
      <c r="D24" s="10"/>
      <c r="E24" s="7"/>
      <c r="F24" s="12"/>
      <c r="G24" s="715"/>
    </row>
    <row r="25" spans="2:7" ht="15" thickBot="1">
      <c r="B25" s="4" t="s">
        <v>28</v>
      </c>
      <c r="C25" s="11"/>
      <c r="D25" s="10"/>
      <c r="E25" s="7"/>
      <c r="F25" s="14">
        <f t="shared" ref="F25:G25" si="0">+SUM(F10:F24)</f>
        <v>1567330538.6399999</v>
      </c>
      <c r="G25" s="716">
        <f t="shared" si="0"/>
        <v>1795617324.4999998</v>
      </c>
    </row>
    <row r="26" spans="2:7" ht="14.25" thickTop="1">
      <c r="B26" s="15"/>
      <c r="C26" s="11"/>
      <c r="D26" s="10"/>
      <c r="E26" s="7"/>
      <c r="F26" s="12"/>
      <c r="G26" s="715"/>
    </row>
    <row r="27" spans="2:7" ht="14.25">
      <c r="B27" s="16" t="s">
        <v>29</v>
      </c>
      <c r="C27" s="17"/>
      <c r="D27" s="10"/>
      <c r="E27" s="7"/>
      <c r="F27" s="12"/>
      <c r="G27" s="715"/>
    </row>
    <row r="28" spans="2:7" ht="14.25">
      <c r="B28" s="16"/>
      <c r="C28" s="17" t="s">
        <v>30</v>
      </c>
      <c r="D28" s="18"/>
      <c r="E28" s="7"/>
      <c r="F28" s="41"/>
      <c r="G28" s="717"/>
    </row>
    <row r="29" spans="2:7" ht="14.25">
      <c r="B29" s="16"/>
      <c r="C29" s="18"/>
      <c r="D29" s="19" t="s">
        <v>31</v>
      </c>
      <c r="E29" s="20"/>
      <c r="F29" s="8">
        <v>241498762</v>
      </c>
      <c r="G29" s="712">
        <v>213010978</v>
      </c>
    </row>
    <row r="30" spans="2:7" ht="14.25">
      <c r="B30" s="16"/>
      <c r="C30" s="18"/>
      <c r="D30" s="20"/>
      <c r="E30" s="20" t="s">
        <v>32</v>
      </c>
      <c r="F30" s="12"/>
      <c r="G30" s="715"/>
    </row>
    <row r="31" spans="2:7" ht="14.25">
      <c r="B31" s="16"/>
      <c r="C31" s="18"/>
      <c r="D31" s="19" t="s">
        <v>33</v>
      </c>
      <c r="E31" s="20"/>
      <c r="F31" s="8">
        <v>78210975</v>
      </c>
      <c r="G31" s="712">
        <v>90924931</v>
      </c>
    </row>
    <row r="32" spans="2:7" ht="14.25">
      <c r="B32" s="16"/>
      <c r="C32" s="18"/>
      <c r="D32" s="20"/>
      <c r="E32" s="20" t="s">
        <v>32</v>
      </c>
      <c r="F32" s="12"/>
      <c r="G32" s="715"/>
    </row>
    <row r="33" spans="2:7" ht="14.25">
      <c r="B33" s="16"/>
      <c r="C33" s="18"/>
      <c r="D33" s="19" t="s">
        <v>34</v>
      </c>
      <c r="E33" s="20"/>
      <c r="F33" s="8">
        <v>121199093</v>
      </c>
      <c r="G33" s="712">
        <v>147603759</v>
      </c>
    </row>
    <row r="34" spans="2:7" ht="14.25">
      <c r="B34" s="16"/>
      <c r="C34" s="18"/>
      <c r="D34" s="20"/>
      <c r="E34" s="20" t="s">
        <v>32</v>
      </c>
      <c r="F34" s="12"/>
      <c r="G34" s="715"/>
    </row>
    <row r="35" spans="2:7" ht="14.25">
      <c r="B35" s="9"/>
      <c r="C35" s="21"/>
      <c r="D35" s="20"/>
      <c r="E35" s="20"/>
      <c r="F35" s="12"/>
      <c r="G35" s="715"/>
    </row>
    <row r="36" spans="2:7" ht="14.25">
      <c r="B36" s="9"/>
      <c r="C36" s="5" t="s">
        <v>35</v>
      </c>
      <c r="D36" s="7"/>
      <c r="E36" s="7"/>
      <c r="F36" s="8">
        <v>889002534.41000009</v>
      </c>
      <c r="G36" s="712">
        <v>910587330.50000012</v>
      </c>
    </row>
    <row r="37" spans="2:7" ht="14.25">
      <c r="B37" s="9"/>
      <c r="C37" s="22" t="s">
        <v>36</v>
      </c>
      <c r="D37" s="7"/>
      <c r="E37" s="7"/>
      <c r="F37" s="8">
        <v>30890897</v>
      </c>
      <c r="G37" s="712">
        <v>32521821</v>
      </c>
    </row>
    <row r="38" spans="2:7" ht="14.25">
      <c r="B38" s="9"/>
      <c r="C38" s="22" t="s">
        <v>37</v>
      </c>
      <c r="D38" s="21"/>
      <c r="E38" s="7"/>
      <c r="F38" s="8">
        <v>100069386.00000001</v>
      </c>
      <c r="G38" s="712">
        <v>101897388.00000001</v>
      </c>
    </row>
    <row r="39" spans="2:7" ht="15" thickBot="1">
      <c r="B39" s="9"/>
      <c r="C39" s="22" t="s">
        <v>38</v>
      </c>
      <c r="D39" s="21"/>
      <c r="E39" s="7"/>
      <c r="F39" s="718">
        <v>0</v>
      </c>
      <c r="G39" s="719">
        <v>0</v>
      </c>
    </row>
    <row r="40" spans="2:7" ht="15.75" thickTop="1" thickBot="1">
      <c r="B40" s="23" t="s">
        <v>39</v>
      </c>
      <c r="C40" s="24"/>
      <c r="D40" s="25"/>
      <c r="E40" s="26"/>
      <c r="F40" s="27">
        <f t="shared" ref="F40:G40" si="1">+SUM(F27:F39)</f>
        <v>1460871647.4100001</v>
      </c>
      <c r="G40" s="720">
        <f t="shared" si="1"/>
        <v>1496546207.5</v>
      </c>
    </row>
    <row r="41" spans="2:7" ht="15" thickTop="1">
      <c r="B41" s="9"/>
      <c r="C41" s="22" t="s">
        <v>40</v>
      </c>
      <c r="D41" s="18"/>
      <c r="E41" s="7"/>
      <c r="F41" s="28">
        <f t="shared" ref="F41:G41" si="2">+F25-F40</f>
        <v>106458891.22999978</v>
      </c>
      <c r="G41" s="721">
        <f t="shared" si="2"/>
        <v>299071116.99999976</v>
      </c>
    </row>
    <row r="42" spans="2:7" ht="15" thickBot="1">
      <c r="B42" s="16" t="s">
        <v>41</v>
      </c>
      <c r="C42" s="29"/>
      <c r="D42" s="7"/>
      <c r="E42" s="30"/>
      <c r="F42" s="722">
        <v>2249</v>
      </c>
      <c r="G42" s="723">
        <v>2500</v>
      </c>
    </row>
    <row r="43" spans="2:7" ht="15.75" thickTop="1" thickBot="1">
      <c r="B43" s="32" t="s">
        <v>42</v>
      </c>
      <c r="C43" s="33"/>
      <c r="D43" s="34"/>
      <c r="E43" s="35"/>
      <c r="F43" s="36">
        <f>F40/F42</f>
        <v>649564.98328590486</v>
      </c>
      <c r="G43" s="724">
        <f>G40/G42</f>
        <v>598618.48300000001</v>
      </c>
    </row>
    <row r="44" spans="2:7" ht="15" thickTop="1">
      <c r="C44" s="3"/>
      <c r="D44" s="18"/>
    </row>
    <row r="45" spans="2:7" ht="14.25">
      <c r="C45" s="3"/>
      <c r="D45" s="18"/>
    </row>
  </sheetData>
  <mergeCells count="3">
    <mergeCell ref="B5:E6"/>
    <mergeCell ref="F5:G5"/>
    <mergeCell ref="B4:G4"/>
  </mergeCells>
  <printOptions horizontalCentered="1"/>
  <pageMargins left="0.15748031496062992" right="0.15748031496062992" top="0.46" bottom="7.874015748031496E-2" header="0.41" footer="0.15748031496062992"/>
  <pageSetup paperSize="5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>
  <dimension ref="A1:H61"/>
  <sheetViews>
    <sheetView view="pageBreakPreview" topLeftCell="A30" zoomScale="60" workbookViewId="0">
      <selection activeCell="F50" sqref="F50:G50"/>
    </sheetView>
  </sheetViews>
  <sheetFormatPr defaultRowHeight="15"/>
  <cols>
    <col min="2" max="2" width="5.5703125" customWidth="1"/>
    <col min="3" max="3" width="4" customWidth="1"/>
    <col min="4" max="4" width="3.85546875" customWidth="1"/>
    <col min="5" max="5" width="36" customWidth="1"/>
    <col min="6" max="7" width="17.28515625" customWidth="1"/>
    <col min="8" max="8" width="13.42578125" bestFit="1" customWidth="1"/>
  </cols>
  <sheetData>
    <row r="1" spans="1:7" ht="15.75">
      <c r="B1" s="1257" t="s">
        <v>588</v>
      </c>
      <c r="C1" s="1258"/>
      <c r="D1" s="1258"/>
      <c r="E1" s="1258"/>
      <c r="F1" s="1258"/>
      <c r="G1" s="1258"/>
    </row>
    <row r="2" spans="1:7" ht="18.75">
      <c r="A2" s="109"/>
      <c r="B2" s="109"/>
      <c r="C2" s="109"/>
      <c r="D2" s="109"/>
      <c r="E2" s="109"/>
      <c r="F2" s="1259" t="s">
        <v>871</v>
      </c>
      <c r="G2" s="1259"/>
    </row>
    <row r="3" spans="1:7" ht="18.75">
      <c r="A3" s="109"/>
      <c r="B3" s="818" t="s">
        <v>858</v>
      </c>
      <c r="C3" s="109"/>
      <c r="D3" s="109"/>
      <c r="E3" s="109"/>
      <c r="F3" s="752"/>
      <c r="G3" s="752"/>
    </row>
    <row r="4" spans="1:7" ht="18.75">
      <c r="A4" s="109"/>
      <c r="B4" s="818"/>
      <c r="C4" s="109"/>
      <c r="D4" s="109"/>
      <c r="E4" s="818" t="s">
        <v>1</v>
      </c>
      <c r="F4" s="752"/>
      <c r="G4" s="752"/>
    </row>
    <row r="5" spans="1:7" ht="18.75">
      <c r="B5" s="49" t="s">
        <v>859</v>
      </c>
      <c r="C5" s="109"/>
      <c r="D5" s="109"/>
      <c r="E5" s="818"/>
      <c r="F5" s="752"/>
      <c r="G5" s="752"/>
    </row>
    <row r="6" spans="1:7" ht="18.75">
      <c r="B6" s="1260" t="s">
        <v>589</v>
      </c>
      <c r="C6" s="1260"/>
      <c r="D6" s="1260"/>
      <c r="E6" s="1260"/>
      <c r="F6" s="1260"/>
      <c r="G6" s="1260"/>
    </row>
    <row r="7" spans="1:7" ht="15.75" thickBot="1">
      <c r="F7" s="1261" t="s">
        <v>850</v>
      </c>
      <c r="G7" s="1261"/>
    </row>
    <row r="8" spans="1:7" ht="15.75" thickTop="1">
      <c r="B8" s="1253" t="s">
        <v>3</v>
      </c>
      <c r="C8" s="1254"/>
      <c r="D8" s="1254"/>
      <c r="E8" s="1254"/>
      <c r="F8" s="1249" t="s">
        <v>624</v>
      </c>
      <c r="G8" s="1251" t="s">
        <v>625</v>
      </c>
    </row>
    <row r="9" spans="1:7" ht="15.75" thickBot="1">
      <c r="B9" s="1255"/>
      <c r="C9" s="1256"/>
      <c r="D9" s="1256"/>
      <c r="E9" s="1256"/>
      <c r="F9" s="1250"/>
      <c r="G9" s="1252"/>
    </row>
    <row r="10" spans="1:7" ht="15.75" thickTop="1">
      <c r="B10" s="407" t="s">
        <v>590</v>
      </c>
      <c r="C10" s="408"/>
      <c r="D10" s="409"/>
      <c r="E10" s="406"/>
      <c r="F10" s="410"/>
      <c r="G10" s="410"/>
    </row>
    <row r="11" spans="1:7">
      <c r="B11" s="411"/>
      <c r="C11" s="408" t="s">
        <v>591</v>
      </c>
      <c r="D11" s="409"/>
      <c r="E11" s="406"/>
      <c r="F11" s="412">
        <f t="shared" ref="F11:G11" si="0">SUM(F12:F14)</f>
        <v>-1362490</v>
      </c>
      <c r="G11" s="412">
        <f t="shared" si="0"/>
        <v>-213722</v>
      </c>
    </row>
    <row r="12" spans="1:7">
      <c r="B12" s="413"/>
      <c r="C12" s="406"/>
      <c r="D12" s="405" t="s">
        <v>290</v>
      </c>
      <c r="E12" s="406"/>
      <c r="F12" s="410"/>
      <c r="G12" s="410">
        <v>0</v>
      </c>
    </row>
    <row r="13" spans="1:7">
      <c r="B13" s="413"/>
      <c r="C13" s="406"/>
      <c r="D13" s="405" t="s">
        <v>592</v>
      </c>
      <c r="E13" s="406"/>
      <c r="F13" s="410"/>
      <c r="G13" s="410">
        <v>0</v>
      </c>
    </row>
    <row r="14" spans="1:7">
      <c r="B14" s="413"/>
      <c r="C14" s="406"/>
      <c r="D14" s="405" t="s">
        <v>593</v>
      </c>
      <c r="E14" s="406"/>
      <c r="F14" s="410">
        <v>-1362490</v>
      </c>
      <c r="G14" s="410">
        <v>-213722</v>
      </c>
    </row>
    <row r="15" spans="1:7">
      <c r="B15" s="413"/>
      <c r="C15" s="406"/>
      <c r="D15" s="405" t="s">
        <v>594</v>
      </c>
      <c r="E15" s="406"/>
      <c r="F15" s="410"/>
      <c r="G15" s="410"/>
    </row>
    <row r="16" spans="1:7">
      <c r="B16" s="413"/>
      <c r="C16" s="404"/>
      <c r="D16" s="409"/>
      <c r="E16" s="406"/>
      <c r="F16" s="410"/>
      <c r="G16" s="410"/>
    </row>
    <row r="17" spans="2:7">
      <c r="B17" s="413"/>
      <c r="C17" s="408" t="s">
        <v>595</v>
      </c>
      <c r="D17" s="409"/>
      <c r="E17" s="406"/>
      <c r="F17" s="410"/>
      <c r="G17" s="410"/>
    </row>
    <row r="18" spans="2:7">
      <c r="B18" s="411"/>
      <c r="C18" s="408"/>
      <c r="D18" s="409" t="s">
        <v>596</v>
      </c>
      <c r="E18" s="406"/>
      <c r="F18" s="412">
        <f t="shared" ref="F18:G18" si="1">F19+F23</f>
        <v>3506000</v>
      </c>
      <c r="G18" s="412">
        <f t="shared" si="1"/>
        <v>1010000</v>
      </c>
    </row>
    <row r="19" spans="2:7">
      <c r="B19" s="411"/>
      <c r="C19" s="404"/>
      <c r="D19" s="406"/>
      <c r="E19" s="406" t="s">
        <v>597</v>
      </c>
      <c r="F19" s="412"/>
      <c r="G19" s="412">
        <f t="shared" ref="G19" si="2">G20+G21</f>
        <v>0</v>
      </c>
    </row>
    <row r="20" spans="2:7">
      <c r="B20" s="411"/>
      <c r="C20" s="404"/>
      <c r="D20" s="406"/>
      <c r="E20" s="406" t="s">
        <v>562</v>
      </c>
      <c r="F20" s="410"/>
      <c r="G20" s="410"/>
    </row>
    <row r="21" spans="2:7">
      <c r="B21" s="411"/>
      <c r="C21" s="404"/>
      <c r="D21" s="406"/>
      <c r="E21" s="406" t="s">
        <v>564</v>
      </c>
      <c r="F21" s="410"/>
      <c r="G21" s="410"/>
    </row>
    <row r="22" spans="2:7">
      <c r="B22" s="411"/>
      <c r="C22" s="404"/>
      <c r="D22" s="406"/>
      <c r="E22" s="406" t="s">
        <v>598</v>
      </c>
      <c r="F22" s="410"/>
      <c r="G22" s="410"/>
    </row>
    <row r="23" spans="2:7">
      <c r="B23" s="411"/>
      <c r="C23" s="404"/>
      <c r="D23" s="405"/>
      <c r="E23" s="406" t="s">
        <v>599</v>
      </c>
      <c r="F23" s="410">
        <v>3506000</v>
      </c>
      <c r="G23" s="410">
        <v>1010000</v>
      </c>
    </row>
    <row r="24" spans="2:7">
      <c r="B24" s="411"/>
      <c r="C24" s="404"/>
      <c r="D24" s="405" t="s">
        <v>600</v>
      </c>
      <c r="E24" s="406"/>
      <c r="F24" s="410"/>
      <c r="G24" s="410"/>
    </row>
    <row r="25" spans="2:7">
      <c r="B25" s="411"/>
      <c r="C25" s="408" t="s">
        <v>601</v>
      </c>
      <c r="D25" s="405"/>
      <c r="E25" s="406"/>
      <c r="F25" s="412">
        <f t="shared" ref="F25:G25" si="3">SUM(F26:F35)</f>
        <v>225000</v>
      </c>
      <c r="G25" s="412">
        <f t="shared" si="3"/>
        <v>172000</v>
      </c>
    </row>
    <row r="26" spans="2:7">
      <c r="B26" s="413"/>
      <c r="C26" s="408"/>
      <c r="D26" s="405" t="s">
        <v>602</v>
      </c>
      <c r="E26" s="406"/>
      <c r="F26" s="410"/>
      <c r="G26" s="410"/>
    </row>
    <row r="27" spans="2:7">
      <c r="B27" s="411"/>
      <c r="C27" s="408"/>
      <c r="D27" s="405" t="s">
        <v>586</v>
      </c>
      <c r="E27" s="406"/>
      <c r="F27" s="410"/>
      <c r="G27" s="410"/>
    </row>
    <row r="28" spans="2:7">
      <c r="B28" s="411"/>
      <c r="C28" s="404"/>
      <c r="D28" s="405" t="s">
        <v>603</v>
      </c>
      <c r="E28" s="406"/>
      <c r="F28" s="410"/>
      <c r="G28" s="410"/>
    </row>
    <row r="29" spans="2:7">
      <c r="B29" s="411"/>
      <c r="C29" s="404"/>
      <c r="D29" s="405" t="s">
        <v>574</v>
      </c>
      <c r="E29" s="406"/>
      <c r="F29" s="410"/>
      <c r="G29" s="410"/>
    </row>
    <row r="30" spans="2:7">
      <c r="B30" s="411"/>
      <c r="C30" s="404"/>
      <c r="D30" s="405" t="s">
        <v>604</v>
      </c>
      <c r="E30" s="406"/>
      <c r="F30" s="410"/>
      <c r="G30" s="410"/>
    </row>
    <row r="31" spans="2:7">
      <c r="B31" s="411"/>
      <c r="C31" s="404"/>
      <c r="D31" s="405"/>
      <c r="E31" s="406"/>
      <c r="F31" s="410"/>
      <c r="G31" s="410"/>
    </row>
    <row r="32" spans="2:7">
      <c r="B32" s="411"/>
      <c r="C32" s="404"/>
      <c r="D32" s="405" t="s">
        <v>605</v>
      </c>
      <c r="E32" s="406"/>
      <c r="F32" s="410"/>
      <c r="G32" s="410"/>
    </row>
    <row r="33" spans="2:8">
      <c r="B33" s="411"/>
      <c r="C33" s="404"/>
      <c r="D33" s="405"/>
      <c r="E33" s="406" t="s">
        <v>606</v>
      </c>
      <c r="F33" s="410">
        <v>225000</v>
      </c>
      <c r="G33" s="410">
        <v>172000</v>
      </c>
    </row>
    <row r="34" spans="2:8">
      <c r="B34" s="411"/>
      <c r="C34" s="404"/>
      <c r="D34" s="405"/>
      <c r="E34" s="406" t="s">
        <v>585</v>
      </c>
      <c r="F34" s="410"/>
      <c r="G34" s="410"/>
    </row>
    <row r="35" spans="2:8">
      <c r="B35" s="411"/>
      <c r="C35" s="404"/>
      <c r="D35" s="405"/>
      <c r="E35" s="406" t="s">
        <v>587</v>
      </c>
      <c r="F35" s="410"/>
      <c r="G35" s="410"/>
    </row>
    <row r="36" spans="2:8">
      <c r="B36" s="411"/>
      <c r="C36" s="404"/>
      <c r="D36" s="405" t="s">
        <v>607</v>
      </c>
      <c r="E36" s="406"/>
      <c r="F36" s="410"/>
      <c r="G36" s="410"/>
    </row>
    <row r="37" spans="2:8">
      <c r="B37" s="411"/>
      <c r="C37" s="404"/>
      <c r="D37" s="405" t="s">
        <v>608</v>
      </c>
      <c r="E37" s="406"/>
      <c r="F37" s="410">
        <f>F59-F25-F18-F11</f>
        <v>20014790</v>
      </c>
      <c r="G37" s="410">
        <f>G59-G25-G18-G11</f>
        <v>11885022</v>
      </c>
    </row>
    <row r="38" spans="2:8" ht="15.75" thickBot="1">
      <c r="B38" s="407" t="s">
        <v>609</v>
      </c>
      <c r="C38" s="404"/>
      <c r="D38" s="405"/>
      <c r="E38" s="406"/>
      <c r="F38" s="414">
        <f t="shared" ref="F38:G38" si="4">F25+F18+F11+F36+F37</f>
        <v>22383300</v>
      </c>
      <c r="G38" s="414">
        <f t="shared" si="4"/>
        <v>12853300</v>
      </c>
    </row>
    <row r="39" spans="2:8" ht="15.75" customHeight="1" thickTop="1" thickBot="1">
      <c r="B39" s="403"/>
      <c r="C39" s="404"/>
      <c r="D39" s="405"/>
      <c r="E39" s="406"/>
      <c r="F39" s="415"/>
      <c r="G39" s="406"/>
    </row>
    <row r="40" spans="2:8" ht="27.75" thickTop="1" thickBot="1">
      <c r="B40" s="428" t="s">
        <v>610</v>
      </c>
      <c r="C40" s="429"/>
      <c r="D40" s="429"/>
      <c r="E40" s="430"/>
      <c r="F40" s="431" t="s">
        <v>624</v>
      </c>
      <c r="G40" s="431" t="s">
        <v>625</v>
      </c>
    </row>
    <row r="41" spans="2:8" ht="15.75" thickTop="1">
      <c r="B41" s="418"/>
      <c r="C41" s="419" t="s">
        <v>611</v>
      </c>
      <c r="D41" s="420"/>
      <c r="E41" s="420"/>
      <c r="F41" s="427"/>
      <c r="G41" s="427"/>
    </row>
    <row r="42" spans="2:8">
      <c r="B42" s="418"/>
      <c r="C42" s="419"/>
      <c r="D42" s="419" t="s">
        <v>612</v>
      </c>
      <c r="E42" s="420"/>
      <c r="F42" s="410"/>
      <c r="G42" s="410"/>
      <c r="H42" s="182"/>
    </row>
    <row r="43" spans="2:8">
      <c r="B43" s="418"/>
      <c r="C43" s="421"/>
      <c r="D43" s="421"/>
      <c r="E43" s="420" t="s">
        <v>613</v>
      </c>
      <c r="F43" s="412">
        <v>0</v>
      </c>
      <c r="G43" s="412">
        <v>0</v>
      </c>
      <c r="H43" s="182"/>
    </row>
    <row r="44" spans="2:8">
      <c r="B44" s="418"/>
      <c r="C44" s="420"/>
      <c r="D44" s="420"/>
      <c r="E44" s="420"/>
      <c r="F44" s="410"/>
      <c r="G44" s="410"/>
    </row>
    <row r="45" spans="2:8">
      <c r="B45" s="418"/>
      <c r="C45" s="420"/>
      <c r="D45" s="420" t="s">
        <v>614</v>
      </c>
      <c r="E45" s="420"/>
      <c r="F45" s="412"/>
      <c r="G45" s="410"/>
    </row>
    <row r="46" spans="2:8">
      <c r="B46" s="418"/>
      <c r="C46" s="420"/>
      <c r="D46" s="420" t="s">
        <v>615</v>
      </c>
      <c r="E46" s="420"/>
      <c r="F46" s="412"/>
      <c r="G46" s="410"/>
    </row>
    <row r="47" spans="2:8">
      <c r="B47" s="418"/>
      <c r="C47" s="420"/>
      <c r="D47" s="420" t="s">
        <v>567</v>
      </c>
      <c r="E47" s="420"/>
      <c r="F47" s="412"/>
      <c r="G47" s="410"/>
    </row>
    <row r="48" spans="2:8">
      <c r="B48" s="418"/>
      <c r="C48" s="420"/>
      <c r="D48" s="420" t="s">
        <v>616</v>
      </c>
      <c r="E48" s="420"/>
      <c r="F48" s="410"/>
      <c r="G48" s="410"/>
    </row>
    <row r="49" spans="2:8">
      <c r="B49" s="420"/>
      <c r="C49" s="419" t="s">
        <v>617</v>
      </c>
      <c r="D49" s="420"/>
      <c r="E49" s="420"/>
      <c r="F49" s="412">
        <f t="shared" ref="F49:G49" si="5">SUM(F50:F56)</f>
        <v>22383300</v>
      </c>
      <c r="G49" s="412">
        <f t="shared" si="5"/>
        <v>12853300</v>
      </c>
      <c r="H49" s="416"/>
    </row>
    <row r="50" spans="2:8">
      <c r="B50" s="420"/>
      <c r="C50" s="419"/>
      <c r="D50" s="420" t="s">
        <v>569</v>
      </c>
      <c r="E50" s="420"/>
      <c r="F50" s="410">
        <v>22383300</v>
      </c>
      <c r="G50" s="410">
        <v>12853300</v>
      </c>
      <c r="H50" s="182"/>
    </row>
    <row r="51" spans="2:8">
      <c r="B51" s="420"/>
      <c r="C51" s="420"/>
      <c r="D51" s="420" t="s">
        <v>618</v>
      </c>
      <c r="E51" s="420"/>
      <c r="F51" s="410"/>
      <c r="G51" s="410"/>
    </row>
    <row r="52" spans="2:8">
      <c r="B52" s="420"/>
      <c r="C52" s="420"/>
      <c r="D52" s="420" t="s">
        <v>573</v>
      </c>
      <c r="E52" s="420"/>
      <c r="F52" s="410"/>
      <c r="G52" s="410"/>
    </row>
    <row r="53" spans="2:8">
      <c r="B53" s="420"/>
      <c r="C53" s="420"/>
      <c r="D53" s="420" t="s">
        <v>619</v>
      </c>
      <c r="E53" s="420"/>
      <c r="F53" s="410"/>
      <c r="G53" s="410"/>
    </row>
    <row r="54" spans="2:8">
      <c r="B54" s="420"/>
      <c r="C54" s="420"/>
      <c r="D54" s="420" t="s">
        <v>620</v>
      </c>
      <c r="E54" s="420"/>
      <c r="F54" s="410"/>
      <c r="G54" s="410"/>
    </row>
    <row r="55" spans="2:8">
      <c r="B55" s="420"/>
      <c r="C55" s="420"/>
      <c r="D55" s="420" t="s">
        <v>581</v>
      </c>
      <c r="E55" s="420"/>
      <c r="F55" s="410"/>
      <c r="G55" s="410"/>
    </row>
    <row r="56" spans="2:8">
      <c r="B56" s="420"/>
      <c r="C56" s="420"/>
      <c r="D56" s="420" t="s">
        <v>576</v>
      </c>
      <c r="E56" s="420"/>
      <c r="F56" s="410"/>
      <c r="G56" s="410"/>
    </row>
    <row r="57" spans="2:8">
      <c r="B57" s="420"/>
      <c r="C57" s="420"/>
      <c r="D57" s="420" t="s">
        <v>621</v>
      </c>
      <c r="E57" s="420"/>
      <c r="F57" s="410"/>
      <c r="G57" s="410"/>
    </row>
    <row r="58" spans="2:8">
      <c r="B58" s="420"/>
      <c r="C58" s="420"/>
      <c r="D58" s="420" t="s">
        <v>622</v>
      </c>
      <c r="E58" s="420"/>
      <c r="F58" s="410"/>
      <c r="G58" s="410"/>
    </row>
    <row r="59" spans="2:8">
      <c r="B59" s="422" t="s">
        <v>623</v>
      </c>
      <c r="C59" s="420"/>
      <c r="D59" s="420"/>
      <c r="E59" s="420"/>
      <c r="F59" s="417">
        <f t="shared" ref="F59:G59" si="6">F49+F47+F45+F43+F57+F58+F46</f>
        <v>22383300</v>
      </c>
      <c r="G59" s="417">
        <f t="shared" si="6"/>
        <v>12853300</v>
      </c>
    </row>
    <row r="60" spans="2:8" ht="15.75" thickBot="1">
      <c r="B60" s="423"/>
      <c r="C60" s="423"/>
      <c r="D60" s="423"/>
      <c r="E60" s="424"/>
      <c r="F60" s="425"/>
      <c r="G60" s="426"/>
    </row>
    <row r="61" spans="2:8" ht="15.75" thickTop="1"/>
  </sheetData>
  <mergeCells count="7">
    <mergeCell ref="F8:F9"/>
    <mergeCell ref="G8:G9"/>
    <mergeCell ref="B8:E9"/>
    <mergeCell ref="B1:G1"/>
    <mergeCell ref="F2:G2"/>
    <mergeCell ref="B6:G6"/>
    <mergeCell ref="F7:G7"/>
  </mergeCells>
  <pageMargins left="0.96" right="0.19685039370078741" top="0.35433070866141736" bottom="0.74803149606299213" header="0.31496062992125984" footer="0.31496062992125984"/>
  <pageSetup paperSize="5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>
  <sheetPr>
    <tabColor rgb="FF92D050"/>
  </sheetPr>
  <dimension ref="B4:H38"/>
  <sheetViews>
    <sheetView view="pageBreakPreview" zoomScale="60" workbookViewId="0">
      <selection activeCell="F12" sqref="F12:G35"/>
    </sheetView>
  </sheetViews>
  <sheetFormatPr defaultRowHeight="12.75"/>
  <cols>
    <col min="1" max="1" width="3.85546875" style="379" customWidth="1"/>
    <col min="2" max="2" width="30.42578125" style="379" bestFit="1" customWidth="1"/>
    <col min="3" max="4" width="14.5703125" style="380" customWidth="1"/>
    <col min="5" max="5" width="30.85546875" style="379" bestFit="1" customWidth="1"/>
    <col min="6" max="6" width="14.42578125" style="380" customWidth="1"/>
    <col min="7" max="7" width="14.5703125" style="380" customWidth="1"/>
    <col min="8" max="8" width="15" style="379" bestFit="1" customWidth="1"/>
    <col min="9" max="254" width="9.140625" style="379"/>
    <col min="255" max="255" width="3.85546875" style="379" customWidth="1"/>
    <col min="256" max="256" width="30" style="379" customWidth="1"/>
    <col min="257" max="257" width="14.5703125" style="379" customWidth="1"/>
    <col min="258" max="258" width="14" style="379" customWidth="1"/>
    <col min="259" max="259" width="13.42578125" style="379" customWidth="1"/>
    <col min="260" max="260" width="20.5703125" style="379" customWidth="1"/>
    <col min="261" max="261" width="15.28515625" style="379" customWidth="1"/>
    <col min="262" max="262" width="10.5703125" style="379" bestFit="1" customWidth="1"/>
    <col min="263" max="263" width="15.140625" style="379" customWidth="1"/>
    <col min="264" max="510" width="9.140625" style="379"/>
    <col min="511" max="511" width="3.85546875" style="379" customWidth="1"/>
    <col min="512" max="512" width="30" style="379" customWidth="1"/>
    <col min="513" max="513" width="14.5703125" style="379" customWidth="1"/>
    <col min="514" max="514" width="14" style="379" customWidth="1"/>
    <col min="515" max="515" width="13.42578125" style="379" customWidth="1"/>
    <col min="516" max="516" width="20.5703125" style="379" customWidth="1"/>
    <col min="517" max="517" width="15.28515625" style="379" customWidth="1"/>
    <col min="518" max="518" width="10.5703125" style="379" bestFit="1" customWidth="1"/>
    <col min="519" max="519" width="15.140625" style="379" customWidth="1"/>
    <col min="520" max="766" width="9.140625" style="379"/>
    <col min="767" max="767" width="3.85546875" style="379" customWidth="1"/>
    <col min="768" max="768" width="30" style="379" customWidth="1"/>
    <col min="769" max="769" width="14.5703125" style="379" customWidth="1"/>
    <col min="770" max="770" width="14" style="379" customWidth="1"/>
    <col min="771" max="771" width="13.42578125" style="379" customWidth="1"/>
    <col min="772" max="772" width="20.5703125" style="379" customWidth="1"/>
    <col min="773" max="773" width="15.28515625" style="379" customWidth="1"/>
    <col min="774" max="774" width="10.5703125" style="379" bestFit="1" customWidth="1"/>
    <col min="775" max="775" width="15.140625" style="379" customWidth="1"/>
    <col min="776" max="1022" width="9.140625" style="379"/>
    <col min="1023" max="1023" width="3.85546875" style="379" customWidth="1"/>
    <col min="1024" max="1024" width="30" style="379" customWidth="1"/>
    <col min="1025" max="1025" width="14.5703125" style="379" customWidth="1"/>
    <col min="1026" max="1026" width="14" style="379" customWidth="1"/>
    <col min="1027" max="1027" width="13.42578125" style="379" customWidth="1"/>
    <col min="1028" max="1028" width="20.5703125" style="379" customWidth="1"/>
    <col min="1029" max="1029" width="15.28515625" style="379" customWidth="1"/>
    <col min="1030" max="1030" width="10.5703125" style="379" bestFit="1" customWidth="1"/>
    <col min="1031" max="1031" width="15.140625" style="379" customWidth="1"/>
    <col min="1032" max="1278" width="9.140625" style="379"/>
    <col min="1279" max="1279" width="3.85546875" style="379" customWidth="1"/>
    <col min="1280" max="1280" width="30" style="379" customWidth="1"/>
    <col min="1281" max="1281" width="14.5703125" style="379" customWidth="1"/>
    <col min="1282" max="1282" width="14" style="379" customWidth="1"/>
    <col min="1283" max="1283" width="13.42578125" style="379" customWidth="1"/>
    <col min="1284" max="1284" width="20.5703125" style="379" customWidth="1"/>
    <col min="1285" max="1285" width="15.28515625" style="379" customWidth="1"/>
    <col min="1286" max="1286" width="10.5703125" style="379" bestFit="1" customWidth="1"/>
    <col min="1287" max="1287" width="15.140625" style="379" customWidth="1"/>
    <col min="1288" max="1534" width="9.140625" style="379"/>
    <col min="1535" max="1535" width="3.85546875" style="379" customWidth="1"/>
    <col min="1536" max="1536" width="30" style="379" customWidth="1"/>
    <col min="1537" max="1537" width="14.5703125" style="379" customWidth="1"/>
    <col min="1538" max="1538" width="14" style="379" customWidth="1"/>
    <col min="1539" max="1539" width="13.42578125" style="379" customWidth="1"/>
    <col min="1540" max="1540" width="20.5703125" style="379" customWidth="1"/>
    <col min="1541" max="1541" width="15.28515625" style="379" customWidth="1"/>
    <col min="1542" max="1542" width="10.5703125" style="379" bestFit="1" customWidth="1"/>
    <col min="1543" max="1543" width="15.140625" style="379" customWidth="1"/>
    <col min="1544" max="1790" width="9.140625" style="379"/>
    <col min="1791" max="1791" width="3.85546875" style="379" customWidth="1"/>
    <col min="1792" max="1792" width="30" style="379" customWidth="1"/>
    <col min="1793" max="1793" width="14.5703125" style="379" customWidth="1"/>
    <col min="1794" max="1794" width="14" style="379" customWidth="1"/>
    <col min="1795" max="1795" width="13.42578125" style="379" customWidth="1"/>
    <col min="1796" max="1796" width="20.5703125" style="379" customWidth="1"/>
    <col min="1797" max="1797" width="15.28515625" style="379" customWidth="1"/>
    <col min="1798" max="1798" width="10.5703125" style="379" bestFit="1" customWidth="1"/>
    <col min="1799" max="1799" width="15.140625" style="379" customWidth="1"/>
    <col min="1800" max="2046" width="9.140625" style="379"/>
    <col min="2047" max="2047" width="3.85546875" style="379" customWidth="1"/>
    <col min="2048" max="2048" width="30" style="379" customWidth="1"/>
    <col min="2049" max="2049" width="14.5703125" style="379" customWidth="1"/>
    <col min="2050" max="2050" width="14" style="379" customWidth="1"/>
    <col min="2051" max="2051" width="13.42578125" style="379" customWidth="1"/>
    <col min="2052" max="2052" width="20.5703125" style="379" customWidth="1"/>
    <col min="2053" max="2053" width="15.28515625" style="379" customWidth="1"/>
    <col min="2054" max="2054" width="10.5703125" style="379" bestFit="1" customWidth="1"/>
    <col min="2055" max="2055" width="15.140625" style="379" customWidth="1"/>
    <col min="2056" max="2302" width="9.140625" style="379"/>
    <col min="2303" max="2303" width="3.85546875" style="379" customWidth="1"/>
    <col min="2304" max="2304" width="30" style="379" customWidth="1"/>
    <col min="2305" max="2305" width="14.5703125" style="379" customWidth="1"/>
    <col min="2306" max="2306" width="14" style="379" customWidth="1"/>
    <col min="2307" max="2307" width="13.42578125" style="379" customWidth="1"/>
    <col min="2308" max="2308" width="20.5703125" style="379" customWidth="1"/>
    <col min="2309" max="2309" width="15.28515625" style="379" customWidth="1"/>
    <col min="2310" max="2310" width="10.5703125" style="379" bestFit="1" customWidth="1"/>
    <col min="2311" max="2311" width="15.140625" style="379" customWidth="1"/>
    <col min="2312" max="2558" width="9.140625" style="379"/>
    <col min="2559" max="2559" width="3.85546875" style="379" customWidth="1"/>
    <col min="2560" max="2560" width="30" style="379" customWidth="1"/>
    <col min="2561" max="2561" width="14.5703125" style="379" customWidth="1"/>
    <col min="2562" max="2562" width="14" style="379" customWidth="1"/>
    <col min="2563" max="2563" width="13.42578125" style="379" customWidth="1"/>
    <col min="2564" max="2564" width="20.5703125" style="379" customWidth="1"/>
    <col min="2565" max="2565" width="15.28515625" style="379" customWidth="1"/>
    <col min="2566" max="2566" width="10.5703125" style="379" bestFit="1" customWidth="1"/>
    <col min="2567" max="2567" width="15.140625" style="379" customWidth="1"/>
    <col min="2568" max="2814" width="9.140625" style="379"/>
    <col min="2815" max="2815" width="3.85546875" style="379" customWidth="1"/>
    <col min="2816" max="2816" width="30" style="379" customWidth="1"/>
    <col min="2817" max="2817" width="14.5703125" style="379" customWidth="1"/>
    <col min="2818" max="2818" width="14" style="379" customWidth="1"/>
    <col min="2819" max="2819" width="13.42578125" style="379" customWidth="1"/>
    <col min="2820" max="2820" width="20.5703125" style="379" customWidth="1"/>
    <col min="2821" max="2821" width="15.28515625" style="379" customWidth="1"/>
    <col min="2822" max="2822" width="10.5703125" style="379" bestFit="1" customWidth="1"/>
    <col min="2823" max="2823" width="15.140625" style="379" customWidth="1"/>
    <col min="2824" max="3070" width="9.140625" style="379"/>
    <col min="3071" max="3071" width="3.85546875" style="379" customWidth="1"/>
    <col min="3072" max="3072" width="30" style="379" customWidth="1"/>
    <col min="3073" max="3073" width="14.5703125" style="379" customWidth="1"/>
    <col min="3074" max="3074" width="14" style="379" customWidth="1"/>
    <col min="3075" max="3075" width="13.42578125" style="379" customWidth="1"/>
    <col min="3076" max="3076" width="20.5703125" style="379" customWidth="1"/>
    <col min="3077" max="3077" width="15.28515625" style="379" customWidth="1"/>
    <col min="3078" max="3078" width="10.5703125" style="379" bestFit="1" customWidth="1"/>
    <col min="3079" max="3079" width="15.140625" style="379" customWidth="1"/>
    <col min="3080" max="3326" width="9.140625" style="379"/>
    <col min="3327" max="3327" width="3.85546875" style="379" customWidth="1"/>
    <col min="3328" max="3328" width="30" style="379" customWidth="1"/>
    <col min="3329" max="3329" width="14.5703125" style="379" customWidth="1"/>
    <col min="3330" max="3330" width="14" style="379" customWidth="1"/>
    <col min="3331" max="3331" width="13.42578125" style="379" customWidth="1"/>
    <col min="3332" max="3332" width="20.5703125" style="379" customWidth="1"/>
    <col min="3333" max="3333" width="15.28515625" style="379" customWidth="1"/>
    <col min="3334" max="3334" width="10.5703125" style="379" bestFit="1" customWidth="1"/>
    <col min="3335" max="3335" width="15.140625" style="379" customWidth="1"/>
    <col min="3336" max="3582" width="9.140625" style="379"/>
    <col min="3583" max="3583" width="3.85546875" style="379" customWidth="1"/>
    <col min="3584" max="3584" width="30" style="379" customWidth="1"/>
    <col min="3585" max="3585" width="14.5703125" style="379" customWidth="1"/>
    <col min="3586" max="3586" width="14" style="379" customWidth="1"/>
    <col min="3587" max="3587" width="13.42578125" style="379" customWidth="1"/>
    <col min="3588" max="3588" width="20.5703125" style="379" customWidth="1"/>
    <col min="3589" max="3589" width="15.28515625" style="379" customWidth="1"/>
    <col min="3590" max="3590" width="10.5703125" style="379" bestFit="1" customWidth="1"/>
    <col min="3591" max="3591" width="15.140625" style="379" customWidth="1"/>
    <col min="3592" max="3838" width="9.140625" style="379"/>
    <col min="3839" max="3839" width="3.85546875" style="379" customWidth="1"/>
    <col min="3840" max="3840" width="30" style="379" customWidth="1"/>
    <col min="3841" max="3841" width="14.5703125" style="379" customWidth="1"/>
    <col min="3842" max="3842" width="14" style="379" customWidth="1"/>
    <col min="3843" max="3843" width="13.42578125" style="379" customWidth="1"/>
    <col min="3844" max="3844" width="20.5703125" style="379" customWidth="1"/>
    <col min="3845" max="3845" width="15.28515625" style="379" customWidth="1"/>
    <col min="3846" max="3846" width="10.5703125" style="379" bestFit="1" customWidth="1"/>
    <col min="3847" max="3847" width="15.140625" style="379" customWidth="1"/>
    <col min="3848" max="4094" width="9.140625" style="379"/>
    <col min="4095" max="4095" width="3.85546875" style="379" customWidth="1"/>
    <col min="4096" max="4096" width="30" style="379" customWidth="1"/>
    <col min="4097" max="4097" width="14.5703125" style="379" customWidth="1"/>
    <col min="4098" max="4098" width="14" style="379" customWidth="1"/>
    <col min="4099" max="4099" width="13.42578125" style="379" customWidth="1"/>
    <col min="4100" max="4100" width="20.5703125" style="379" customWidth="1"/>
    <col min="4101" max="4101" width="15.28515625" style="379" customWidth="1"/>
    <col min="4102" max="4102" width="10.5703125" style="379" bestFit="1" customWidth="1"/>
    <col min="4103" max="4103" width="15.140625" style="379" customWidth="1"/>
    <col min="4104" max="4350" width="9.140625" style="379"/>
    <col min="4351" max="4351" width="3.85546875" style="379" customWidth="1"/>
    <col min="4352" max="4352" width="30" style="379" customWidth="1"/>
    <col min="4353" max="4353" width="14.5703125" style="379" customWidth="1"/>
    <col min="4354" max="4354" width="14" style="379" customWidth="1"/>
    <col min="4355" max="4355" width="13.42578125" style="379" customWidth="1"/>
    <col min="4356" max="4356" width="20.5703125" style="379" customWidth="1"/>
    <col min="4357" max="4357" width="15.28515625" style="379" customWidth="1"/>
    <col min="4358" max="4358" width="10.5703125" style="379" bestFit="1" customWidth="1"/>
    <col min="4359" max="4359" width="15.140625" style="379" customWidth="1"/>
    <col min="4360" max="4606" width="9.140625" style="379"/>
    <col min="4607" max="4607" width="3.85546875" style="379" customWidth="1"/>
    <col min="4608" max="4608" width="30" style="379" customWidth="1"/>
    <col min="4609" max="4609" width="14.5703125" style="379" customWidth="1"/>
    <col min="4610" max="4610" width="14" style="379" customWidth="1"/>
    <col min="4611" max="4611" width="13.42578125" style="379" customWidth="1"/>
    <col min="4612" max="4612" width="20.5703125" style="379" customWidth="1"/>
    <col min="4613" max="4613" width="15.28515625" style="379" customWidth="1"/>
    <col min="4614" max="4614" width="10.5703125" style="379" bestFit="1" customWidth="1"/>
    <col min="4615" max="4615" width="15.140625" style="379" customWidth="1"/>
    <col min="4616" max="4862" width="9.140625" style="379"/>
    <col min="4863" max="4863" width="3.85546875" style="379" customWidth="1"/>
    <col min="4864" max="4864" width="30" style="379" customWidth="1"/>
    <col min="4865" max="4865" width="14.5703125" style="379" customWidth="1"/>
    <col min="4866" max="4866" width="14" style="379" customWidth="1"/>
    <col min="4867" max="4867" width="13.42578125" style="379" customWidth="1"/>
    <col min="4868" max="4868" width="20.5703125" style="379" customWidth="1"/>
    <col min="4869" max="4869" width="15.28515625" style="379" customWidth="1"/>
    <col min="4870" max="4870" width="10.5703125" style="379" bestFit="1" customWidth="1"/>
    <col min="4871" max="4871" width="15.140625" style="379" customWidth="1"/>
    <col min="4872" max="5118" width="9.140625" style="379"/>
    <col min="5119" max="5119" width="3.85546875" style="379" customWidth="1"/>
    <col min="5120" max="5120" width="30" style="379" customWidth="1"/>
    <col min="5121" max="5121" width="14.5703125" style="379" customWidth="1"/>
    <col min="5122" max="5122" width="14" style="379" customWidth="1"/>
    <col min="5123" max="5123" width="13.42578125" style="379" customWidth="1"/>
    <col min="5124" max="5124" width="20.5703125" style="379" customWidth="1"/>
    <col min="5125" max="5125" width="15.28515625" style="379" customWidth="1"/>
    <col min="5126" max="5126" width="10.5703125" style="379" bestFit="1" customWidth="1"/>
    <col min="5127" max="5127" width="15.140625" style="379" customWidth="1"/>
    <col min="5128" max="5374" width="9.140625" style="379"/>
    <col min="5375" max="5375" width="3.85546875" style="379" customWidth="1"/>
    <col min="5376" max="5376" width="30" style="379" customWidth="1"/>
    <col min="5377" max="5377" width="14.5703125" style="379" customWidth="1"/>
    <col min="5378" max="5378" width="14" style="379" customWidth="1"/>
    <col min="5379" max="5379" width="13.42578125" style="379" customWidth="1"/>
    <col min="5380" max="5380" width="20.5703125" style="379" customWidth="1"/>
    <col min="5381" max="5381" width="15.28515625" style="379" customWidth="1"/>
    <col min="5382" max="5382" width="10.5703125" style="379" bestFit="1" customWidth="1"/>
    <col min="5383" max="5383" width="15.140625" style="379" customWidth="1"/>
    <col min="5384" max="5630" width="9.140625" style="379"/>
    <col min="5631" max="5631" width="3.85546875" style="379" customWidth="1"/>
    <col min="5632" max="5632" width="30" style="379" customWidth="1"/>
    <col min="5633" max="5633" width="14.5703125" style="379" customWidth="1"/>
    <col min="5634" max="5634" width="14" style="379" customWidth="1"/>
    <col min="5635" max="5635" width="13.42578125" style="379" customWidth="1"/>
    <col min="5636" max="5636" width="20.5703125" style="379" customWidth="1"/>
    <col min="5637" max="5637" width="15.28515625" style="379" customWidth="1"/>
    <col min="5638" max="5638" width="10.5703125" style="379" bestFit="1" customWidth="1"/>
    <col min="5639" max="5639" width="15.140625" style="379" customWidth="1"/>
    <col min="5640" max="5886" width="9.140625" style="379"/>
    <col min="5887" max="5887" width="3.85546875" style="379" customWidth="1"/>
    <col min="5888" max="5888" width="30" style="379" customWidth="1"/>
    <col min="5889" max="5889" width="14.5703125" style="379" customWidth="1"/>
    <col min="5890" max="5890" width="14" style="379" customWidth="1"/>
    <col min="5891" max="5891" width="13.42578125" style="379" customWidth="1"/>
    <col min="5892" max="5892" width="20.5703125" style="379" customWidth="1"/>
    <col min="5893" max="5893" width="15.28515625" style="379" customWidth="1"/>
    <col min="5894" max="5894" width="10.5703125" style="379" bestFit="1" customWidth="1"/>
    <col min="5895" max="5895" width="15.140625" style="379" customWidth="1"/>
    <col min="5896" max="6142" width="9.140625" style="379"/>
    <col min="6143" max="6143" width="3.85546875" style="379" customWidth="1"/>
    <col min="6144" max="6144" width="30" style="379" customWidth="1"/>
    <col min="6145" max="6145" width="14.5703125" style="379" customWidth="1"/>
    <col min="6146" max="6146" width="14" style="379" customWidth="1"/>
    <col min="6147" max="6147" width="13.42578125" style="379" customWidth="1"/>
    <col min="6148" max="6148" width="20.5703125" style="379" customWidth="1"/>
    <col min="6149" max="6149" width="15.28515625" style="379" customWidth="1"/>
    <col min="6150" max="6150" width="10.5703125" style="379" bestFit="1" customWidth="1"/>
    <col min="6151" max="6151" width="15.140625" style="379" customWidth="1"/>
    <col min="6152" max="6398" width="9.140625" style="379"/>
    <col min="6399" max="6399" width="3.85546875" style="379" customWidth="1"/>
    <col min="6400" max="6400" width="30" style="379" customWidth="1"/>
    <col min="6401" max="6401" width="14.5703125" style="379" customWidth="1"/>
    <col min="6402" max="6402" width="14" style="379" customWidth="1"/>
    <col min="6403" max="6403" width="13.42578125" style="379" customWidth="1"/>
    <col min="6404" max="6404" width="20.5703125" style="379" customWidth="1"/>
    <col min="6405" max="6405" width="15.28515625" style="379" customWidth="1"/>
    <col min="6406" max="6406" width="10.5703125" style="379" bestFit="1" customWidth="1"/>
    <col min="6407" max="6407" width="15.140625" style="379" customWidth="1"/>
    <col min="6408" max="6654" width="9.140625" style="379"/>
    <col min="6655" max="6655" width="3.85546875" style="379" customWidth="1"/>
    <col min="6656" max="6656" width="30" style="379" customWidth="1"/>
    <col min="6657" max="6657" width="14.5703125" style="379" customWidth="1"/>
    <col min="6658" max="6658" width="14" style="379" customWidth="1"/>
    <col min="6659" max="6659" width="13.42578125" style="379" customWidth="1"/>
    <col min="6660" max="6660" width="20.5703125" style="379" customWidth="1"/>
    <col min="6661" max="6661" width="15.28515625" style="379" customWidth="1"/>
    <col min="6662" max="6662" width="10.5703125" style="379" bestFit="1" customWidth="1"/>
    <col min="6663" max="6663" width="15.140625" style="379" customWidth="1"/>
    <col min="6664" max="6910" width="9.140625" style="379"/>
    <col min="6911" max="6911" width="3.85546875" style="379" customWidth="1"/>
    <col min="6912" max="6912" width="30" style="379" customWidth="1"/>
    <col min="6913" max="6913" width="14.5703125" style="379" customWidth="1"/>
    <col min="6914" max="6914" width="14" style="379" customWidth="1"/>
    <col min="6915" max="6915" width="13.42578125" style="379" customWidth="1"/>
    <col min="6916" max="6916" width="20.5703125" style="379" customWidth="1"/>
    <col min="6917" max="6917" width="15.28515625" style="379" customWidth="1"/>
    <col min="6918" max="6918" width="10.5703125" style="379" bestFit="1" customWidth="1"/>
    <col min="6919" max="6919" width="15.140625" style="379" customWidth="1"/>
    <col min="6920" max="7166" width="9.140625" style="379"/>
    <col min="7167" max="7167" width="3.85546875" style="379" customWidth="1"/>
    <col min="7168" max="7168" width="30" style="379" customWidth="1"/>
    <col min="7169" max="7169" width="14.5703125" style="379" customWidth="1"/>
    <col min="7170" max="7170" width="14" style="379" customWidth="1"/>
    <col min="7171" max="7171" width="13.42578125" style="379" customWidth="1"/>
    <col min="7172" max="7172" width="20.5703125" style="379" customWidth="1"/>
    <col min="7173" max="7173" width="15.28515625" style="379" customWidth="1"/>
    <col min="7174" max="7174" width="10.5703125" style="379" bestFit="1" customWidth="1"/>
    <col min="7175" max="7175" width="15.140625" style="379" customWidth="1"/>
    <col min="7176" max="7422" width="9.140625" style="379"/>
    <col min="7423" max="7423" width="3.85546875" style="379" customWidth="1"/>
    <col min="7424" max="7424" width="30" style="379" customWidth="1"/>
    <col min="7425" max="7425" width="14.5703125" style="379" customWidth="1"/>
    <col min="7426" max="7426" width="14" style="379" customWidth="1"/>
    <col min="7427" max="7427" width="13.42578125" style="379" customWidth="1"/>
    <col min="7428" max="7428" width="20.5703125" style="379" customWidth="1"/>
    <col min="7429" max="7429" width="15.28515625" style="379" customWidth="1"/>
    <col min="7430" max="7430" width="10.5703125" style="379" bestFit="1" customWidth="1"/>
    <col min="7431" max="7431" width="15.140625" style="379" customWidth="1"/>
    <col min="7432" max="7678" width="9.140625" style="379"/>
    <col min="7679" max="7679" width="3.85546875" style="379" customWidth="1"/>
    <col min="7680" max="7680" width="30" style="379" customWidth="1"/>
    <col min="7681" max="7681" width="14.5703125" style="379" customWidth="1"/>
    <col min="7682" max="7682" width="14" style="379" customWidth="1"/>
    <col min="7683" max="7683" width="13.42578125" style="379" customWidth="1"/>
    <col min="7684" max="7684" width="20.5703125" style="379" customWidth="1"/>
    <col min="7685" max="7685" width="15.28515625" style="379" customWidth="1"/>
    <col min="7686" max="7686" width="10.5703125" style="379" bestFit="1" customWidth="1"/>
    <col min="7687" max="7687" width="15.140625" style="379" customWidth="1"/>
    <col min="7688" max="7934" width="9.140625" style="379"/>
    <col min="7935" max="7935" width="3.85546875" style="379" customWidth="1"/>
    <col min="7936" max="7936" width="30" style="379" customWidth="1"/>
    <col min="7937" max="7937" width="14.5703125" style="379" customWidth="1"/>
    <col min="7938" max="7938" width="14" style="379" customWidth="1"/>
    <col min="7939" max="7939" width="13.42578125" style="379" customWidth="1"/>
    <col min="7940" max="7940" width="20.5703125" style="379" customWidth="1"/>
    <col min="7941" max="7941" width="15.28515625" style="379" customWidth="1"/>
    <col min="7942" max="7942" width="10.5703125" style="379" bestFit="1" customWidth="1"/>
    <col min="7943" max="7943" width="15.140625" style="379" customWidth="1"/>
    <col min="7944" max="8190" width="9.140625" style="379"/>
    <col min="8191" max="8191" width="3.85546875" style="379" customWidth="1"/>
    <col min="8192" max="8192" width="30" style="379" customWidth="1"/>
    <col min="8193" max="8193" width="14.5703125" style="379" customWidth="1"/>
    <col min="8194" max="8194" width="14" style="379" customWidth="1"/>
    <col min="8195" max="8195" width="13.42578125" style="379" customWidth="1"/>
    <col min="8196" max="8196" width="20.5703125" style="379" customWidth="1"/>
    <col min="8197" max="8197" width="15.28515625" style="379" customWidth="1"/>
    <col min="8198" max="8198" width="10.5703125" style="379" bestFit="1" customWidth="1"/>
    <col min="8199" max="8199" width="15.140625" style="379" customWidth="1"/>
    <col min="8200" max="8446" width="9.140625" style="379"/>
    <col min="8447" max="8447" width="3.85546875" style="379" customWidth="1"/>
    <col min="8448" max="8448" width="30" style="379" customWidth="1"/>
    <col min="8449" max="8449" width="14.5703125" style="379" customWidth="1"/>
    <col min="8450" max="8450" width="14" style="379" customWidth="1"/>
    <col min="8451" max="8451" width="13.42578125" style="379" customWidth="1"/>
    <col min="8452" max="8452" width="20.5703125" style="379" customWidth="1"/>
    <col min="8453" max="8453" width="15.28515625" style="379" customWidth="1"/>
    <col min="8454" max="8454" width="10.5703125" style="379" bestFit="1" customWidth="1"/>
    <col min="8455" max="8455" width="15.140625" style="379" customWidth="1"/>
    <col min="8456" max="8702" width="9.140625" style="379"/>
    <col min="8703" max="8703" width="3.85546875" style="379" customWidth="1"/>
    <col min="8704" max="8704" width="30" style="379" customWidth="1"/>
    <col min="8705" max="8705" width="14.5703125" style="379" customWidth="1"/>
    <col min="8706" max="8706" width="14" style="379" customWidth="1"/>
    <col min="8707" max="8707" width="13.42578125" style="379" customWidth="1"/>
    <col min="8708" max="8708" width="20.5703125" style="379" customWidth="1"/>
    <col min="8709" max="8709" width="15.28515625" style="379" customWidth="1"/>
    <col min="8710" max="8710" width="10.5703125" style="379" bestFit="1" customWidth="1"/>
    <col min="8711" max="8711" width="15.140625" style="379" customWidth="1"/>
    <col min="8712" max="8958" width="9.140625" style="379"/>
    <col min="8959" max="8959" width="3.85546875" style="379" customWidth="1"/>
    <col min="8960" max="8960" width="30" style="379" customWidth="1"/>
    <col min="8961" max="8961" width="14.5703125" style="379" customWidth="1"/>
    <col min="8962" max="8962" width="14" style="379" customWidth="1"/>
    <col min="8963" max="8963" width="13.42578125" style="379" customWidth="1"/>
    <col min="8964" max="8964" width="20.5703125" style="379" customWidth="1"/>
    <col min="8965" max="8965" width="15.28515625" style="379" customWidth="1"/>
    <col min="8966" max="8966" width="10.5703125" style="379" bestFit="1" customWidth="1"/>
    <col min="8967" max="8967" width="15.140625" style="379" customWidth="1"/>
    <col min="8968" max="9214" width="9.140625" style="379"/>
    <col min="9215" max="9215" width="3.85546875" style="379" customWidth="1"/>
    <col min="9216" max="9216" width="30" style="379" customWidth="1"/>
    <col min="9217" max="9217" width="14.5703125" style="379" customWidth="1"/>
    <col min="9218" max="9218" width="14" style="379" customWidth="1"/>
    <col min="9219" max="9219" width="13.42578125" style="379" customWidth="1"/>
    <col min="9220" max="9220" width="20.5703125" style="379" customWidth="1"/>
    <col min="9221" max="9221" width="15.28515625" style="379" customWidth="1"/>
    <col min="9222" max="9222" width="10.5703125" style="379" bestFit="1" customWidth="1"/>
    <col min="9223" max="9223" width="15.140625" style="379" customWidth="1"/>
    <col min="9224" max="9470" width="9.140625" style="379"/>
    <col min="9471" max="9471" width="3.85546875" style="379" customWidth="1"/>
    <col min="9472" max="9472" width="30" style="379" customWidth="1"/>
    <col min="9473" max="9473" width="14.5703125" style="379" customWidth="1"/>
    <col min="9474" max="9474" width="14" style="379" customWidth="1"/>
    <col min="9475" max="9475" width="13.42578125" style="379" customWidth="1"/>
    <col min="9476" max="9476" width="20.5703125" style="379" customWidth="1"/>
    <col min="9477" max="9477" width="15.28515625" style="379" customWidth="1"/>
    <col min="9478" max="9478" width="10.5703125" style="379" bestFit="1" customWidth="1"/>
    <col min="9479" max="9479" width="15.140625" style="379" customWidth="1"/>
    <col min="9480" max="9726" width="9.140625" style="379"/>
    <col min="9727" max="9727" width="3.85546875" style="379" customWidth="1"/>
    <col min="9728" max="9728" width="30" style="379" customWidth="1"/>
    <col min="9729" max="9729" width="14.5703125" style="379" customWidth="1"/>
    <col min="9730" max="9730" width="14" style="379" customWidth="1"/>
    <col min="9731" max="9731" width="13.42578125" style="379" customWidth="1"/>
    <col min="9732" max="9732" width="20.5703125" style="379" customWidth="1"/>
    <col min="9733" max="9733" width="15.28515625" style="379" customWidth="1"/>
    <col min="9734" max="9734" width="10.5703125" style="379" bestFit="1" customWidth="1"/>
    <col min="9735" max="9735" width="15.140625" style="379" customWidth="1"/>
    <col min="9736" max="9982" width="9.140625" style="379"/>
    <col min="9983" max="9983" width="3.85546875" style="379" customWidth="1"/>
    <col min="9984" max="9984" width="30" style="379" customWidth="1"/>
    <col min="9985" max="9985" width="14.5703125" style="379" customWidth="1"/>
    <col min="9986" max="9986" width="14" style="379" customWidth="1"/>
    <col min="9987" max="9987" width="13.42578125" style="379" customWidth="1"/>
    <col min="9988" max="9988" width="20.5703125" style="379" customWidth="1"/>
    <col min="9989" max="9989" width="15.28515625" style="379" customWidth="1"/>
    <col min="9990" max="9990" width="10.5703125" style="379" bestFit="1" customWidth="1"/>
    <col min="9991" max="9991" width="15.140625" style="379" customWidth="1"/>
    <col min="9992" max="10238" width="9.140625" style="379"/>
    <col min="10239" max="10239" width="3.85546875" style="379" customWidth="1"/>
    <col min="10240" max="10240" width="30" style="379" customWidth="1"/>
    <col min="10241" max="10241" width="14.5703125" style="379" customWidth="1"/>
    <col min="10242" max="10242" width="14" style="379" customWidth="1"/>
    <col min="10243" max="10243" width="13.42578125" style="379" customWidth="1"/>
    <col min="10244" max="10244" width="20.5703125" style="379" customWidth="1"/>
    <col min="10245" max="10245" width="15.28515625" style="379" customWidth="1"/>
    <col min="10246" max="10246" width="10.5703125" style="379" bestFit="1" customWidth="1"/>
    <col min="10247" max="10247" width="15.140625" style="379" customWidth="1"/>
    <col min="10248" max="10494" width="9.140625" style="379"/>
    <col min="10495" max="10495" width="3.85546875" style="379" customWidth="1"/>
    <col min="10496" max="10496" width="30" style="379" customWidth="1"/>
    <col min="10497" max="10497" width="14.5703125" style="379" customWidth="1"/>
    <col min="10498" max="10498" width="14" style="379" customWidth="1"/>
    <col min="10499" max="10499" width="13.42578125" style="379" customWidth="1"/>
    <col min="10500" max="10500" width="20.5703125" style="379" customWidth="1"/>
    <col min="10501" max="10501" width="15.28515625" style="379" customWidth="1"/>
    <col min="10502" max="10502" width="10.5703125" style="379" bestFit="1" customWidth="1"/>
    <col min="10503" max="10503" width="15.140625" style="379" customWidth="1"/>
    <col min="10504" max="10750" width="9.140625" style="379"/>
    <col min="10751" max="10751" width="3.85546875" style="379" customWidth="1"/>
    <col min="10752" max="10752" width="30" style="379" customWidth="1"/>
    <col min="10753" max="10753" width="14.5703125" style="379" customWidth="1"/>
    <col min="10754" max="10754" width="14" style="379" customWidth="1"/>
    <col min="10755" max="10755" width="13.42578125" style="379" customWidth="1"/>
    <col min="10756" max="10756" width="20.5703125" style="379" customWidth="1"/>
    <col min="10757" max="10757" width="15.28515625" style="379" customWidth="1"/>
    <col min="10758" max="10758" width="10.5703125" style="379" bestFit="1" customWidth="1"/>
    <col min="10759" max="10759" width="15.140625" style="379" customWidth="1"/>
    <col min="10760" max="11006" width="9.140625" style="379"/>
    <col min="11007" max="11007" width="3.85546875" style="379" customWidth="1"/>
    <col min="11008" max="11008" width="30" style="379" customWidth="1"/>
    <col min="11009" max="11009" width="14.5703125" style="379" customWidth="1"/>
    <col min="11010" max="11010" width="14" style="379" customWidth="1"/>
    <col min="11011" max="11011" width="13.42578125" style="379" customWidth="1"/>
    <col min="11012" max="11012" width="20.5703125" style="379" customWidth="1"/>
    <col min="11013" max="11013" width="15.28515625" style="379" customWidth="1"/>
    <col min="11014" max="11014" width="10.5703125" style="379" bestFit="1" customWidth="1"/>
    <col min="11015" max="11015" width="15.140625" style="379" customWidth="1"/>
    <col min="11016" max="11262" width="9.140625" style="379"/>
    <col min="11263" max="11263" width="3.85546875" style="379" customWidth="1"/>
    <col min="11264" max="11264" width="30" style="379" customWidth="1"/>
    <col min="11265" max="11265" width="14.5703125" style="379" customWidth="1"/>
    <col min="11266" max="11266" width="14" style="379" customWidth="1"/>
    <col min="11267" max="11267" width="13.42578125" style="379" customWidth="1"/>
    <col min="11268" max="11268" width="20.5703125" style="379" customWidth="1"/>
    <col min="11269" max="11269" width="15.28515625" style="379" customWidth="1"/>
    <col min="11270" max="11270" width="10.5703125" style="379" bestFit="1" customWidth="1"/>
    <col min="11271" max="11271" width="15.140625" style="379" customWidth="1"/>
    <col min="11272" max="11518" width="9.140625" style="379"/>
    <col min="11519" max="11519" width="3.85546875" style="379" customWidth="1"/>
    <col min="11520" max="11520" width="30" style="379" customWidth="1"/>
    <col min="11521" max="11521" width="14.5703125" style="379" customWidth="1"/>
    <col min="11522" max="11522" width="14" style="379" customWidth="1"/>
    <col min="11523" max="11523" width="13.42578125" style="379" customWidth="1"/>
    <col min="11524" max="11524" width="20.5703125" style="379" customWidth="1"/>
    <col min="11525" max="11525" width="15.28515625" style="379" customWidth="1"/>
    <col min="11526" max="11526" width="10.5703125" style="379" bestFit="1" customWidth="1"/>
    <col min="11527" max="11527" width="15.140625" style="379" customWidth="1"/>
    <col min="11528" max="11774" width="9.140625" style="379"/>
    <col min="11775" max="11775" width="3.85546875" style="379" customWidth="1"/>
    <col min="11776" max="11776" width="30" style="379" customWidth="1"/>
    <col min="11777" max="11777" width="14.5703125" style="379" customWidth="1"/>
    <col min="11778" max="11778" width="14" style="379" customWidth="1"/>
    <col min="11779" max="11779" width="13.42578125" style="379" customWidth="1"/>
    <col min="11780" max="11780" width="20.5703125" style="379" customWidth="1"/>
    <col min="11781" max="11781" width="15.28515625" style="379" customWidth="1"/>
    <col min="11782" max="11782" width="10.5703125" style="379" bestFit="1" customWidth="1"/>
    <col min="11783" max="11783" width="15.140625" style="379" customWidth="1"/>
    <col min="11784" max="12030" width="9.140625" style="379"/>
    <col min="12031" max="12031" width="3.85546875" style="379" customWidth="1"/>
    <col min="12032" max="12032" width="30" style="379" customWidth="1"/>
    <col min="12033" max="12033" width="14.5703125" style="379" customWidth="1"/>
    <col min="12034" max="12034" width="14" style="379" customWidth="1"/>
    <col min="12035" max="12035" width="13.42578125" style="379" customWidth="1"/>
    <col min="12036" max="12036" width="20.5703125" style="379" customWidth="1"/>
    <col min="12037" max="12037" width="15.28515625" style="379" customWidth="1"/>
    <col min="12038" max="12038" width="10.5703125" style="379" bestFit="1" customWidth="1"/>
    <col min="12039" max="12039" width="15.140625" style="379" customWidth="1"/>
    <col min="12040" max="12286" width="9.140625" style="379"/>
    <col min="12287" max="12287" width="3.85546875" style="379" customWidth="1"/>
    <col min="12288" max="12288" width="30" style="379" customWidth="1"/>
    <col min="12289" max="12289" width="14.5703125" style="379" customWidth="1"/>
    <col min="12290" max="12290" width="14" style="379" customWidth="1"/>
    <col min="12291" max="12291" width="13.42578125" style="379" customWidth="1"/>
    <col min="12292" max="12292" width="20.5703125" style="379" customWidth="1"/>
    <col min="12293" max="12293" width="15.28515625" style="379" customWidth="1"/>
    <col min="12294" max="12294" width="10.5703125" style="379" bestFit="1" customWidth="1"/>
    <col min="12295" max="12295" width="15.140625" style="379" customWidth="1"/>
    <col min="12296" max="12542" width="9.140625" style="379"/>
    <col min="12543" max="12543" width="3.85546875" style="379" customWidth="1"/>
    <col min="12544" max="12544" width="30" style="379" customWidth="1"/>
    <col min="12545" max="12545" width="14.5703125" style="379" customWidth="1"/>
    <col min="12546" max="12546" width="14" style="379" customWidth="1"/>
    <col min="12547" max="12547" width="13.42578125" style="379" customWidth="1"/>
    <col min="12548" max="12548" width="20.5703125" style="379" customWidth="1"/>
    <col min="12549" max="12549" width="15.28515625" style="379" customWidth="1"/>
    <col min="12550" max="12550" width="10.5703125" style="379" bestFit="1" customWidth="1"/>
    <col min="12551" max="12551" width="15.140625" style="379" customWidth="1"/>
    <col min="12552" max="12798" width="9.140625" style="379"/>
    <col min="12799" max="12799" width="3.85546875" style="379" customWidth="1"/>
    <col min="12800" max="12800" width="30" style="379" customWidth="1"/>
    <col min="12801" max="12801" width="14.5703125" style="379" customWidth="1"/>
    <col min="12802" max="12802" width="14" style="379" customWidth="1"/>
    <col min="12803" max="12803" width="13.42578125" style="379" customWidth="1"/>
    <col min="12804" max="12804" width="20.5703125" style="379" customWidth="1"/>
    <col min="12805" max="12805" width="15.28515625" style="379" customWidth="1"/>
    <col min="12806" max="12806" width="10.5703125" style="379" bestFit="1" customWidth="1"/>
    <col min="12807" max="12807" width="15.140625" style="379" customWidth="1"/>
    <col min="12808" max="13054" width="9.140625" style="379"/>
    <col min="13055" max="13055" width="3.85546875" style="379" customWidth="1"/>
    <col min="13056" max="13056" width="30" style="379" customWidth="1"/>
    <col min="13057" max="13057" width="14.5703125" style="379" customWidth="1"/>
    <col min="13058" max="13058" width="14" style="379" customWidth="1"/>
    <col min="13059" max="13059" width="13.42578125" style="379" customWidth="1"/>
    <col min="13060" max="13060" width="20.5703125" style="379" customWidth="1"/>
    <col min="13061" max="13061" width="15.28515625" style="379" customWidth="1"/>
    <col min="13062" max="13062" width="10.5703125" style="379" bestFit="1" customWidth="1"/>
    <col min="13063" max="13063" width="15.140625" style="379" customWidth="1"/>
    <col min="13064" max="13310" width="9.140625" style="379"/>
    <col min="13311" max="13311" width="3.85546875" style="379" customWidth="1"/>
    <col min="13312" max="13312" width="30" style="379" customWidth="1"/>
    <col min="13313" max="13313" width="14.5703125" style="379" customWidth="1"/>
    <col min="13314" max="13314" width="14" style="379" customWidth="1"/>
    <col min="13315" max="13315" width="13.42578125" style="379" customWidth="1"/>
    <col min="13316" max="13316" width="20.5703125" style="379" customWidth="1"/>
    <col min="13317" max="13317" width="15.28515625" style="379" customWidth="1"/>
    <col min="13318" max="13318" width="10.5703125" style="379" bestFit="1" customWidth="1"/>
    <col min="13319" max="13319" width="15.140625" style="379" customWidth="1"/>
    <col min="13320" max="13566" width="9.140625" style="379"/>
    <col min="13567" max="13567" width="3.85546875" style="379" customWidth="1"/>
    <col min="13568" max="13568" width="30" style="379" customWidth="1"/>
    <col min="13569" max="13569" width="14.5703125" style="379" customWidth="1"/>
    <col min="13570" max="13570" width="14" style="379" customWidth="1"/>
    <col min="13571" max="13571" width="13.42578125" style="379" customWidth="1"/>
    <col min="13572" max="13572" width="20.5703125" style="379" customWidth="1"/>
    <col min="13573" max="13573" width="15.28515625" style="379" customWidth="1"/>
    <col min="13574" max="13574" width="10.5703125" style="379" bestFit="1" customWidth="1"/>
    <col min="13575" max="13575" width="15.140625" style="379" customWidth="1"/>
    <col min="13576" max="13822" width="9.140625" style="379"/>
    <col min="13823" max="13823" width="3.85546875" style="379" customWidth="1"/>
    <col min="13824" max="13824" width="30" style="379" customWidth="1"/>
    <col min="13825" max="13825" width="14.5703125" style="379" customWidth="1"/>
    <col min="13826" max="13826" width="14" style="379" customWidth="1"/>
    <col min="13827" max="13827" width="13.42578125" style="379" customWidth="1"/>
    <col min="13828" max="13828" width="20.5703125" style="379" customWidth="1"/>
    <col min="13829" max="13829" width="15.28515625" style="379" customWidth="1"/>
    <col min="13830" max="13830" width="10.5703125" style="379" bestFit="1" customWidth="1"/>
    <col min="13831" max="13831" width="15.140625" style="379" customWidth="1"/>
    <col min="13832" max="14078" width="9.140625" style="379"/>
    <col min="14079" max="14079" width="3.85546875" style="379" customWidth="1"/>
    <col min="14080" max="14080" width="30" style="379" customWidth="1"/>
    <col min="14081" max="14081" width="14.5703125" style="379" customWidth="1"/>
    <col min="14082" max="14082" width="14" style="379" customWidth="1"/>
    <col min="14083" max="14083" width="13.42578125" style="379" customWidth="1"/>
    <col min="14084" max="14084" width="20.5703125" style="379" customWidth="1"/>
    <col min="14085" max="14085" width="15.28515625" style="379" customWidth="1"/>
    <col min="14086" max="14086" width="10.5703125" style="379" bestFit="1" customWidth="1"/>
    <col min="14087" max="14087" width="15.140625" style="379" customWidth="1"/>
    <col min="14088" max="14334" width="9.140625" style="379"/>
    <col min="14335" max="14335" width="3.85546875" style="379" customWidth="1"/>
    <col min="14336" max="14336" width="30" style="379" customWidth="1"/>
    <col min="14337" max="14337" width="14.5703125" style="379" customWidth="1"/>
    <col min="14338" max="14338" width="14" style="379" customWidth="1"/>
    <col min="14339" max="14339" width="13.42578125" style="379" customWidth="1"/>
    <col min="14340" max="14340" width="20.5703125" style="379" customWidth="1"/>
    <col min="14341" max="14341" width="15.28515625" style="379" customWidth="1"/>
    <col min="14342" max="14342" width="10.5703125" style="379" bestFit="1" customWidth="1"/>
    <col min="14343" max="14343" width="15.140625" style="379" customWidth="1"/>
    <col min="14344" max="14590" width="9.140625" style="379"/>
    <col min="14591" max="14591" width="3.85546875" style="379" customWidth="1"/>
    <col min="14592" max="14592" width="30" style="379" customWidth="1"/>
    <col min="14593" max="14593" width="14.5703125" style="379" customWidth="1"/>
    <col min="14594" max="14594" width="14" style="379" customWidth="1"/>
    <col min="14595" max="14595" width="13.42578125" style="379" customWidth="1"/>
    <col min="14596" max="14596" width="20.5703125" style="379" customWidth="1"/>
    <col min="14597" max="14597" width="15.28515625" style="379" customWidth="1"/>
    <col min="14598" max="14598" width="10.5703125" style="379" bestFit="1" customWidth="1"/>
    <col min="14599" max="14599" width="15.140625" style="379" customWidth="1"/>
    <col min="14600" max="14846" width="9.140625" style="379"/>
    <col min="14847" max="14847" width="3.85546875" style="379" customWidth="1"/>
    <col min="14848" max="14848" width="30" style="379" customWidth="1"/>
    <col min="14849" max="14849" width="14.5703125" style="379" customWidth="1"/>
    <col min="14850" max="14850" width="14" style="379" customWidth="1"/>
    <col min="14851" max="14851" width="13.42578125" style="379" customWidth="1"/>
    <col min="14852" max="14852" width="20.5703125" style="379" customWidth="1"/>
    <col min="14853" max="14853" width="15.28515625" style="379" customWidth="1"/>
    <col min="14854" max="14854" width="10.5703125" style="379" bestFit="1" customWidth="1"/>
    <col min="14855" max="14855" width="15.140625" style="379" customWidth="1"/>
    <col min="14856" max="15102" width="9.140625" style="379"/>
    <col min="15103" max="15103" width="3.85546875" style="379" customWidth="1"/>
    <col min="15104" max="15104" width="30" style="379" customWidth="1"/>
    <col min="15105" max="15105" width="14.5703125" style="379" customWidth="1"/>
    <col min="15106" max="15106" width="14" style="379" customWidth="1"/>
    <col min="15107" max="15107" width="13.42578125" style="379" customWidth="1"/>
    <col min="15108" max="15108" width="20.5703125" style="379" customWidth="1"/>
    <col min="15109" max="15109" width="15.28515625" style="379" customWidth="1"/>
    <col min="15110" max="15110" width="10.5703125" style="379" bestFit="1" customWidth="1"/>
    <col min="15111" max="15111" width="15.140625" style="379" customWidth="1"/>
    <col min="15112" max="15358" width="9.140625" style="379"/>
    <col min="15359" max="15359" width="3.85546875" style="379" customWidth="1"/>
    <col min="15360" max="15360" width="30" style="379" customWidth="1"/>
    <col min="15361" max="15361" width="14.5703125" style="379" customWidth="1"/>
    <col min="15362" max="15362" width="14" style="379" customWidth="1"/>
    <col min="15363" max="15363" width="13.42578125" style="379" customWidth="1"/>
    <col min="15364" max="15364" width="20.5703125" style="379" customWidth="1"/>
    <col min="15365" max="15365" width="15.28515625" style="379" customWidth="1"/>
    <col min="15366" max="15366" width="10.5703125" style="379" bestFit="1" customWidth="1"/>
    <col min="15367" max="15367" width="15.140625" style="379" customWidth="1"/>
    <col min="15368" max="15614" width="9.140625" style="379"/>
    <col min="15615" max="15615" width="3.85546875" style="379" customWidth="1"/>
    <col min="15616" max="15616" width="30" style="379" customWidth="1"/>
    <col min="15617" max="15617" width="14.5703125" style="379" customWidth="1"/>
    <col min="15618" max="15618" width="14" style="379" customWidth="1"/>
    <col min="15619" max="15619" width="13.42578125" style="379" customWidth="1"/>
    <col min="15620" max="15620" width="20.5703125" style="379" customWidth="1"/>
    <col min="15621" max="15621" width="15.28515625" style="379" customWidth="1"/>
    <col min="15622" max="15622" width="10.5703125" style="379" bestFit="1" customWidth="1"/>
    <col min="15623" max="15623" width="15.140625" style="379" customWidth="1"/>
    <col min="15624" max="15870" width="9.140625" style="379"/>
    <col min="15871" max="15871" width="3.85546875" style="379" customWidth="1"/>
    <col min="15872" max="15872" width="30" style="379" customWidth="1"/>
    <col min="15873" max="15873" width="14.5703125" style="379" customWidth="1"/>
    <col min="15874" max="15874" width="14" style="379" customWidth="1"/>
    <col min="15875" max="15875" width="13.42578125" style="379" customWidth="1"/>
    <col min="15876" max="15876" width="20.5703125" style="379" customWidth="1"/>
    <col min="15877" max="15877" width="15.28515625" style="379" customWidth="1"/>
    <col min="15878" max="15878" width="10.5703125" style="379" bestFit="1" customWidth="1"/>
    <col min="15879" max="15879" width="15.140625" style="379" customWidth="1"/>
    <col min="15880" max="16126" width="9.140625" style="379"/>
    <col min="16127" max="16127" width="3.85546875" style="379" customWidth="1"/>
    <col min="16128" max="16128" width="30" style="379" customWidth="1"/>
    <col min="16129" max="16129" width="14.5703125" style="379" customWidth="1"/>
    <col min="16130" max="16130" width="14" style="379" customWidth="1"/>
    <col min="16131" max="16131" width="13.42578125" style="379" customWidth="1"/>
    <col min="16132" max="16132" width="20.5703125" style="379" customWidth="1"/>
    <col min="16133" max="16133" width="15.28515625" style="379" customWidth="1"/>
    <col min="16134" max="16134" width="10.5703125" style="379" bestFit="1" customWidth="1"/>
    <col min="16135" max="16135" width="15.140625" style="379" customWidth="1"/>
    <col min="16136" max="16384" width="9.140625" style="379"/>
  </cols>
  <sheetData>
    <row r="4" spans="2:7" ht="15">
      <c r="B4" s="1262" t="s">
        <v>552</v>
      </c>
      <c r="C4" s="1262"/>
      <c r="D4" s="1262"/>
      <c r="E4" s="1262"/>
      <c r="F4" s="1262"/>
      <c r="G4" s="1262"/>
    </row>
    <row r="5" spans="2:7" ht="15">
      <c r="B5" s="1274" t="s">
        <v>43</v>
      </c>
      <c r="C5" s="1274"/>
      <c r="D5" s="1273" t="s">
        <v>289</v>
      </c>
      <c r="E5" s="1273"/>
      <c r="F5" s="1273"/>
      <c r="G5" s="1273"/>
    </row>
    <row r="6" spans="2:7">
      <c r="E6" s="1263" t="s">
        <v>162</v>
      </c>
      <c r="F6" s="1263"/>
      <c r="G6" s="1263"/>
    </row>
    <row r="7" spans="2:7" ht="22.5" customHeight="1">
      <c r="B7" s="1264" t="s">
        <v>553</v>
      </c>
      <c r="C7" s="1264"/>
      <c r="D7" s="1264"/>
      <c r="E7" s="1264"/>
      <c r="F7" s="1264"/>
      <c r="G7" s="1264"/>
    </row>
    <row r="8" spans="2:7" ht="13.5" thickBot="1"/>
    <row r="9" spans="2:7" ht="18.75" customHeight="1" thickTop="1">
      <c r="B9" s="1265" t="s">
        <v>554</v>
      </c>
      <c r="C9" s="1267" t="s">
        <v>555</v>
      </c>
      <c r="D9" s="1267" t="s">
        <v>556</v>
      </c>
      <c r="E9" s="1269" t="s">
        <v>557</v>
      </c>
      <c r="F9" s="1267" t="s">
        <v>555</v>
      </c>
      <c r="G9" s="1271" t="s">
        <v>556</v>
      </c>
    </row>
    <row r="10" spans="2:7" ht="33" customHeight="1">
      <c r="B10" s="1266"/>
      <c r="C10" s="1268"/>
      <c r="D10" s="1268"/>
      <c r="E10" s="1270"/>
      <c r="F10" s="1268"/>
      <c r="G10" s="1272"/>
    </row>
    <row r="11" spans="2:7">
      <c r="B11" s="381"/>
      <c r="C11" s="382"/>
      <c r="D11" s="382"/>
      <c r="E11" s="383"/>
      <c r="F11" s="382"/>
      <c r="G11" s="819"/>
    </row>
    <row r="12" spans="2:7">
      <c r="B12" s="384" t="s">
        <v>558</v>
      </c>
      <c r="C12" s="382">
        <v>1719679966.73</v>
      </c>
      <c r="D12" s="382">
        <v>1420608849.3099997</v>
      </c>
      <c r="E12" s="383" t="s">
        <v>559</v>
      </c>
      <c r="F12" s="382">
        <v>1117091800.4300003</v>
      </c>
      <c r="G12" s="819">
        <v>1083171439.8465657</v>
      </c>
    </row>
    <row r="13" spans="2:7">
      <c r="B13" s="381"/>
      <c r="C13" s="382"/>
      <c r="D13" s="382"/>
      <c r="E13" s="383"/>
      <c r="F13" s="382"/>
      <c r="G13" s="819"/>
    </row>
    <row r="14" spans="2:7">
      <c r="B14" s="381" t="s">
        <v>560</v>
      </c>
      <c r="C14" s="382"/>
      <c r="D14" s="382"/>
      <c r="E14" s="383" t="s">
        <v>561</v>
      </c>
      <c r="F14" s="382"/>
      <c r="G14" s="819"/>
    </row>
    <row r="15" spans="2:7">
      <c r="B15" s="381"/>
      <c r="C15" s="382"/>
      <c r="D15" s="382"/>
      <c r="E15" s="383"/>
      <c r="F15" s="382"/>
      <c r="G15" s="819"/>
    </row>
    <row r="16" spans="2:7">
      <c r="B16" s="381" t="s">
        <v>562</v>
      </c>
      <c r="C16" s="382">
        <v>195705325</v>
      </c>
      <c r="D16" s="382">
        <v>233428308</v>
      </c>
      <c r="E16" s="383" t="s">
        <v>563</v>
      </c>
      <c r="F16" s="382">
        <v>456900787</v>
      </c>
      <c r="G16" s="819">
        <v>289580408</v>
      </c>
    </row>
    <row r="17" spans="2:7">
      <c r="B17" s="381"/>
      <c r="C17" s="382"/>
      <c r="D17" s="382"/>
      <c r="E17" s="383"/>
      <c r="F17" s="382"/>
      <c r="G17" s="819"/>
    </row>
    <row r="18" spans="2:7">
      <c r="B18" s="381" t="s">
        <v>564</v>
      </c>
      <c r="C18" s="382">
        <v>7751546.4699999997</v>
      </c>
      <c r="D18" s="382">
        <v>56527410.920000002</v>
      </c>
      <c r="E18" s="383" t="s">
        <v>565</v>
      </c>
      <c r="F18" s="382">
        <v>9530398</v>
      </c>
      <c r="G18" s="819">
        <v>8558318</v>
      </c>
    </row>
    <row r="19" spans="2:7">
      <c r="B19" s="381"/>
      <c r="C19" s="382"/>
      <c r="D19" s="382"/>
      <c r="E19" s="383"/>
      <c r="F19" s="382"/>
      <c r="G19" s="819"/>
    </row>
    <row r="20" spans="2:7">
      <c r="B20" s="381" t="s">
        <v>566</v>
      </c>
      <c r="C20" s="382"/>
      <c r="D20" s="382"/>
      <c r="E20" s="383" t="s">
        <v>567</v>
      </c>
      <c r="F20" s="382">
        <v>85985283.310000002</v>
      </c>
      <c r="G20" s="819">
        <v>83550120.069999993</v>
      </c>
    </row>
    <row r="21" spans="2:7">
      <c r="B21" s="381"/>
      <c r="C21" s="382"/>
      <c r="D21" s="382"/>
      <c r="E21" s="383"/>
      <c r="F21" s="382"/>
      <c r="G21" s="819"/>
    </row>
    <row r="22" spans="2:7">
      <c r="B22" s="384" t="s">
        <v>568</v>
      </c>
      <c r="C22" s="382">
        <v>97063939.329999998</v>
      </c>
      <c r="D22" s="382">
        <v>85752939.329999998</v>
      </c>
      <c r="E22" s="383" t="s">
        <v>569</v>
      </c>
      <c r="F22" s="382">
        <v>353627796.64999998</v>
      </c>
      <c r="G22" s="819">
        <v>364478681.81</v>
      </c>
    </row>
    <row r="23" spans="2:7">
      <c r="B23" s="381"/>
      <c r="C23" s="382"/>
      <c r="D23" s="382"/>
      <c r="E23" s="383"/>
      <c r="F23" s="382"/>
      <c r="G23" s="819"/>
    </row>
    <row r="24" spans="2:7">
      <c r="B24" s="381" t="s">
        <v>570</v>
      </c>
      <c r="C24" s="382"/>
      <c r="D24" s="382"/>
      <c r="E24" s="385" t="s">
        <v>571</v>
      </c>
      <c r="F24" s="382"/>
      <c r="G24" s="819"/>
    </row>
    <row r="25" spans="2:7">
      <c r="B25" s="381" t="s">
        <v>572</v>
      </c>
      <c r="C25" s="382">
        <v>629426.99</v>
      </c>
      <c r="D25" s="382">
        <v>804646.99</v>
      </c>
      <c r="E25" s="386" t="s">
        <v>573</v>
      </c>
      <c r="F25" s="382">
        <v>137691558.01999998</v>
      </c>
      <c r="G25" s="819">
        <v>123965004.39</v>
      </c>
    </row>
    <row r="26" spans="2:7">
      <c r="B26" s="381" t="s">
        <v>574</v>
      </c>
      <c r="C26" s="382">
        <v>0</v>
      </c>
      <c r="D26" s="382">
        <v>0</v>
      </c>
      <c r="E26" s="386" t="s">
        <v>575</v>
      </c>
      <c r="F26" s="382">
        <v>45955425.519999996</v>
      </c>
      <c r="G26" s="819">
        <v>42109286.439999998</v>
      </c>
    </row>
    <row r="27" spans="2:7">
      <c r="B27" s="381"/>
      <c r="C27" s="382"/>
      <c r="D27" s="382"/>
      <c r="E27" s="387" t="s">
        <v>576</v>
      </c>
      <c r="F27" s="382">
        <v>53255286.239999995</v>
      </c>
      <c r="G27" s="819">
        <v>56305913.050000004</v>
      </c>
    </row>
    <row r="28" spans="2:7">
      <c r="B28" s="388" t="s">
        <v>577</v>
      </c>
      <c r="C28" s="389"/>
      <c r="D28" s="389"/>
      <c r="E28" s="820"/>
      <c r="F28" s="382"/>
      <c r="G28" s="819"/>
    </row>
    <row r="29" spans="2:7">
      <c r="B29" s="388" t="s">
        <v>578</v>
      </c>
      <c r="C29" s="389"/>
      <c r="D29" s="389"/>
      <c r="E29" s="390" t="s">
        <v>579</v>
      </c>
      <c r="F29" s="391"/>
      <c r="G29" s="821"/>
    </row>
    <row r="30" spans="2:7">
      <c r="B30" s="392" t="s">
        <v>580</v>
      </c>
      <c r="C30" s="389"/>
      <c r="D30" s="389"/>
      <c r="E30" s="383" t="s">
        <v>581</v>
      </c>
      <c r="F30" s="382">
        <v>3283368.53</v>
      </c>
      <c r="G30" s="819">
        <v>4162441.57</v>
      </c>
    </row>
    <row r="31" spans="2:7">
      <c r="B31" s="392" t="s">
        <v>582</v>
      </c>
      <c r="C31" s="389"/>
      <c r="D31" s="389"/>
      <c r="E31" s="383" t="s">
        <v>583</v>
      </c>
      <c r="F31" s="382">
        <v>51075372.839999996</v>
      </c>
      <c r="G31" s="819">
        <v>89831922.680000007</v>
      </c>
    </row>
    <row r="32" spans="2:7">
      <c r="B32" s="393" t="s">
        <v>584</v>
      </c>
      <c r="C32" s="389">
        <v>28605545</v>
      </c>
      <c r="D32" s="389">
        <v>88973146</v>
      </c>
      <c r="E32" s="383"/>
      <c r="F32" s="382"/>
      <c r="G32" s="819"/>
    </row>
    <row r="33" spans="2:8">
      <c r="B33" s="392" t="s">
        <v>585</v>
      </c>
      <c r="C33" s="389">
        <v>66539581.100000001</v>
      </c>
      <c r="D33" s="389">
        <v>67132138.400000006</v>
      </c>
      <c r="E33" s="383"/>
      <c r="F33" s="382"/>
      <c r="G33" s="819"/>
    </row>
    <row r="34" spans="2:8">
      <c r="B34" s="393" t="s">
        <v>586</v>
      </c>
      <c r="C34" s="389">
        <v>197198194.13999999</v>
      </c>
      <c r="D34" s="389">
        <v>191301103.25999999</v>
      </c>
      <c r="E34" s="383"/>
      <c r="F34" s="382"/>
      <c r="G34" s="819"/>
      <c r="H34" s="394"/>
    </row>
    <row r="35" spans="2:8">
      <c r="B35" s="392" t="s">
        <v>587</v>
      </c>
      <c r="C35" s="382">
        <v>1223551.9099999999</v>
      </c>
      <c r="D35" s="382">
        <v>1184993.77</v>
      </c>
      <c r="E35" s="395"/>
      <c r="F35" s="382"/>
      <c r="G35" s="819"/>
    </row>
    <row r="36" spans="2:8" ht="13.5" thickBot="1">
      <c r="B36" s="396" t="s">
        <v>87</v>
      </c>
      <c r="C36" s="397">
        <f>+SUM(C12:C35)</f>
        <v>2314397076.6699996</v>
      </c>
      <c r="D36" s="397">
        <f>+SUM(D12:D35)</f>
        <v>2145713535.9799998</v>
      </c>
      <c r="E36" s="398" t="s">
        <v>87</v>
      </c>
      <c r="F36" s="397">
        <f>+SUM(F12:F34)</f>
        <v>2314397076.5400004</v>
      </c>
      <c r="G36" s="822">
        <f>+SUM(G12:G34)</f>
        <v>2145713535.8565657</v>
      </c>
    </row>
    <row r="37" spans="2:8" ht="14.25" thickTop="1" thickBot="1">
      <c r="B37" s="399"/>
      <c r="C37" s="400"/>
      <c r="D37" s="400"/>
      <c r="E37" s="401"/>
      <c r="F37" s="402"/>
      <c r="G37" s="823"/>
    </row>
    <row r="38" spans="2:8" ht="13.5" thickTop="1">
      <c r="F38" s="380">
        <f>C36-F36</f>
        <v>0.12999916076660156</v>
      </c>
      <c r="G38" s="380">
        <f>D36-G36</f>
        <v>0.12343406677246094</v>
      </c>
    </row>
  </sheetData>
  <mergeCells count="11">
    <mergeCell ref="B4:G4"/>
    <mergeCell ref="E6:G6"/>
    <mergeCell ref="B7:G7"/>
    <mergeCell ref="B9:B10"/>
    <mergeCell ref="C9:C10"/>
    <mergeCell ref="D9:D10"/>
    <mergeCell ref="E9:E10"/>
    <mergeCell ref="F9:F10"/>
    <mergeCell ref="G9:G10"/>
    <mergeCell ref="D5:G5"/>
    <mergeCell ref="B5:C5"/>
  </mergeCells>
  <pageMargins left="0.78740157480314965" right="0.23622047244094491" top="0.6692913385826772" bottom="0.51181102362204722" header="0.51181102362204722" footer="0.51181102362204722"/>
  <pageSetup paperSize="5" scale="79" orientation="portrait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>
  <sheetPr>
    <tabColor rgb="FF7030A0"/>
    <pageSetUpPr fitToPage="1"/>
  </sheetPr>
  <dimension ref="B1:P13"/>
  <sheetViews>
    <sheetView view="pageBreakPreview" zoomScale="60" workbookViewId="0">
      <selection activeCell="G31" sqref="G31"/>
    </sheetView>
  </sheetViews>
  <sheetFormatPr defaultRowHeight="12.75"/>
  <cols>
    <col min="1" max="1" width="5.140625" style="725" customWidth="1"/>
    <col min="2" max="2" width="3.85546875" style="725" customWidth="1"/>
    <col min="3" max="3" width="14.28515625" style="725" customWidth="1"/>
    <col min="4" max="4" width="39.140625" style="725" customWidth="1"/>
    <col min="5" max="7" width="17.42578125" style="725" customWidth="1"/>
    <col min="8" max="8" width="13" style="725" customWidth="1"/>
    <col min="9" max="9" width="21.7109375" style="725" customWidth="1"/>
    <col min="10" max="10" width="17.42578125" style="725" customWidth="1"/>
    <col min="11" max="11" width="15.28515625" style="725" customWidth="1"/>
    <col min="12" max="256" width="9.140625" style="725"/>
    <col min="257" max="257" width="5.140625" style="725" customWidth="1"/>
    <col min="258" max="258" width="3.85546875" style="725" customWidth="1"/>
    <col min="259" max="259" width="14.28515625" style="725" customWidth="1"/>
    <col min="260" max="260" width="39.140625" style="725" customWidth="1"/>
    <col min="261" max="263" width="17.42578125" style="725" customWidth="1"/>
    <col min="264" max="264" width="13" style="725" customWidth="1"/>
    <col min="265" max="265" width="21.7109375" style="725" customWidth="1"/>
    <col min="266" max="266" width="17.42578125" style="725" customWidth="1"/>
    <col min="267" max="267" width="15.28515625" style="725" customWidth="1"/>
    <col min="268" max="512" width="9.140625" style="725"/>
    <col min="513" max="513" width="5.140625" style="725" customWidth="1"/>
    <col min="514" max="514" width="3.85546875" style="725" customWidth="1"/>
    <col min="515" max="515" width="14.28515625" style="725" customWidth="1"/>
    <col min="516" max="516" width="39.140625" style="725" customWidth="1"/>
    <col min="517" max="519" width="17.42578125" style="725" customWidth="1"/>
    <col min="520" max="520" width="13" style="725" customWidth="1"/>
    <col min="521" max="521" width="21.7109375" style="725" customWidth="1"/>
    <col min="522" max="522" width="17.42578125" style="725" customWidth="1"/>
    <col min="523" max="523" width="15.28515625" style="725" customWidth="1"/>
    <col min="524" max="768" width="9.140625" style="725"/>
    <col min="769" max="769" width="5.140625" style="725" customWidth="1"/>
    <col min="770" max="770" width="3.85546875" style="725" customWidth="1"/>
    <col min="771" max="771" width="14.28515625" style="725" customWidth="1"/>
    <col min="772" max="772" width="39.140625" style="725" customWidth="1"/>
    <col min="773" max="775" width="17.42578125" style="725" customWidth="1"/>
    <col min="776" max="776" width="13" style="725" customWidth="1"/>
    <col min="777" max="777" width="21.7109375" style="725" customWidth="1"/>
    <col min="778" max="778" width="17.42578125" style="725" customWidth="1"/>
    <col min="779" max="779" width="15.28515625" style="725" customWidth="1"/>
    <col min="780" max="1024" width="9.140625" style="725"/>
    <col min="1025" max="1025" width="5.140625" style="725" customWidth="1"/>
    <col min="1026" max="1026" width="3.85546875" style="725" customWidth="1"/>
    <col min="1027" max="1027" width="14.28515625" style="725" customWidth="1"/>
    <col min="1028" max="1028" width="39.140625" style="725" customWidth="1"/>
    <col min="1029" max="1031" width="17.42578125" style="725" customWidth="1"/>
    <col min="1032" max="1032" width="13" style="725" customWidth="1"/>
    <col min="1033" max="1033" width="21.7109375" style="725" customWidth="1"/>
    <col min="1034" max="1034" width="17.42578125" style="725" customWidth="1"/>
    <col min="1035" max="1035" width="15.28515625" style="725" customWidth="1"/>
    <col min="1036" max="1280" width="9.140625" style="725"/>
    <col min="1281" max="1281" width="5.140625" style="725" customWidth="1"/>
    <col min="1282" max="1282" width="3.85546875" style="725" customWidth="1"/>
    <col min="1283" max="1283" width="14.28515625" style="725" customWidth="1"/>
    <col min="1284" max="1284" width="39.140625" style="725" customWidth="1"/>
    <col min="1285" max="1287" width="17.42578125" style="725" customWidth="1"/>
    <col min="1288" max="1288" width="13" style="725" customWidth="1"/>
    <col min="1289" max="1289" width="21.7109375" style="725" customWidth="1"/>
    <col min="1290" max="1290" width="17.42578125" style="725" customWidth="1"/>
    <col min="1291" max="1291" width="15.28515625" style="725" customWidth="1"/>
    <col min="1292" max="1536" width="9.140625" style="725"/>
    <col min="1537" max="1537" width="5.140625" style="725" customWidth="1"/>
    <col min="1538" max="1538" width="3.85546875" style="725" customWidth="1"/>
    <col min="1539" max="1539" width="14.28515625" style="725" customWidth="1"/>
    <col min="1540" max="1540" width="39.140625" style="725" customWidth="1"/>
    <col min="1541" max="1543" width="17.42578125" style="725" customWidth="1"/>
    <col min="1544" max="1544" width="13" style="725" customWidth="1"/>
    <col min="1545" max="1545" width="21.7109375" style="725" customWidth="1"/>
    <col min="1546" max="1546" width="17.42578125" style="725" customWidth="1"/>
    <col min="1547" max="1547" width="15.28515625" style="725" customWidth="1"/>
    <col min="1548" max="1792" width="9.140625" style="725"/>
    <col min="1793" max="1793" width="5.140625" style="725" customWidth="1"/>
    <col min="1794" max="1794" width="3.85546875" style="725" customWidth="1"/>
    <col min="1795" max="1795" width="14.28515625" style="725" customWidth="1"/>
    <col min="1796" max="1796" width="39.140625" style="725" customWidth="1"/>
    <col min="1797" max="1799" width="17.42578125" style="725" customWidth="1"/>
    <col min="1800" max="1800" width="13" style="725" customWidth="1"/>
    <col min="1801" max="1801" width="21.7109375" style="725" customWidth="1"/>
    <col min="1802" max="1802" width="17.42578125" style="725" customWidth="1"/>
    <col min="1803" max="1803" width="15.28515625" style="725" customWidth="1"/>
    <col min="1804" max="2048" width="9.140625" style="725"/>
    <col min="2049" max="2049" width="5.140625" style="725" customWidth="1"/>
    <col min="2050" max="2050" width="3.85546875" style="725" customWidth="1"/>
    <col min="2051" max="2051" width="14.28515625" style="725" customWidth="1"/>
    <col min="2052" max="2052" width="39.140625" style="725" customWidth="1"/>
    <col min="2053" max="2055" width="17.42578125" style="725" customWidth="1"/>
    <col min="2056" max="2056" width="13" style="725" customWidth="1"/>
    <col min="2057" max="2057" width="21.7109375" style="725" customWidth="1"/>
    <col min="2058" max="2058" width="17.42578125" style="725" customWidth="1"/>
    <col min="2059" max="2059" width="15.28515625" style="725" customWidth="1"/>
    <col min="2060" max="2304" width="9.140625" style="725"/>
    <col min="2305" max="2305" width="5.140625" style="725" customWidth="1"/>
    <col min="2306" max="2306" width="3.85546875" style="725" customWidth="1"/>
    <col min="2307" max="2307" width="14.28515625" style="725" customWidth="1"/>
    <col min="2308" max="2308" width="39.140625" style="725" customWidth="1"/>
    <col min="2309" max="2311" width="17.42578125" style="725" customWidth="1"/>
    <col min="2312" max="2312" width="13" style="725" customWidth="1"/>
    <col min="2313" max="2313" width="21.7109375" style="725" customWidth="1"/>
    <col min="2314" max="2314" width="17.42578125" style="725" customWidth="1"/>
    <col min="2315" max="2315" width="15.28515625" style="725" customWidth="1"/>
    <col min="2316" max="2560" width="9.140625" style="725"/>
    <col min="2561" max="2561" width="5.140625" style="725" customWidth="1"/>
    <col min="2562" max="2562" width="3.85546875" style="725" customWidth="1"/>
    <col min="2563" max="2563" width="14.28515625" style="725" customWidth="1"/>
    <col min="2564" max="2564" width="39.140625" style="725" customWidth="1"/>
    <col min="2565" max="2567" width="17.42578125" style="725" customWidth="1"/>
    <col min="2568" max="2568" width="13" style="725" customWidth="1"/>
    <col min="2569" max="2569" width="21.7109375" style="725" customWidth="1"/>
    <col min="2570" max="2570" width="17.42578125" style="725" customWidth="1"/>
    <col min="2571" max="2571" width="15.28515625" style="725" customWidth="1"/>
    <col min="2572" max="2816" width="9.140625" style="725"/>
    <col min="2817" max="2817" width="5.140625" style="725" customWidth="1"/>
    <col min="2818" max="2818" width="3.85546875" style="725" customWidth="1"/>
    <col min="2819" max="2819" width="14.28515625" style="725" customWidth="1"/>
    <col min="2820" max="2820" width="39.140625" style="725" customWidth="1"/>
    <col min="2821" max="2823" width="17.42578125" style="725" customWidth="1"/>
    <col min="2824" max="2824" width="13" style="725" customWidth="1"/>
    <col min="2825" max="2825" width="21.7109375" style="725" customWidth="1"/>
    <col min="2826" max="2826" width="17.42578125" style="725" customWidth="1"/>
    <col min="2827" max="2827" width="15.28515625" style="725" customWidth="1"/>
    <col min="2828" max="3072" width="9.140625" style="725"/>
    <col min="3073" max="3073" width="5.140625" style="725" customWidth="1"/>
    <col min="3074" max="3074" width="3.85546875" style="725" customWidth="1"/>
    <col min="3075" max="3075" width="14.28515625" style="725" customWidth="1"/>
    <col min="3076" max="3076" width="39.140625" style="725" customWidth="1"/>
    <col min="3077" max="3079" width="17.42578125" style="725" customWidth="1"/>
    <col min="3080" max="3080" width="13" style="725" customWidth="1"/>
    <col min="3081" max="3081" width="21.7109375" style="725" customWidth="1"/>
    <col min="3082" max="3082" width="17.42578125" style="725" customWidth="1"/>
    <col min="3083" max="3083" width="15.28515625" style="725" customWidth="1"/>
    <col min="3084" max="3328" width="9.140625" style="725"/>
    <col min="3329" max="3329" width="5.140625" style="725" customWidth="1"/>
    <col min="3330" max="3330" width="3.85546875" style="725" customWidth="1"/>
    <col min="3331" max="3331" width="14.28515625" style="725" customWidth="1"/>
    <col min="3332" max="3332" width="39.140625" style="725" customWidth="1"/>
    <col min="3333" max="3335" width="17.42578125" style="725" customWidth="1"/>
    <col min="3336" max="3336" width="13" style="725" customWidth="1"/>
    <col min="3337" max="3337" width="21.7109375" style="725" customWidth="1"/>
    <col min="3338" max="3338" width="17.42578125" style="725" customWidth="1"/>
    <col min="3339" max="3339" width="15.28515625" style="725" customWidth="1"/>
    <col min="3340" max="3584" width="9.140625" style="725"/>
    <col min="3585" max="3585" width="5.140625" style="725" customWidth="1"/>
    <col min="3586" max="3586" width="3.85546875" style="725" customWidth="1"/>
    <col min="3587" max="3587" width="14.28515625" style="725" customWidth="1"/>
    <col min="3588" max="3588" width="39.140625" style="725" customWidth="1"/>
    <col min="3589" max="3591" width="17.42578125" style="725" customWidth="1"/>
    <col min="3592" max="3592" width="13" style="725" customWidth="1"/>
    <col min="3593" max="3593" width="21.7109375" style="725" customWidth="1"/>
    <col min="3594" max="3594" width="17.42578125" style="725" customWidth="1"/>
    <col min="3595" max="3595" width="15.28515625" style="725" customWidth="1"/>
    <col min="3596" max="3840" width="9.140625" style="725"/>
    <col min="3841" max="3841" width="5.140625" style="725" customWidth="1"/>
    <col min="3842" max="3842" width="3.85546875" style="725" customWidth="1"/>
    <col min="3843" max="3843" width="14.28515625" style="725" customWidth="1"/>
    <col min="3844" max="3844" width="39.140625" style="725" customWidth="1"/>
    <col min="3845" max="3847" width="17.42578125" style="725" customWidth="1"/>
    <col min="3848" max="3848" width="13" style="725" customWidth="1"/>
    <col min="3849" max="3849" width="21.7109375" style="725" customWidth="1"/>
    <col min="3850" max="3850" width="17.42578125" style="725" customWidth="1"/>
    <col min="3851" max="3851" width="15.28515625" style="725" customWidth="1"/>
    <col min="3852" max="4096" width="9.140625" style="725"/>
    <col min="4097" max="4097" width="5.140625" style="725" customWidth="1"/>
    <col min="4098" max="4098" width="3.85546875" style="725" customWidth="1"/>
    <col min="4099" max="4099" width="14.28515625" style="725" customWidth="1"/>
    <col min="4100" max="4100" width="39.140625" style="725" customWidth="1"/>
    <col min="4101" max="4103" width="17.42578125" style="725" customWidth="1"/>
    <col min="4104" max="4104" width="13" style="725" customWidth="1"/>
    <col min="4105" max="4105" width="21.7109375" style="725" customWidth="1"/>
    <col min="4106" max="4106" width="17.42578125" style="725" customWidth="1"/>
    <col min="4107" max="4107" width="15.28515625" style="725" customWidth="1"/>
    <col min="4108" max="4352" width="9.140625" style="725"/>
    <col min="4353" max="4353" width="5.140625" style="725" customWidth="1"/>
    <col min="4354" max="4354" width="3.85546875" style="725" customWidth="1"/>
    <col min="4355" max="4355" width="14.28515625" style="725" customWidth="1"/>
    <col min="4356" max="4356" width="39.140625" style="725" customWidth="1"/>
    <col min="4357" max="4359" width="17.42578125" style="725" customWidth="1"/>
    <col min="4360" max="4360" width="13" style="725" customWidth="1"/>
    <col min="4361" max="4361" width="21.7109375" style="725" customWidth="1"/>
    <col min="4362" max="4362" width="17.42578125" style="725" customWidth="1"/>
    <col min="4363" max="4363" width="15.28515625" style="725" customWidth="1"/>
    <col min="4364" max="4608" width="9.140625" style="725"/>
    <col min="4609" max="4609" width="5.140625" style="725" customWidth="1"/>
    <col min="4610" max="4610" width="3.85546875" style="725" customWidth="1"/>
    <col min="4611" max="4611" width="14.28515625" style="725" customWidth="1"/>
    <col min="4612" max="4612" width="39.140625" style="725" customWidth="1"/>
    <col min="4613" max="4615" width="17.42578125" style="725" customWidth="1"/>
    <col min="4616" max="4616" width="13" style="725" customWidth="1"/>
    <col min="4617" max="4617" width="21.7109375" style="725" customWidth="1"/>
    <col min="4618" max="4618" width="17.42578125" style="725" customWidth="1"/>
    <col min="4619" max="4619" width="15.28515625" style="725" customWidth="1"/>
    <col min="4620" max="4864" width="9.140625" style="725"/>
    <col min="4865" max="4865" width="5.140625" style="725" customWidth="1"/>
    <col min="4866" max="4866" width="3.85546875" style="725" customWidth="1"/>
    <col min="4867" max="4867" width="14.28515625" style="725" customWidth="1"/>
    <col min="4868" max="4868" width="39.140625" style="725" customWidth="1"/>
    <col min="4869" max="4871" width="17.42578125" style="725" customWidth="1"/>
    <col min="4872" max="4872" width="13" style="725" customWidth="1"/>
    <col min="4873" max="4873" width="21.7109375" style="725" customWidth="1"/>
    <col min="4874" max="4874" width="17.42578125" style="725" customWidth="1"/>
    <col min="4875" max="4875" width="15.28515625" style="725" customWidth="1"/>
    <col min="4876" max="5120" width="9.140625" style="725"/>
    <col min="5121" max="5121" width="5.140625" style="725" customWidth="1"/>
    <col min="5122" max="5122" width="3.85546875" style="725" customWidth="1"/>
    <col min="5123" max="5123" width="14.28515625" style="725" customWidth="1"/>
    <col min="5124" max="5124" width="39.140625" style="725" customWidth="1"/>
    <col min="5125" max="5127" width="17.42578125" style="725" customWidth="1"/>
    <col min="5128" max="5128" width="13" style="725" customWidth="1"/>
    <col min="5129" max="5129" width="21.7109375" style="725" customWidth="1"/>
    <col min="5130" max="5130" width="17.42578125" style="725" customWidth="1"/>
    <col min="5131" max="5131" width="15.28515625" style="725" customWidth="1"/>
    <col min="5132" max="5376" width="9.140625" style="725"/>
    <col min="5377" max="5377" width="5.140625" style="725" customWidth="1"/>
    <col min="5378" max="5378" width="3.85546875" style="725" customWidth="1"/>
    <col min="5379" max="5379" width="14.28515625" style="725" customWidth="1"/>
    <col min="5380" max="5380" width="39.140625" style="725" customWidth="1"/>
    <col min="5381" max="5383" width="17.42578125" style="725" customWidth="1"/>
    <col min="5384" max="5384" width="13" style="725" customWidth="1"/>
    <col min="5385" max="5385" width="21.7109375" style="725" customWidth="1"/>
    <col min="5386" max="5386" width="17.42578125" style="725" customWidth="1"/>
    <col min="5387" max="5387" width="15.28515625" style="725" customWidth="1"/>
    <col min="5388" max="5632" width="9.140625" style="725"/>
    <col min="5633" max="5633" width="5.140625" style="725" customWidth="1"/>
    <col min="5634" max="5634" width="3.85546875" style="725" customWidth="1"/>
    <col min="5635" max="5635" width="14.28515625" style="725" customWidth="1"/>
    <col min="5636" max="5636" width="39.140625" style="725" customWidth="1"/>
    <col min="5637" max="5639" width="17.42578125" style="725" customWidth="1"/>
    <col min="5640" max="5640" width="13" style="725" customWidth="1"/>
    <col min="5641" max="5641" width="21.7109375" style="725" customWidth="1"/>
    <col min="5642" max="5642" width="17.42578125" style="725" customWidth="1"/>
    <col min="5643" max="5643" width="15.28515625" style="725" customWidth="1"/>
    <col min="5644" max="5888" width="9.140625" style="725"/>
    <col min="5889" max="5889" width="5.140625" style="725" customWidth="1"/>
    <col min="5890" max="5890" width="3.85546875" style="725" customWidth="1"/>
    <col min="5891" max="5891" width="14.28515625" style="725" customWidth="1"/>
    <col min="5892" max="5892" width="39.140625" style="725" customWidth="1"/>
    <col min="5893" max="5895" width="17.42578125" style="725" customWidth="1"/>
    <col min="5896" max="5896" width="13" style="725" customWidth="1"/>
    <col min="5897" max="5897" width="21.7109375" style="725" customWidth="1"/>
    <col min="5898" max="5898" width="17.42578125" style="725" customWidth="1"/>
    <col min="5899" max="5899" width="15.28515625" style="725" customWidth="1"/>
    <col min="5900" max="6144" width="9.140625" style="725"/>
    <col min="6145" max="6145" width="5.140625" style="725" customWidth="1"/>
    <col min="6146" max="6146" width="3.85546875" style="725" customWidth="1"/>
    <col min="6147" max="6147" width="14.28515625" style="725" customWidth="1"/>
    <col min="6148" max="6148" width="39.140625" style="725" customWidth="1"/>
    <col min="6149" max="6151" width="17.42578125" style="725" customWidth="1"/>
    <col min="6152" max="6152" width="13" style="725" customWidth="1"/>
    <col min="6153" max="6153" width="21.7109375" style="725" customWidth="1"/>
    <col min="6154" max="6154" width="17.42578125" style="725" customWidth="1"/>
    <col min="6155" max="6155" width="15.28515625" style="725" customWidth="1"/>
    <col min="6156" max="6400" width="9.140625" style="725"/>
    <col min="6401" max="6401" width="5.140625" style="725" customWidth="1"/>
    <col min="6402" max="6402" width="3.85546875" style="725" customWidth="1"/>
    <col min="6403" max="6403" width="14.28515625" style="725" customWidth="1"/>
    <col min="6404" max="6404" width="39.140625" style="725" customWidth="1"/>
    <col min="6405" max="6407" width="17.42578125" style="725" customWidth="1"/>
    <col min="6408" max="6408" width="13" style="725" customWidth="1"/>
    <col min="6409" max="6409" width="21.7109375" style="725" customWidth="1"/>
    <col min="6410" max="6410" width="17.42578125" style="725" customWidth="1"/>
    <col min="6411" max="6411" width="15.28515625" style="725" customWidth="1"/>
    <col min="6412" max="6656" width="9.140625" style="725"/>
    <col min="6657" max="6657" width="5.140625" style="725" customWidth="1"/>
    <col min="6658" max="6658" width="3.85546875" style="725" customWidth="1"/>
    <col min="6659" max="6659" width="14.28515625" style="725" customWidth="1"/>
    <col min="6660" max="6660" width="39.140625" style="725" customWidth="1"/>
    <col min="6661" max="6663" width="17.42578125" style="725" customWidth="1"/>
    <col min="6664" max="6664" width="13" style="725" customWidth="1"/>
    <col min="6665" max="6665" width="21.7109375" style="725" customWidth="1"/>
    <col min="6666" max="6666" width="17.42578125" style="725" customWidth="1"/>
    <col min="6667" max="6667" width="15.28515625" style="725" customWidth="1"/>
    <col min="6668" max="6912" width="9.140625" style="725"/>
    <col min="6913" max="6913" width="5.140625" style="725" customWidth="1"/>
    <col min="6914" max="6914" width="3.85546875" style="725" customWidth="1"/>
    <col min="6915" max="6915" width="14.28515625" style="725" customWidth="1"/>
    <col min="6916" max="6916" width="39.140625" style="725" customWidth="1"/>
    <col min="6917" max="6919" width="17.42578125" style="725" customWidth="1"/>
    <col min="6920" max="6920" width="13" style="725" customWidth="1"/>
    <col min="6921" max="6921" width="21.7109375" style="725" customWidth="1"/>
    <col min="6922" max="6922" width="17.42578125" style="725" customWidth="1"/>
    <col min="6923" max="6923" width="15.28515625" style="725" customWidth="1"/>
    <col min="6924" max="7168" width="9.140625" style="725"/>
    <col min="7169" max="7169" width="5.140625" style="725" customWidth="1"/>
    <col min="7170" max="7170" width="3.85546875" style="725" customWidth="1"/>
    <col min="7171" max="7171" width="14.28515625" style="725" customWidth="1"/>
    <col min="7172" max="7172" width="39.140625" style="725" customWidth="1"/>
    <col min="7173" max="7175" width="17.42578125" style="725" customWidth="1"/>
    <col min="7176" max="7176" width="13" style="725" customWidth="1"/>
    <col min="7177" max="7177" width="21.7109375" style="725" customWidth="1"/>
    <col min="7178" max="7178" width="17.42578125" style="725" customWidth="1"/>
    <col min="7179" max="7179" width="15.28515625" style="725" customWidth="1"/>
    <col min="7180" max="7424" width="9.140625" style="725"/>
    <col min="7425" max="7425" width="5.140625" style="725" customWidth="1"/>
    <col min="7426" max="7426" width="3.85546875" style="725" customWidth="1"/>
    <col min="7427" max="7427" width="14.28515625" style="725" customWidth="1"/>
    <col min="7428" max="7428" width="39.140625" style="725" customWidth="1"/>
    <col min="7429" max="7431" width="17.42578125" style="725" customWidth="1"/>
    <col min="7432" max="7432" width="13" style="725" customWidth="1"/>
    <col min="7433" max="7433" width="21.7109375" style="725" customWidth="1"/>
    <col min="7434" max="7434" width="17.42578125" style="725" customWidth="1"/>
    <col min="7435" max="7435" width="15.28515625" style="725" customWidth="1"/>
    <col min="7436" max="7680" width="9.140625" style="725"/>
    <col min="7681" max="7681" width="5.140625" style="725" customWidth="1"/>
    <col min="7682" max="7682" width="3.85546875" style="725" customWidth="1"/>
    <col min="7683" max="7683" width="14.28515625" style="725" customWidth="1"/>
    <col min="7684" max="7684" width="39.140625" style="725" customWidth="1"/>
    <col min="7685" max="7687" width="17.42578125" style="725" customWidth="1"/>
    <col min="7688" max="7688" width="13" style="725" customWidth="1"/>
    <col min="7689" max="7689" width="21.7109375" style="725" customWidth="1"/>
    <col min="7690" max="7690" width="17.42578125" style="725" customWidth="1"/>
    <col min="7691" max="7691" width="15.28515625" style="725" customWidth="1"/>
    <col min="7692" max="7936" width="9.140625" style="725"/>
    <col min="7937" max="7937" width="5.140625" style="725" customWidth="1"/>
    <col min="7938" max="7938" width="3.85546875" style="725" customWidth="1"/>
    <col min="7939" max="7939" width="14.28515625" style="725" customWidth="1"/>
    <col min="7940" max="7940" width="39.140625" style="725" customWidth="1"/>
    <col min="7941" max="7943" width="17.42578125" style="725" customWidth="1"/>
    <col min="7944" max="7944" width="13" style="725" customWidth="1"/>
    <col min="7945" max="7945" width="21.7109375" style="725" customWidth="1"/>
    <col min="7946" max="7946" width="17.42578125" style="725" customWidth="1"/>
    <col min="7947" max="7947" width="15.28515625" style="725" customWidth="1"/>
    <col min="7948" max="8192" width="9.140625" style="725"/>
    <col min="8193" max="8193" width="5.140625" style="725" customWidth="1"/>
    <col min="8194" max="8194" width="3.85546875" style="725" customWidth="1"/>
    <col min="8195" max="8195" width="14.28515625" style="725" customWidth="1"/>
    <col min="8196" max="8196" width="39.140625" style="725" customWidth="1"/>
    <col min="8197" max="8199" width="17.42578125" style="725" customWidth="1"/>
    <col min="8200" max="8200" width="13" style="725" customWidth="1"/>
    <col min="8201" max="8201" width="21.7109375" style="725" customWidth="1"/>
    <col min="8202" max="8202" width="17.42578125" style="725" customWidth="1"/>
    <col min="8203" max="8203" width="15.28515625" style="725" customWidth="1"/>
    <col min="8204" max="8448" width="9.140625" style="725"/>
    <col min="8449" max="8449" width="5.140625" style="725" customWidth="1"/>
    <col min="8450" max="8450" width="3.85546875" style="725" customWidth="1"/>
    <col min="8451" max="8451" width="14.28515625" style="725" customWidth="1"/>
    <col min="8452" max="8452" width="39.140625" style="725" customWidth="1"/>
    <col min="8453" max="8455" width="17.42578125" style="725" customWidth="1"/>
    <col min="8456" max="8456" width="13" style="725" customWidth="1"/>
    <col min="8457" max="8457" width="21.7109375" style="725" customWidth="1"/>
    <col min="8458" max="8458" width="17.42578125" style="725" customWidth="1"/>
    <col min="8459" max="8459" width="15.28515625" style="725" customWidth="1"/>
    <col min="8460" max="8704" width="9.140625" style="725"/>
    <col min="8705" max="8705" width="5.140625" style="725" customWidth="1"/>
    <col min="8706" max="8706" width="3.85546875" style="725" customWidth="1"/>
    <col min="8707" max="8707" width="14.28515625" style="725" customWidth="1"/>
    <col min="8708" max="8708" width="39.140625" style="725" customWidth="1"/>
    <col min="8709" max="8711" width="17.42578125" style="725" customWidth="1"/>
    <col min="8712" max="8712" width="13" style="725" customWidth="1"/>
    <col min="8713" max="8713" width="21.7109375" style="725" customWidth="1"/>
    <col min="8714" max="8714" width="17.42578125" style="725" customWidth="1"/>
    <col min="8715" max="8715" width="15.28515625" style="725" customWidth="1"/>
    <col min="8716" max="8960" width="9.140625" style="725"/>
    <col min="8961" max="8961" width="5.140625" style="725" customWidth="1"/>
    <col min="8962" max="8962" width="3.85546875" style="725" customWidth="1"/>
    <col min="8963" max="8963" width="14.28515625" style="725" customWidth="1"/>
    <col min="8964" max="8964" width="39.140625" style="725" customWidth="1"/>
    <col min="8965" max="8967" width="17.42578125" style="725" customWidth="1"/>
    <col min="8968" max="8968" width="13" style="725" customWidth="1"/>
    <col min="8969" max="8969" width="21.7109375" style="725" customWidth="1"/>
    <col min="8970" max="8970" width="17.42578125" style="725" customWidth="1"/>
    <col min="8971" max="8971" width="15.28515625" style="725" customWidth="1"/>
    <col min="8972" max="9216" width="9.140625" style="725"/>
    <col min="9217" max="9217" width="5.140625" style="725" customWidth="1"/>
    <col min="9218" max="9218" width="3.85546875" style="725" customWidth="1"/>
    <col min="9219" max="9219" width="14.28515625" style="725" customWidth="1"/>
    <col min="9220" max="9220" width="39.140625" style="725" customWidth="1"/>
    <col min="9221" max="9223" width="17.42578125" style="725" customWidth="1"/>
    <col min="9224" max="9224" width="13" style="725" customWidth="1"/>
    <col min="9225" max="9225" width="21.7109375" style="725" customWidth="1"/>
    <col min="9226" max="9226" width="17.42578125" style="725" customWidth="1"/>
    <col min="9227" max="9227" width="15.28515625" style="725" customWidth="1"/>
    <col min="9228" max="9472" width="9.140625" style="725"/>
    <col min="9473" max="9473" width="5.140625" style="725" customWidth="1"/>
    <col min="9474" max="9474" width="3.85546875" style="725" customWidth="1"/>
    <col min="9475" max="9475" width="14.28515625" style="725" customWidth="1"/>
    <col min="9476" max="9476" width="39.140625" style="725" customWidth="1"/>
    <col min="9477" max="9479" width="17.42578125" style="725" customWidth="1"/>
    <col min="9480" max="9480" width="13" style="725" customWidth="1"/>
    <col min="9481" max="9481" width="21.7109375" style="725" customWidth="1"/>
    <col min="9482" max="9482" width="17.42578125" style="725" customWidth="1"/>
    <col min="9483" max="9483" width="15.28515625" style="725" customWidth="1"/>
    <col min="9484" max="9728" width="9.140625" style="725"/>
    <col min="9729" max="9729" width="5.140625" style="725" customWidth="1"/>
    <col min="9730" max="9730" width="3.85546875" style="725" customWidth="1"/>
    <col min="9731" max="9731" width="14.28515625" style="725" customWidth="1"/>
    <col min="9732" max="9732" width="39.140625" style="725" customWidth="1"/>
    <col min="9733" max="9735" width="17.42578125" style="725" customWidth="1"/>
    <col min="9736" max="9736" width="13" style="725" customWidth="1"/>
    <col min="9737" max="9737" width="21.7109375" style="725" customWidth="1"/>
    <col min="9738" max="9738" width="17.42578125" style="725" customWidth="1"/>
    <col min="9739" max="9739" width="15.28515625" style="725" customWidth="1"/>
    <col min="9740" max="9984" width="9.140625" style="725"/>
    <col min="9985" max="9985" width="5.140625" style="725" customWidth="1"/>
    <col min="9986" max="9986" width="3.85546875" style="725" customWidth="1"/>
    <col min="9987" max="9987" width="14.28515625" style="725" customWidth="1"/>
    <col min="9988" max="9988" width="39.140625" style="725" customWidth="1"/>
    <col min="9989" max="9991" width="17.42578125" style="725" customWidth="1"/>
    <col min="9992" max="9992" width="13" style="725" customWidth="1"/>
    <col min="9993" max="9993" width="21.7109375" style="725" customWidth="1"/>
    <col min="9994" max="9994" width="17.42578125" style="725" customWidth="1"/>
    <col min="9995" max="9995" width="15.28515625" style="725" customWidth="1"/>
    <col min="9996" max="10240" width="9.140625" style="725"/>
    <col min="10241" max="10241" width="5.140625" style="725" customWidth="1"/>
    <col min="10242" max="10242" width="3.85546875" style="725" customWidth="1"/>
    <col min="10243" max="10243" width="14.28515625" style="725" customWidth="1"/>
    <col min="10244" max="10244" width="39.140625" style="725" customWidth="1"/>
    <col min="10245" max="10247" width="17.42578125" style="725" customWidth="1"/>
    <col min="10248" max="10248" width="13" style="725" customWidth="1"/>
    <col min="10249" max="10249" width="21.7109375" style="725" customWidth="1"/>
    <col min="10250" max="10250" width="17.42578125" style="725" customWidth="1"/>
    <col min="10251" max="10251" width="15.28515625" style="725" customWidth="1"/>
    <col min="10252" max="10496" width="9.140625" style="725"/>
    <col min="10497" max="10497" width="5.140625" style="725" customWidth="1"/>
    <col min="10498" max="10498" width="3.85546875" style="725" customWidth="1"/>
    <col min="10499" max="10499" width="14.28515625" style="725" customWidth="1"/>
    <col min="10500" max="10500" width="39.140625" style="725" customWidth="1"/>
    <col min="10501" max="10503" width="17.42578125" style="725" customWidth="1"/>
    <col min="10504" max="10504" width="13" style="725" customWidth="1"/>
    <col min="10505" max="10505" width="21.7109375" style="725" customWidth="1"/>
    <col min="10506" max="10506" width="17.42578125" style="725" customWidth="1"/>
    <col min="10507" max="10507" width="15.28515625" style="725" customWidth="1"/>
    <col min="10508" max="10752" width="9.140625" style="725"/>
    <col min="10753" max="10753" width="5.140625" style="725" customWidth="1"/>
    <col min="10754" max="10754" width="3.85546875" style="725" customWidth="1"/>
    <col min="10755" max="10755" width="14.28515625" style="725" customWidth="1"/>
    <col min="10756" max="10756" width="39.140625" style="725" customWidth="1"/>
    <col min="10757" max="10759" width="17.42578125" style="725" customWidth="1"/>
    <col min="10760" max="10760" width="13" style="725" customWidth="1"/>
    <col min="10761" max="10761" width="21.7109375" style="725" customWidth="1"/>
    <col min="10762" max="10762" width="17.42578125" style="725" customWidth="1"/>
    <col min="10763" max="10763" width="15.28515625" style="725" customWidth="1"/>
    <col min="10764" max="11008" width="9.140625" style="725"/>
    <col min="11009" max="11009" width="5.140625" style="725" customWidth="1"/>
    <col min="11010" max="11010" width="3.85546875" style="725" customWidth="1"/>
    <col min="11011" max="11011" width="14.28515625" style="725" customWidth="1"/>
    <col min="11012" max="11012" width="39.140625" style="725" customWidth="1"/>
    <col min="11013" max="11015" width="17.42578125" style="725" customWidth="1"/>
    <col min="11016" max="11016" width="13" style="725" customWidth="1"/>
    <col min="11017" max="11017" width="21.7109375" style="725" customWidth="1"/>
    <col min="11018" max="11018" width="17.42578125" style="725" customWidth="1"/>
    <col min="11019" max="11019" width="15.28515625" style="725" customWidth="1"/>
    <col min="11020" max="11264" width="9.140625" style="725"/>
    <col min="11265" max="11265" width="5.140625" style="725" customWidth="1"/>
    <col min="11266" max="11266" width="3.85546875" style="725" customWidth="1"/>
    <col min="11267" max="11267" width="14.28515625" style="725" customWidth="1"/>
    <col min="11268" max="11268" width="39.140625" style="725" customWidth="1"/>
    <col min="11269" max="11271" width="17.42578125" style="725" customWidth="1"/>
    <col min="11272" max="11272" width="13" style="725" customWidth="1"/>
    <col min="11273" max="11273" width="21.7109375" style="725" customWidth="1"/>
    <col min="11274" max="11274" width="17.42578125" style="725" customWidth="1"/>
    <col min="11275" max="11275" width="15.28515625" style="725" customWidth="1"/>
    <col min="11276" max="11520" width="9.140625" style="725"/>
    <col min="11521" max="11521" width="5.140625" style="725" customWidth="1"/>
    <col min="11522" max="11522" width="3.85546875" style="725" customWidth="1"/>
    <col min="11523" max="11523" width="14.28515625" style="725" customWidth="1"/>
    <col min="11524" max="11524" width="39.140625" style="725" customWidth="1"/>
    <col min="11525" max="11527" width="17.42578125" style="725" customWidth="1"/>
    <col min="11528" max="11528" width="13" style="725" customWidth="1"/>
    <col min="11529" max="11529" width="21.7109375" style="725" customWidth="1"/>
    <col min="11530" max="11530" width="17.42578125" style="725" customWidth="1"/>
    <col min="11531" max="11531" width="15.28515625" style="725" customWidth="1"/>
    <col min="11532" max="11776" width="9.140625" style="725"/>
    <col min="11777" max="11777" width="5.140625" style="725" customWidth="1"/>
    <col min="11778" max="11778" width="3.85546875" style="725" customWidth="1"/>
    <col min="11779" max="11779" width="14.28515625" style="725" customWidth="1"/>
    <col min="11780" max="11780" width="39.140625" style="725" customWidth="1"/>
    <col min="11781" max="11783" width="17.42578125" style="725" customWidth="1"/>
    <col min="11784" max="11784" width="13" style="725" customWidth="1"/>
    <col min="11785" max="11785" width="21.7109375" style="725" customWidth="1"/>
    <col min="11786" max="11786" width="17.42578125" style="725" customWidth="1"/>
    <col min="11787" max="11787" width="15.28515625" style="725" customWidth="1"/>
    <col min="11788" max="12032" width="9.140625" style="725"/>
    <col min="12033" max="12033" width="5.140625" style="725" customWidth="1"/>
    <col min="12034" max="12034" width="3.85546875" style="725" customWidth="1"/>
    <col min="12035" max="12035" width="14.28515625" style="725" customWidth="1"/>
    <col min="12036" max="12036" width="39.140625" style="725" customWidth="1"/>
    <col min="12037" max="12039" width="17.42578125" style="725" customWidth="1"/>
    <col min="12040" max="12040" width="13" style="725" customWidth="1"/>
    <col min="12041" max="12041" width="21.7109375" style="725" customWidth="1"/>
    <col min="12042" max="12042" width="17.42578125" style="725" customWidth="1"/>
    <col min="12043" max="12043" width="15.28515625" style="725" customWidth="1"/>
    <col min="12044" max="12288" width="9.140625" style="725"/>
    <col min="12289" max="12289" width="5.140625" style="725" customWidth="1"/>
    <col min="12290" max="12290" width="3.85546875" style="725" customWidth="1"/>
    <col min="12291" max="12291" width="14.28515625" style="725" customWidth="1"/>
    <col min="12292" max="12292" width="39.140625" style="725" customWidth="1"/>
    <col min="12293" max="12295" width="17.42578125" style="725" customWidth="1"/>
    <col min="12296" max="12296" width="13" style="725" customWidth="1"/>
    <col min="12297" max="12297" width="21.7109375" style="725" customWidth="1"/>
    <col min="12298" max="12298" width="17.42578125" style="725" customWidth="1"/>
    <col min="12299" max="12299" width="15.28515625" style="725" customWidth="1"/>
    <col min="12300" max="12544" width="9.140625" style="725"/>
    <col min="12545" max="12545" width="5.140625" style="725" customWidth="1"/>
    <col min="12546" max="12546" width="3.85546875" style="725" customWidth="1"/>
    <col min="12547" max="12547" width="14.28515625" style="725" customWidth="1"/>
    <col min="12548" max="12548" width="39.140625" style="725" customWidth="1"/>
    <col min="12549" max="12551" width="17.42578125" style="725" customWidth="1"/>
    <col min="12552" max="12552" width="13" style="725" customWidth="1"/>
    <col min="12553" max="12553" width="21.7109375" style="725" customWidth="1"/>
    <col min="12554" max="12554" width="17.42578125" style="725" customWidth="1"/>
    <col min="12555" max="12555" width="15.28515625" style="725" customWidth="1"/>
    <col min="12556" max="12800" width="9.140625" style="725"/>
    <col min="12801" max="12801" width="5.140625" style="725" customWidth="1"/>
    <col min="12802" max="12802" width="3.85546875" style="725" customWidth="1"/>
    <col min="12803" max="12803" width="14.28515625" style="725" customWidth="1"/>
    <col min="12804" max="12804" width="39.140625" style="725" customWidth="1"/>
    <col min="12805" max="12807" width="17.42578125" style="725" customWidth="1"/>
    <col min="12808" max="12808" width="13" style="725" customWidth="1"/>
    <col min="12809" max="12809" width="21.7109375" style="725" customWidth="1"/>
    <col min="12810" max="12810" width="17.42578125" style="725" customWidth="1"/>
    <col min="12811" max="12811" width="15.28515625" style="725" customWidth="1"/>
    <col min="12812" max="13056" width="9.140625" style="725"/>
    <col min="13057" max="13057" width="5.140625" style="725" customWidth="1"/>
    <col min="13058" max="13058" width="3.85546875" style="725" customWidth="1"/>
    <col min="13059" max="13059" width="14.28515625" style="725" customWidth="1"/>
    <col min="13060" max="13060" width="39.140625" style="725" customWidth="1"/>
    <col min="13061" max="13063" width="17.42578125" style="725" customWidth="1"/>
    <col min="13064" max="13064" width="13" style="725" customWidth="1"/>
    <col min="13065" max="13065" width="21.7109375" style="725" customWidth="1"/>
    <col min="13066" max="13066" width="17.42578125" style="725" customWidth="1"/>
    <col min="13067" max="13067" width="15.28515625" style="725" customWidth="1"/>
    <col min="13068" max="13312" width="9.140625" style="725"/>
    <col min="13313" max="13313" width="5.140625" style="725" customWidth="1"/>
    <col min="13314" max="13314" width="3.85546875" style="725" customWidth="1"/>
    <col min="13315" max="13315" width="14.28515625" style="725" customWidth="1"/>
    <col min="13316" max="13316" width="39.140625" style="725" customWidth="1"/>
    <col min="13317" max="13319" width="17.42578125" style="725" customWidth="1"/>
    <col min="13320" max="13320" width="13" style="725" customWidth="1"/>
    <col min="13321" max="13321" width="21.7109375" style="725" customWidth="1"/>
    <col min="13322" max="13322" width="17.42578125" style="725" customWidth="1"/>
    <col min="13323" max="13323" width="15.28515625" style="725" customWidth="1"/>
    <col min="13324" max="13568" width="9.140625" style="725"/>
    <col min="13569" max="13569" width="5.140625" style="725" customWidth="1"/>
    <col min="13570" max="13570" width="3.85546875" style="725" customWidth="1"/>
    <col min="13571" max="13571" width="14.28515625" style="725" customWidth="1"/>
    <col min="13572" max="13572" width="39.140625" style="725" customWidth="1"/>
    <col min="13573" max="13575" width="17.42578125" style="725" customWidth="1"/>
    <col min="13576" max="13576" width="13" style="725" customWidth="1"/>
    <col min="13577" max="13577" width="21.7109375" style="725" customWidth="1"/>
    <col min="13578" max="13578" width="17.42578125" style="725" customWidth="1"/>
    <col min="13579" max="13579" width="15.28515625" style="725" customWidth="1"/>
    <col min="13580" max="13824" width="9.140625" style="725"/>
    <col min="13825" max="13825" width="5.140625" style="725" customWidth="1"/>
    <col min="13826" max="13826" width="3.85546875" style="725" customWidth="1"/>
    <col min="13827" max="13827" width="14.28515625" style="725" customWidth="1"/>
    <col min="13828" max="13828" width="39.140625" style="725" customWidth="1"/>
    <col min="13829" max="13831" width="17.42578125" style="725" customWidth="1"/>
    <col min="13832" max="13832" width="13" style="725" customWidth="1"/>
    <col min="13833" max="13833" width="21.7109375" style="725" customWidth="1"/>
    <col min="13834" max="13834" width="17.42578125" style="725" customWidth="1"/>
    <col min="13835" max="13835" width="15.28515625" style="725" customWidth="1"/>
    <col min="13836" max="14080" width="9.140625" style="725"/>
    <col min="14081" max="14081" width="5.140625" style="725" customWidth="1"/>
    <col min="14082" max="14082" width="3.85546875" style="725" customWidth="1"/>
    <col min="14083" max="14083" width="14.28515625" style="725" customWidth="1"/>
    <col min="14084" max="14084" width="39.140625" style="725" customWidth="1"/>
    <col min="14085" max="14087" width="17.42578125" style="725" customWidth="1"/>
    <col min="14088" max="14088" width="13" style="725" customWidth="1"/>
    <col min="14089" max="14089" width="21.7109375" style="725" customWidth="1"/>
    <col min="14090" max="14090" width="17.42578125" style="725" customWidth="1"/>
    <col min="14091" max="14091" width="15.28515625" style="725" customWidth="1"/>
    <col min="14092" max="14336" width="9.140625" style="725"/>
    <col min="14337" max="14337" width="5.140625" style="725" customWidth="1"/>
    <col min="14338" max="14338" width="3.85546875" style="725" customWidth="1"/>
    <col min="14339" max="14339" width="14.28515625" style="725" customWidth="1"/>
    <col min="14340" max="14340" width="39.140625" style="725" customWidth="1"/>
    <col min="14341" max="14343" width="17.42578125" style="725" customWidth="1"/>
    <col min="14344" max="14344" width="13" style="725" customWidth="1"/>
    <col min="14345" max="14345" width="21.7109375" style="725" customWidth="1"/>
    <col min="14346" max="14346" width="17.42578125" style="725" customWidth="1"/>
    <col min="14347" max="14347" width="15.28515625" style="725" customWidth="1"/>
    <col min="14348" max="14592" width="9.140625" style="725"/>
    <col min="14593" max="14593" width="5.140625" style="725" customWidth="1"/>
    <col min="14594" max="14594" width="3.85546875" style="725" customWidth="1"/>
    <col min="14595" max="14595" width="14.28515625" style="725" customWidth="1"/>
    <col min="14596" max="14596" width="39.140625" style="725" customWidth="1"/>
    <col min="14597" max="14599" width="17.42578125" style="725" customWidth="1"/>
    <col min="14600" max="14600" width="13" style="725" customWidth="1"/>
    <col min="14601" max="14601" width="21.7109375" style="725" customWidth="1"/>
    <col min="14602" max="14602" width="17.42578125" style="725" customWidth="1"/>
    <col min="14603" max="14603" width="15.28515625" style="725" customWidth="1"/>
    <col min="14604" max="14848" width="9.140625" style="725"/>
    <col min="14849" max="14849" width="5.140625" style="725" customWidth="1"/>
    <col min="14850" max="14850" width="3.85546875" style="725" customWidth="1"/>
    <col min="14851" max="14851" width="14.28515625" style="725" customWidth="1"/>
    <col min="14852" max="14852" width="39.140625" style="725" customWidth="1"/>
    <col min="14853" max="14855" width="17.42578125" style="725" customWidth="1"/>
    <col min="14856" max="14856" width="13" style="725" customWidth="1"/>
    <col min="14857" max="14857" width="21.7109375" style="725" customWidth="1"/>
    <col min="14858" max="14858" width="17.42578125" style="725" customWidth="1"/>
    <col min="14859" max="14859" width="15.28515625" style="725" customWidth="1"/>
    <col min="14860" max="15104" width="9.140625" style="725"/>
    <col min="15105" max="15105" width="5.140625" style="725" customWidth="1"/>
    <col min="15106" max="15106" width="3.85546875" style="725" customWidth="1"/>
    <col min="15107" max="15107" width="14.28515625" style="725" customWidth="1"/>
    <col min="15108" max="15108" width="39.140625" style="725" customWidth="1"/>
    <col min="15109" max="15111" width="17.42578125" style="725" customWidth="1"/>
    <col min="15112" max="15112" width="13" style="725" customWidth="1"/>
    <col min="15113" max="15113" width="21.7109375" style="725" customWidth="1"/>
    <col min="15114" max="15114" width="17.42578125" style="725" customWidth="1"/>
    <col min="15115" max="15115" width="15.28515625" style="725" customWidth="1"/>
    <col min="15116" max="15360" width="9.140625" style="725"/>
    <col min="15361" max="15361" width="5.140625" style="725" customWidth="1"/>
    <col min="15362" max="15362" width="3.85546875" style="725" customWidth="1"/>
    <col min="15363" max="15363" width="14.28515625" style="725" customWidth="1"/>
    <col min="15364" max="15364" width="39.140625" style="725" customWidth="1"/>
    <col min="15365" max="15367" width="17.42578125" style="725" customWidth="1"/>
    <col min="15368" max="15368" width="13" style="725" customWidth="1"/>
    <col min="15369" max="15369" width="21.7109375" style="725" customWidth="1"/>
    <col min="15370" max="15370" width="17.42578125" style="725" customWidth="1"/>
    <col min="15371" max="15371" width="15.28515625" style="725" customWidth="1"/>
    <col min="15372" max="15616" width="9.140625" style="725"/>
    <col min="15617" max="15617" width="5.140625" style="725" customWidth="1"/>
    <col min="15618" max="15618" width="3.85546875" style="725" customWidth="1"/>
    <col min="15619" max="15619" width="14.28515625" style="725" customWidth="1"/>
    <col min="15620" max="15620" width="39.140625" style="725" customWidth="1"/>
    <col min="15621" max="15623" width="17.42578125" style="725" customWidth="1"/>
    <col min="15624" max="15624" width="13" style="725" customWidth="1"/>
    <col min="15625" max="15625" width="21.7109375" style="725" customWidth="1"/>
    <col min="15626" max="15626" width="17.42578125" style="725" customWidth="1"/>
    <col min="15627" max="15627" width="15.28515625" style="725" customWidth="1"/>
    <col min="15628" max="15872" width="9.140625" style="725"/>
    <col min="15873" max="15873" width="5.140625" style="725" customWidth="1"/>
    <col min="15874" max="15874" width="3.85546875" style="725" customWidth="1"/>
    <col min="15875" max="15875" width="14.28515625" style="725" customWidth="1"/>
    <col min="15876" max="15876" width="39.140625" style="725" customWidth="1"/>
    <col min="15877" max="15879" width="17.42578125" style="725" customWidth="1"/>
    <col min="15880" max="15880" width="13" style="725" customWidth="1"/>
    <col min="15881" max="15881" width="21.7109375" style="725" customWidth="1"/>
    <col min="15882" max="15882" width="17.42578125" style="725" customWidth="1"/>
    <col min="15883" max="15883" width="15.28515625" style="725" customWidth="1"/>
    <col min="15884" max="16128" width="9.140625" style="725"/>
    <col min="16129" max="16129" width="5.140625" style="725" customWidth="1"/>
    <col min="16130" max="16130" width="3.85546875" style="725" customWidth="1"/>
    <col min="16131" max="16131" width="14.28515625" style="725" customWidth="1"/>
    <col min="16132" max="16132" width="39.140625" style="725" customWidth="1"/>
    <col min="16133" max="16135" width="17.42578125" style="725" customWidth="1"/>
    <col min="16136" max="16136" width="13" style="725" customWidth="1"/>
    <col min="16137" max="16137" width="21.7109375" style="725" customWidth="1"/>
    <col min="16138" max="16138" width="17.42578125" style="725" customWidth="1"/>
    <col min="16139" max="16139" width="15.28515625" style="725" customWidth="1"/>
    <col min="16140" max="16384" width="9.140625" style="725"/>
  </cols>
  <sheetData>
    <row r="1" spans="2:16" ht="15" customHeight="1"/>
    <row r="2" spans="2:16" ht="18">
      <c r="B2" s="1275" t="s">
        <v>834</v>
      </c>
      <c r="C2" s="1275"/>
      <c r="D2" s="1275"/>
      <c r="E2" s="1275"/>
      <c r="F2" s="1275"/>
      <c r="G2" s="1275"/>
      <c r="H2" s="1275"/>
      <c r="I2" s="1275"/>
    </row>
    <row r="3" spans="2:16" ht="18">
      <c r="C3" s="1276" t="s">
        <v>845</v>
      </c>
      <c r="D3" s="1276" t="s">
        <v>835</v>
      </c>
      <c r="E3" s="1276"/>
      <c r="F3" s="1276"/>
      <c r="G3" s="1276"/>
      <c r="H3" s="1276"/>
      <c r="I3" s="1276" t="s">
        <v>836</v>
      </c>
      <c r="J3" s="1276"/>
    </row>
    <row r="4" spans="2:16" ht="15" customHeight="1">
      <c r="I4" s="726"/>
      <c r="J4" s="827" t="s">
        <v>865</v>
      </c>
    </row>
    <row r="5" spans="2:16" ht="18">
      <c r="B5" s="1277" t="s">
        <v>837</v>
      </c>
      <c r="C5" s="1277"/>
      <c r="D5" s="1277"/>
      <c r="E5" s="1277"/>
      <c r="F5" s="1277"/>
      <c r="G5" s="1277"/>
      <c r="H5" s="1277"/>
      <c r="I5" s="1277"/>
    </row>
    <row r="6" spans="2:16" ht="13.5" thickBot="1">
      <c r="B6" s="727"/>
      <c r="C6" s="728"/>
      <c r="D6" s="728"/>
      <c r="E6" s="728"/>
      <c r="F6" s="728"/>
      <c r="G6" s="728"/>
      <c r="H6" s="728"/>
      <c r="I6" s="729" t="s">
        <v>162</v>
      </c>
    </row>
    <row r="7" spans="2:16" ht="37.5" thickTop="1" thickBot="1">
      <c r="B7" s="730" t="s">
        <v>59</v>
      </c>
      <c r="C7" s="731" t="s">
        <v>838</v>
      </c>
      <c r="D7" s="732" t="s">
        <v>839</v>
      </c>
      <c r="E7" s="731" t="s">
        <v>840</v>
      </c>
      <c r="F7" s="731" t="s">
        <v>841</v>
      </c>
      <c r="G7" s="731" t="s">
        <v>842</v>
      </c>
      <c r="H7" s="731" t="s">
        <v>76</v>
      </c>
      <c r="I7" s="733" t="s">
        <v>843</v>
      </c>
      <c r="J7" s="731" t="s">
        <v>844</v>
      </c>
      <c r="K7" s="734" t="s">
        <v>846</v>
      </c>
    </row>
    <row r="8" spans="2:16" ht="13.5" thickTop="1">
      <c r="B8" s="735"/>
      <c r="C8" s="736"/>
      <c r="D8" s="737"/>
      <c r="E8" s="736"/>
      <c r="F8" s="736"/>
      <c r="G8" s="736"/>
      <c r="H8" s="736"/>
      <c r="I8" s="738"/>
      <c r="J8" s="736"/>
      <c r="K8" s="739"/>
    </row>
    <row r="9" spans="2:16" ht="14.45" customHeight="1">
      <c r="B9" s="1278" t="s">
        <v>164</v>
      </c>
      <c r="C9" s="1279"/>
      <c r="D9" s="1279"/>
      <c r="E9" s="1279"/>
      <c r="F9" s="1279"/>
      <c r="G9" s="1279"/>
      <c r="H9" s="1279"/>
      <c r="I9" s="1279"/>
      <c r="J9" s="1279"/>
      <c r="K9" s="1280"/>
    </row>
    <row r="10" spans="2:16">
      <c r="B10" s="735"/>
      <c r="C10" s="736"/>
      <c r="D10" s="740"/>
      <c r="E10" s="736"/>
      <c r="F10" s="736"/>
      <c r="G10" s="736"/>
      <c r="H10" s="736"/>
      <c r="I10" s="738"/>
      <c r="J10" s="736"/>
      <c r="K10" s="739"/>
    </row>
    <row r="11" spans="2:16" ht="15.75" customHeight="1" thickBot="1">
      <c r="B11" s="741" t="s">
        <v>491</v>
      </c>
      <c r="C11" s="742"/>
      <c r="D11" s="743"/>
      <c r="E11" s="742"/>
      <c r="F11" s="742"/>
      <c r="G11" s="742"/>
      <c r="H11" s="742">
        <f>SUM(H9:H10)</f>
        <v>0</v>
      </c>
      <c r="I11" s="744">
        <f>SUM(I9:I10)</f>
        <v>0</v>
      </c>
      <c r="J11" s="742">
        <f>SUM(J9:J10)</f>
        <v>0</v>
      </c>
      <c r="K11" s="745">
        <f>SUM(K9:K10)</f>
        <v>0</v>
      </c>
    </row>
    <row r="12" spans="2:16" ht="13.5" thickTop="1"/>
    <row r="13" spans="2:16" ht="15">
      <c r="C13" s="1281" t="s">
        <v>154</v>
      </c>
      <c r="D13" s="1281"/>
      <c r="E13" s="1281"/>
      <c r="F13" s="1281"/>
      <c r="G13" s="1281"/>
      <c r="H13" s="1281"/>
      <c r="I13" s="1281"/>
      <c r="J13" s="1281"/>
      <c r="K13" s="1281"/>
      <c r="L13" s="1281"/>
      <c r="M13" s="1281"/>
      <c r="N13" s="1281"/>
      <c r="O13" s="1281"/>
      <c r="P13" s="1281"/>
    </row>
  </sheetData>
  <mergeCells count="5">
    <mergeCell ref="B2:I2"/>
    <mergeCell ref="C3:J3"/>
    <mergeCell ref="B5:I5"/>
    <mergeCell ref="B9:K9"/>
    <mergeCell ref="C13:P13"/>
  </mergeCells>
  <pageMargins left="0.70866141732283472" right="0.70866141732283472" top="0.74803149606299213" bottom="0.74803149606299213" header="0.31496062992125984" footer="0.31496062992125984"/>
  <pageSetup paperSize="5" scale="88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B1:F34"/>
  <sheetViews>
    <sheetView view="pageBreakPreview" topLeftCell="A19" zoomScaleSheetLayoutView="100" workbookViewId="0">
      <selection activeCell="I9" sqref="I9"/>
    </sheetView>
  </sheetViews>
  <sheetFormatPr defaultRowHeight="12.75"/>
  <cols>
    <col min="1" max="1" width="9.7109375" style="215" customWidth="1"/>
    <col min="2" max="2" width="3.85546875" style="215" customWidth="1"/>
    <col min="3" max="3" width="54.42578125" style="215" customWidth="1"/>
    <col min="4" max="4" width="14.85546875" style="215" customWidth="1"/>
    <col min="5" max="5" width="14.7109375" style="215" customWidth="1"/>
    <col min="6" max="6" width="3.85546875" style="215" customWidth="1"/>
    <col min="7" max="256" width="9.140625" style="215"/>
    <col min="257" max="257" width="9.7109375" style="215" customWidth="1"/>
    <col min="258" max="258" width="3.85546875" style="215" customWidth="1"/>
    <col min="259" max="259" width="66.85546875" style="215" customWidth="1"/>
    <col min="260" max="260" width="17.42578125" style="215" customWidth="1"/>
    <col min="261" max="261" width="22.28515625" style="215" customWidth="1"/>
    <col min="262" max="262" width="3.85546875" style="215" customWidth="1"/>
    <col min="263" max="512" width="9.140625" style="215"/>
    <col min="513" max="513" width="9.7109375" style="215" customWidth="1"/>
    <col min="514" max="514" width="3.85546875" style="215" customWidth="1"/>
    <col min="515" max="515" width="66.85546875" style="215" customWidth="1"/>
    <col min="516" max="516" width="17.42578125" style="215" customWidth="1"/>
    <col min="517" max="517" width="22.28515625" style="215" customWidth="1"/>
    <col min="518" max="518" width="3.85546875" style="215" customWidth="1"/>
    <col min="519" max="768" width="9.140625" style="215"/>
    <col min="769" max="769" width="9.7109375" style="215" customWidth="1"/>
    <col min="770" max="770" width="3.85546875" style="215" customWidth="1"/>
    <col min="771" max="771" width="66.85546875" style="215" customWidth="1"/>
    <col min="772" max="772" width="17.42578125" style="215" customWidth="1"/>
    <col min="773" max="773" width="22.28515625" style="215" customWidth="1"/>
    <col min="774" max="774" width="3.85546875" style="215" customWidth="1"/>
    <col min="775" max="1024" width="9.140625" style="215"/>
    <col min="1025" max="1025" width="9.7109375" style="215" customWidth="1"/>
    <col min="1026" max="1026" width="3.85546875" style="215" customWidth="1"/>
    <col min="1027" max="1027" width="66.85546875" style="215" customWidth="1"/>
    <col min="1028" max="1028" width="17.42578125" style="215" customWidth="1"/>
    <col min="1029" max="1029" width="22.28515625" style="215" customWidth="1"/>
    <col min="1030" max="1030" width="3.85546875" style="215" customWidth="1"/>
    <col min="1031" max="1280" width="9.140625" style="215"/>
    <col min="1281" max="1281" width="9.7109375" style="215" customWidth="1"/>
    <col min="1282" max="1282" width="3.85546875" style="215" customWidth="1"/>
    <col min="1283" max="1283" width="66.85546875" style="215" customWidth="1"/>
    <col min="1284" max="1284" width="17.42578125" style="215" customWidth="1"/>
    <col min="1285" max="1285" width="22.28515625" style="215" customWidth="1"/>
    <col min="1286" max="1286" width="3.85546875" style="215" customWidth="1"/>
    <col min="1287" max="1536" width="9.140625" style="215"/>
    <col min="1537" max="1537" width="9.7109375" style="215" customWidth="1"/>
    <col min="1538" max="1538" width="3.85546875" style="215" customWidth="1"/>
    <col min="1539" max="1539" width="66.85546875" style="215" customWidth="1"/>
    <col min="1540" max="1540" width="17.42578125" style="215" customWidth="1"/>
    <col min="1541" max="1541" width="22.28515625" style="215" customWidth="1"/>
    <col min="1542" max="1542" width="3.85546875" style="215" customWidth="1"/>
    <col min="1543" max="1792" width="9.140625" style="215"/>
    <col min="1793" max="1793" width="9.7109375" style="215" customWidth="1"/>
    <col min="1794" max="1794" width="3.85546875" style="215" customWidth="1"/>
    <col min="1795" max="1795" width="66.85546875" style="215" customWidth="1"/>
    <col min="1796" max="1796" width="17.42578125" style="215" customWidth="1"/>
    <col min="1797" max="1797" width="22.28515625" style="215" customWidth="1"/>
    <col min="1798" max="1798" width="3.85546875" style="215" customWidth="1"/>
    <col min="1799" max="2048" width="9.140625" style="215"/>
    <col min="2049" max="2049" width="9.7109375" style="215" customWidth="1"/>
    <col min="2050" max="2050" width="3.85546875" style="215" customWidth="1"/>
    <col min="2051" max="2051" width="66.85546875" style="215" customWidth="1"/>
    <col min="2052" max="2052" width="17.42578125" style="215" customWidth="1"/>
    <col min="2053" max="2053" width="22.28515625" style="215" customWidth="1"/>
    <col min="2054" max="2054" width="3.85546875" style="215" customWidth="1"/>
    <col min="2055" max="2304" width="9.140625" style="215"/>
    <col min="2305" max="2305" width="9.7109375" style="215" customWidth="1"/>
    <col min="2306" max="2306" width="3.85546875" style="215" customWidth="1"/>
    <col min="2307" max="2307" width="66.85546875" style="215" customWidth="1"/>
    <col min="2308" max="2308" width="17.42578125" style="215" customWidth="1"/>
    <col min="2309" max="2309" width="22.28515625" style="215" customWidth="1"/>
    <col min="2310" max="2310" width="3.85546875" style="215" customWidth="1"/>
    <col min="2311" max="2560" width="9.140625" style="215"/>
    <col min="2561" max="2561" width="9.7109375" style="215" customWidth="1"/>
    <col min="2562" max="2562" width="3.85546875" style="215" customWidth="1"/>
    <col min="2563" max="2563" width="66.85546875" style="215" customWidth="1"/>
    <col min="2564" max="2564" width="17.42578125" style="215" customWidth="1"/>
    <col min="2565" max="2565" width="22.28515625" style="215" customWidth="1"/>
    <col min="2566" max="2566" width="3.85546875" style="215" customWidth="1"/>
    <col min="2567" max="2816" width="9.140625" style="215"/>
    <col min="2817" max="2817" width="9.7109375" style="215" customWidth="1"/>
    <col min="2818" max="2818" width="3.85546875" style="215" customWidth="1"/>
    <col min="2819" max="2819" width="66.85546875" style="215" customWidth="1"/>
    <col min="2820" max="2820" width="17.42578125" style="215" customWidth="1"/>
    <col min="2821" max="2821" width="22.28515625" style="215" customWidth="1"/>
    <col min="2822" max="2822" width="3.85546875" style="215" customWidth="1"/>
    <col min="2823" max="3072" width="9.140625" style="215"/>
    <col min="3073" max="3073" width="9.7109375" style="215" customWidth="1"/>
    <col min="3074" max="3074" width="3.85546875" style="215" customWidth="1"/>
    <col min="3075" max="3075" width="66.85546875" style="215" customWidth="1"/>
    <col min="3076" max="3076" width="17.42578125" style="215" customWidth="1"/>
    <col min="3077" max="3077" width="22.28515625" style="215" customWidth="1"/>
    <col min="3078" max="3078" width="3.85546875" style="215" customWidth="1"/>
    <col min="3079" max="3328" width="9.140625" style="215"/>
    <col min="3329" max="3329" width="9.7109375" style="215" customWidth="1"/>
    <col min="3330" max="3330" width="3.85546875" style="215" customWidth="1"/>
    <col min="3331" max="3331" width="66.85546875" style="215" customWidth="1"/>
    <col min="3332" max="3332" width="17.42578125" style="215" customWidth="1"/>
    <col min="3333" max="3333" width="22.28515625" style="215" customWidth="1"/>
    <col min="3334" max="3334" width="3.85546875" style="215" customWidth="1"/>
    <col min="3335" max="3584" width="9.140625" style="215"/>
    <col min="3585" max="3585" width="9.7109375" style="215" customWidth="1"/>
    <col min="3586" max="3586" width="3.85546875" style="215" customWidth="1"/>
    <col min="3587" max="3587" width="66.85546875" style="215" customWidth="1"/>
    <col min="3588" max="3588" width="17.42578125" style="215" customWidth="1"/>
    <col min="3589" max="3589" width="22.28515625" style="215" customWidth="1"/>
    <col min="3590" max="3590" width="3.85546875" style="215" customWidth="1"/>
    <col min="3591" max="3840" width="9.140625" style="215"/>
    <col min="3841" max="3841" width="9.7109375" style="215" customWidth="1"/>
    <col min="3842" max="3842" width="3.85546875" style="215" customWidth="1"/>
    <col min="3843" max="3843" width="66.85546875" style="215" customWidth="1"/>
    <col min="3844" max="3844" width="17.42578125" style="215" customWidth="1"/>
    <col min="3845" max="3845" width="22.28515625" style="215" customWidth="1"/>
    <col min="3846" max="3846" width="3.85546875" style="215" customWidth="1"/>
    <col min="3847" max="4096" width="9.140625" style="215"/>
    <col min="4097" max="4097" width="9.7109375" style="215" customWidth="1"/>
    <col min="4098" max="4098" width="3.85546875" style="215" customWidth="1"/>
    <col min="4099" max="4099" width="66.85546875" style="215" customWidth="1"/>
    <col min="4100" max="4100" width="17.42578125" style="215" customWidth="1"/>
    <col min="4101" max="4101" width="22.28515625" style="215" customWidth="1"/>
    <col min="4102" max="4102" width="3.85546875" style="215" customWidth="1"/>
    <col min="4103" max="4352" width="9.140625" style="215"/>
    <col min="4353" max="4353" width="9.7109375" style="215" customWidth="1"/>
    <col min="4354" max="4354" width="3.85546875" style="215" customWidth="1"/>
    <col min="4355" max="4355" width="66.85546875" style="215" customWidth="1"/>
    <col min="4356" max="4356" width="17.42578125" style="215" customWidth="1"/>
    <col min="4357" max="4357" width="22.28515625" style="215" customWidth="1"/>
    <col min="4358" max="4358" width="3.85546875" style="215" customWidth="1"/>
    <col min="4359" max="4608" width="9.140625" style="215"/>
    <col min="4609" max="4609" width="9.7109375" style="215" customWidth="1"/>
    <col min="4610" max="4610" width="3.85546875" style="215" customWidth="1"/>
    <col min="4611" max="4611" width="66.85546875" style="215" customWidth="1"/>
    <col min="4612" max="4612" width="17.42578125" style="215" customWidth="1"/>
    <col min="4613" max="4613" width="22.28515625" style="215" customWidth="1"/>
    <col min="4614" max="4614" width="3.85546875" style="215" customWidth="1"/>
    <col min="4615" max="4864" width="9.140625" style="215"/>
    <col min="4865" max="4865" width="9.7109375" style="215" customWidth="1"/>
    <col min="4866" max="4866" width="3.85546875" style="215" customWidth="1"/>
    <col min="4867" max="4867" width="66.85546875" style="215" customWidth="1"/>
    <col min="4868" max="4868" width="17.42578125" style="215" customWidth="1"/>
    <col min="4869" max="4869" width="22.28515625" style="215" customWidth="1"/>
    <col min="4870" max="4870" width="3.85546875" style="215" customWidth="1"/>
    <col min="4871" max="5120" width="9.140625" style="215"/>
    <col min="5121" max="5121" width="9.7109375" style="215" customWidth="1"/>
    <col min="5122" max="5122" width="3.85546875" style="215" customWidth="1"/>
    <col min="5123" max="5123" width="66.85546875" style="215" customWidth="1"/>
    <col min="5124" max="5124" width="17.42578125" style="215" customWidth="1"/>
    <col min="5125" max="5125" width="22.28515625" style="215" customWidth="1"/>
    <col min="5126" max="5126" width="3.85546875" style="215" customWidth="1"/>
    <col min="5127" max="5376" width="9.140625" style="215"/>
    <col min="5377" max="5377" width="9.7109375" style="215" customWidth="1"/>
    <col min="5378" max="5378" width="3.85546875" style="215" customWidth="1"/>
    <col min="5379" max="5379" width="66.85546875" style="215" customWidth="1"/>
    <col min="5380" max="5380" width="17.42578125" style="215" customWidth="1"/>
    <col min="5381" max="5381" width="22.28515625" style="215" customWidth="1"/>
    <col min="5382" max="5382" width="3.85546875" style="215" customWidth="1"/>
    <col min="5383" max="5632" width="9.140625" style="215"/>
    <col min="5633" max="5633" width="9.7109375" style="215" customWidth="1"/>
    <col min="5634" max="5634" width="3.85546875" style="215" customWidth="1"/>
    <col min="5635" max="5635" width="66.85546875" style="215" customWidth="1"/>
    <col min="5636" max="5636" width="17.42578125" style="215" customWidth="1"/>
    <col min="5637" max="5637" width="22.28515625" style="215" customWidth="1"/>
    <col min="5638" max="5638" width="3.85546875" style="215" customWidth="1"/>
    <col min="5639" max="5888" width="9.140625" style="215"/>
    <col min="5889" max="5889" width="9.7109375" style="215" customWidth="1"/>
    <col min="5890" max="5890" width="3.85546875" style="215" customWidth="1"/>
    <col min="5891" max="5891" width="66.85546875" style="215" customWidth="1"/>
    <col min="5892" max="5892" width="17.42578125" style="215" customWidth="1"/>
    <col min="5893" max="5893" width="22.28515625" style="215" customWidth="1"/>
    <col min="5894" max="5894" width="3.85546875" style="215" customWidth="1"/>
    <col min="5895" max="6144" width="9.140625" style="215"/>
    <col min="6145" max="6145" width="9.7109375" style="215" customWidth="1"/>
    <col min="6146" max="6146" width="3.85546875" style="215" customWidth="1"/>
    <col min="6147" max="6147" width="66.85546875" style="215" customWidth="1"/>
    <col min="6148" max="6148" width="17.42578125" style="215" customWidth="1"/>
    <col min="6149" max="6149" width="22.28515625" style="215" customWidth="1"/>
    <col min="6150" max="6150" width="3.85546875" style="215" customWidth="1"/>
    <col min="6151" max="6400" width="9.140625" style="215"/>
    <col min="6401" max="6401" width="9.7109375" style="215" customWidth="1"/>
    <col min="6402" max="6402" width="3.85546875" style="215" customWidth="1"/>
    <col min="6403" max="6403" width="66.85546875" style="215" customWidth="1"/>
    <col min="6404" max="6404" width="17.42578125" style="215" customWidth="1"/>
    <col min="6405" max="6405" width="22.28515625" style="215" customWidth="1"/>
    <col min="6406" max="6406" width="3.85546875" style="215" customWidth="1"/>
    <col min="6407" max="6656" width="9.140625" style="215"/>
    <col min="6657" max="6657" width="9.7109375" style="215" customWidth="1"/>
    <col min="6658" max="6658" width="3.85546875" style="215" customWidth="1"/>
    <col min="6659" max="6659" width="66.85546875" style="215" customWidth="1"/>
    <col min="6660" max="6660" width="17.42578125" style="215" customWidth="1"/>
    <col min="6661" max="6661" width="22.28515625" style="215" customWidth="1"/>
    <col min="6662" max="6662" width="3.85546875" style="215" customWidth="1"/>
    <col min="6663" max="6912" width="9.140625" style="215"/>
    <col min="6913" max="6913" width="9.7109375" style="215" customWidth="1"/>
    <col min="6914" max="6914" width="3.85546875" style="215" customWidth="1"/>
    <col min="6915" max="6915" width="66.85546875" style="215" customWidth="1"/>
    <col min="6916" max="6916" width="17.42578125" style="215" customWidth="1"/>
    <col min="6917" max="6917" width="22.28515625" style="215" customWidth="1"/>
    <col min="6918" max="6918" width="3.85546875" style="215" customWidth="1"/>
    <col min="6919" max="7168" width="9.140625" style="215"/>
    <col min="7169" max="7169" width="9.7109375" style="215" customWidth="1"/>
    <col min="7170" max="7170" width="3.85546875" style="215" customWidth="1"/>
    <col min="7171" max="7171" width="66.85546875" style="215" customWidth="1"/>
    <col min="7172" max="7172" width="17.42578125" style="215" customWidth="1"/>
    <col min="7173" max="7173" width="22.28515625" style="215" customWidth="1"/>
    <col min="7174" max="7174" width="3.85546875" style="215" customWidth="1"/>
    <col min="7175" max="7424" width="9.140625" style="215"/>
    <col min="7425" max="7425" width="9.7109375" style="215" customWidth="1"/>
    <col min="7426" max="7426" width="3.85546875" style="215" customWidth="1"/>
    <col min="7427" max="7427" width="66.85546875" style="215" customWidth="1"/>
    <col min="7428" max="7428" width="17.42578125" style="215" customWidth="1"/>
    <col min="7429" max="7429" width="22.28515625" style="215" customWidth="1"/>
    <col min="7430" max="7430" width="3.85546875" style="215" customWidth="1"/>
    <col min="7431" max="7680" width="9.140625" style="215"/>
    <col min="7681" max="7681" width="9.7109375" style="215" customWidth="1"/>
    <col min="7682" max="7682" width="3.85546875" style="215" customWidth="1"/>
    <col min="7683" max="7683" width="66.85546875" style="215" customWidth="1"/>
    <col min="7684" max="7684" width="17.42578125" style="215" customWidth="1"/>
    <col min="7685" max="7685" width="22.28515625" style="215" customWidth="1"/>
    <col min="7686" max="7686" width="3.85546875" style="215" customWidth="1"/>
    <col min="7687" max="7936" width="9.140625" style="215"/>
    <col min="7937" max="7937" width="9.7109375" style="215" customWidth="1"/>
    <col min="7938" max="7938" width="3.85546875" style="215" customWidth="1"/>
    <col min="7939" max="7939" width="66.85546875" style="215" customWidth="1"/>
    <col min="7940" max="7940" width="17.42578125" style="215" customWidth="1"/>
    <col min="7941" max="7941" width="22.28515625" style="215" customWidth="1"/>
    <col min="7942" max="7942" width="3.85546875" style="215" customWidth="1"/>
    <col min="7943" max="8192" width="9.140625" style="215"/>
    <col min="8193" max="8193" width="9.7109375" style="215" customWidth="1"/>
    <col min="8194" max="8194" width="3.85546875" style="215" customWidth="1"/>
    <col min="8195" max="8195" width="66.85546875" style="215" customWidth="1"/>
    <col min="8196" max="8196" width="17.42578125" style="215" customWidth="1"/>
    <col min="8197" max="8197" width="22.28515625" style="215" customWidth="1"/>
    <col min="8198" max="8198" width="3.85546875" style="215" customWidth="1"/>
    <col min="8199" max="8448" width="9.140625" style="215"/>
    <col min="8449" max="8449" width="9.7109375" style="215" customWidth="1"/>
    <col min="8450" max="8450" width="3.85546875" style="215" customWidth="1"/>
    <col min="8451" max="8451" width="66.85546875" style="215" customWidth="1"/>
    <col min="8452" max="8452" width="17.42578125" style="215" customWidth="1"/>
    <col min="8453" max="8453" width="22.28515625" style="215" customWidth="1"/>
    <col min="8454" max="8454" width="3.85546875" style="215" customWidth="1"/>
    <col min="8455" max="8704" width="9.140625" style="215"/>
    <col min="8705" max="8705" width="9.7109375" style="215" customWidth="1"/>
    <col min="8706" max="8706" width="3.85546875" style="215" customWidth="1"/>
    <col min="8707" max="8707" width="66.85546875" style="215" customWidth="1"/>
    <col min="8708" max="8708" width="17.42578125" style="215" customWidth="1"/>
    <col min="8709" max="8709" width="22.28515625" style="215" customWidth="1"/>
    <col min="8710" max="8710" width="3.85546875" style="215" customWidth="1"/>
    <col min="8711" max="8960" width="9.140625" style="215"/>
    <col min="8961" max="8961" width="9.7109375" style="215" customWidth="1"/>
    <col min="8962" max="8962" width="3.85546875" style="215" customWidth="1"/>
    <col min="8963" max="8963" width="66.85546875" style="215" customWidth="1"/>
    <col min="8964" max="8964" width="17.42578125" style="215" customWidth="1"/>
    <col min="8965" max="8965" width="22.28515625" style="215" customWidth="1"/>
    <col min="8966" max="8966" width="3.85546875" style="215" customWidth="1"/>
    <col min="8967" max="9216" width="9.140625" style="215"/>
    <col min="9217" max="9217" width="9.7109375" style="215" customWidth="1"/>
    <col min="9218" max="9218" width="3.85546875" style="215" customWidth="1"/>
    <col min="9219" max="9219" width="66.85546875" style="215" customWidth="1"/>
    <col min="9220" max="9220" width="17.42578125" style="215" customWidth="1"/>
    <col min="9221" max="9221" width="22.28515625" style="215" customWidth="1"/>
    <col min="9222" max="9222" width="3.85546875" style="215" customWidth="1"/>
    <col min="9223" max="9472" width="9.140625" style="215"/>
    <col min="9473" max="9473" width="9.7109375" style="215" customWidth="1"/>
    <col min="9474" max="9474" width="3.85546875" style="215" customWidth="1"/>
    <col min="9475" max="9475" width="66.85546875" style="215" customWidth="1"/>
    <col min="9476" max="9476" width="17.42578125" style="215" customWidth="1"/>
    <col min="9477" max="9477" width="22.28515625" style="215" customWidth="1"/>
    <col min="9478" max="9478" width="3.85546875" style="215" customWidth="1"/>
    <col min="9479" max="9728" width="9.140625" style="215"/>
    <col min="9729" max="9729" width="9.7109375" style="215" customWidth="1"/>
    <col min="9730" max="9730" width="3.85546875" style="215" customWidth="1"/>
    <col min="9731" max="9731" width="66.85546875" style="215" customWidth="1"/>
    <col min="9732" max="9732" width="17.42578125" style="215" customWidth="1"/>
    <col min="9733" max="9733" width="22.28515625" style="215" customWidth="1"/>
    <col min="9734" max="9734" width="3.85546875" style="215" customWidth="1"/>
    <col min="9735" max="9984" width="9.140625" style="215"/>
    <col min="9985" max="9985" width="9.7109375" style="215" customWidth="1"/>
    <col min="9986" max="9986" width="3.85546875" style="215" customWidth="1"/>
    <col min="9987" max="9987" width="66.85546875" style="215" customWidth="1"/>
    <col min="9988" max="9988" width="17.42578125" style="215" customWidth="1"/>
    <col min="9989" max="9989" width="22.28515625" style="215" customWidth="1"/>
    <col min="9990" max="9990" width="3.85546875" style="215" customWidth="1"/>
    <col min="9991" max="10240" width="9.140625" style="215"/>
    <col min="10241" max="10241" width="9.7109375" style="215" customWidth="1"/>
    <col min="10242" max="10242" width="3.85546875" style="215" customWidth="1"/>
    <col min="10243" max="10243" width="66.85546875" style="215" customWidth="1"/>
    <col min="10244" max="10244" width="17.42578125" style="215" customWidth="1"/>
    <col min="10245" max="10245" width="22.28515625" style="215" customWidth="1"/>
    <col min="10246" max="10246" width="3.85546875" style="215" customWidth="1"/>
    <col min="10247" max="10496" width="9.140625" style="215"/>
    <col min="10497" max="10497" width="9.7109375" style="215" customWidth="1"/>
    <col min="10498" max="10498" width="3.85546875" style="215" customWidth="1"/>
    <col min="10499" max="10499" width="66.85546875" style="215" customWidth="1"/>
    <col min="10500" max="10500" width="17.42578125" style="215" customWidth="1"/>
    <col min="10501" max="10501" width="22.28515625" style="215" customWidth="1"/>
    <col min="10502" max="10502" width="3.85546875" style="215" customWidth="1"/>
    <col min="10503" max="10752" width="9.140625" style="215"/>
    <col min="10753" max="10753" width="9.7109375" style="215" customWidth="1"/>
    <col min="10754" max="10754" width="3.85546875" style="215" customWidth="1"/>
    <col min="10755" max="10755" width="66.85546875" style="215" customWidth="1"/>
    <col min="10756" max="10756" width="17.42578125" style="215" customWidth="1"/>
    <col min="10757" max="10757" width="22.28515625" style="215" customWidth="1"/>
    <col min="10758" max="10758" width="3.85546875" style="215" customWidth="1"/>
    <col min="10759" max="11008" width="9.140625" style="215"/>
    <col min="11009" max="11009" width="9.7109375" style="215" customWidth="1"/>
    <col min="11010" max="11010" width="3.85546875" style="215" customWidth="1"/>
    <col min="11011" max="11011" width="66.85546875" style="215" customWidth="1"/>
    <col min="11012" max="11012" width="17.42578125" style="215" customWidth="1"/>
    <col min="11013" max="11013" width="22.28515625" style="215" customWidth="1"/>
    <col min="11014" max="11014" width="3.85546875" style="215" customWidth="1"/>
    <col min="11015" max="11264" width="9.140625" style="215"/>
    <col min="11265" max="11265" width="9.7109375" style="215" customWidth="1"/>
    <col min="11266" max="11266" width="3.85546875" style="215" customWidth="1"/>
    <col min="11267" max="11267" width="66.85546875" style="215" customWidth="1"/>
    <col min="11268" max="11268" width="17.42578125" style="215" customWidth="1"/>
    <col min="11269" max="11269" width="22.28515625" style="215" customWidth="1"/>
    <col min="11270" max="11270" width="3.85546875" style="215" customWidth="1"/>
    <col min="11271" max="11520" width="9.140625" style="215"/>
    <col min="11521" max="11521" width="9.7109375" style="215" customWidth="1"/>
    <col min="11522" max="11522" width="3.85546875" style="215" customWidth="1"/>
    <col min="11523" max="11523" width="66.85546875" style="215" customWidth="1"/>
    <col min="11524" max="11524" width="17.42578125" style="215" customWidth="1"/>
    <col min="11525" max="11525" width="22.28515625" style="215" customWidth="1"/>
    <col min="11526" max="11526" width="3.85546875" style="215" customWidth="1"/>
    <col min="11527" max="11776" width="9.140625" style="215"/>
    <col min="11777" max="11777" width="9.7109375" style="215" customWidth="1"/>
    <col min="11778" max="11778" width="3.85546875" style="215" customWidth="1"/>
    <col min="11779" max="11779" width="66.85546875" style="215" customWidth="1"/>
    <col min="11780" max="11780" width="17.42578125" style="215" customWidth="1"/>
    <col min="11781" max="11781" width="22.28515625" style="215" customWidth="1"/>
    <col min="11782" max="11782" width="3.85546875" style="215" customWidth="1"/>
    <col min="11783" max="12032" width="9.140625" style="215"/>
    <col min="12033" max="12033" width="9.7109375" style="215" customWidth="1"/>
    <col min="12034" max="12034" width="3.85546875" style="215" customWidth="1"/>
    <col min="12035" max="12035" width="66.85546875" style="215" customWidth="1"/>
    <col min="12036" max="12036" width="17.42578125" style="215" customWidth="1"/>
    <col min="12037" max="12037" width="22.28515625" style="215" customWidth="1"/>
    <col min="12038" max="12038" width="3.85546875" style="215" customWidth="1"/>
    <col min="12039" max="12288" width="9.140625" style="215"/>
    <col min="12289" max="12289" width="9.7109375" style="215" customWidth="1"/>
    <col min="12290" max="12290" width="3.85546875" style="215" customWidth="1"/>
    <col min="12291" max="12291" width="66.85546875" style="215" customWidth="1"/>
    <col min="12292" max="12292" width="17.42578125" style="215" customWidth="1"/>
    <col min="12293" max="12293" width="22.28515625" style="215" customWidth="1"/>
    <col min="12294" max="12294" width="3.85546875" style="215" customWidth="1"/>
    <col min="12295" max="12544" width="9.140625" style="215"/>
    <col min="12545" max="12545" width="9.7109375" style="215" customWidth="1"/>
    <col min="12546" max="12546" width="3.85546875" style="215" customWidth="1"/>
    <col min="12547" max="12547" width="66.85546875" style="215" customWidth="1"/>
    <col min="12548" max="12548" width="17.42578125" style="215" customWidth="1"/>
    <col min="12549" max="12549" width="22.28515625" style="215" customWidth="1"/>
    <col min="12550" max="12550" width="3.85546875" style="215" customWidth="1"/>
    <col min="12551" max="12800" width="9.140625" style="215"/>
    <col min="12801" max="12801" width="9.7109375" style="215" customWidth="1"/>
    <col min="12802" max="12802" width="3.85546875" style="215" customWidth="1"/>
    <col min="12803" max="12803" width="66.85546875" style="215" customWidth="1"/>
    <col min="12804" max="12804" width="17.42578125" style="215" customWidth="1"/>
    <col min="12805" max="12805" width="22.28515625" style="215" customWidth="1"/>
    <col min="12806" max="12806" width="3.85546875" style="215" customWidth="1"/>
    <col min="12807" max="13056" width="9.140625" style="215"/>
    <col min="13057" max="13057" width="9.7109375" style="215" customWidth="1"/>
    <col min="13058" max="13058" width="3.85546875" style="215" customWidth="1"/>
    <col min="13059" max="13059" width="66.85546875" style="215" customWidth="1"/>
    <col min="13060" max="13060" width="17.42578125" style="215" customWidth="1"/>
    <col min="13061" max="13061" width="22.28515625" style="215" customWidth="1"/>
    <col min="13062" max="13062" width="3.85546875" style="215" customWidth="1"/>
    <col min="13063" max="13312" width="9.140625" style="215"/>
    <col min="13313" max="13313" width="9.7109375" style="215" customWidth="1"/>
    <col min="13314" max="13314" width="3.85546875" style="215" customWidth="1"/>
    <col min="13315" max="13315" width="66.85546875" style="215" customWidth="1"/>
    <col min="13316" max="13316" width="17.42578125" style="215" customWidth="1"/>
    <col min="13317" max="13317" width="22.28515625" style="215" customWidth="1"/>
    <col min="13318" max="13318" width="3.85546875" style="215" customWidth="1"/>
    <col min="13319" max="13568" width="9.140625" style="215"/>
    <col min="13569" max="13569" width="9.7109375" style="215" customWidth="1"/>
    <col min="13570" max="13570" width="3.85546875" style="215" customWidth="1"/>
    <col min="13571" max="13571" width="66.85546875" style="215" customWidth="1"/>
    <col min="13572" max="13572" width="17.42578125" style="215" customWidth="1"/>
    <col min="13573" max="13573" width="22.28515625" style="215" customWidth="1"/>
    <col min="13574" max="13574" width="3.85546875" style="215" customWidth="1"/>
    <col min="13575" max="13824" width="9.140625" style="215"/>
    <col min="13825" max="13825" width="9.7109375" style="215" customWidth="1"/>
    <col min="13826" max="13826" width="3.85546875" style="215" customWidth="1"/>
    <col min="13827" max="13827" width="66.85546875" style="215" customWidth="1"/>
    <col min="13828" max="13828" width="17.42578125" style="215" customWidth="1"/>
    <col min="13829" max="13829" width="22.28515625" style="215" customWidth="1"/>
    <col min="13830" max="13830" width="3.85546875" style="215" customWidth="1"/>
    <col min="13831" max="14080" width="9.140625" style="215"/>
    <col min="14081" max="14081" width="9.7109375" style="215" customWidth="1"/>
    <col min="14082" max="14082" width="3.85546875" style="215" customWidth="1"/>
    <col min="14083" max="14083" width="66.85546875" style="215" customWidth="1"/>
    <col min="14084" max="14084" width="17.42578125" style="215" customWidth="1"/>
    <col min="14085" max="14085" width="22.28515625" style="215" customWidth="1"/>
    <col min="14086" max="14086" width="3.85546875" style="215" customWidth="1"/>
    <col min="14087" max="14336" width="9.140625" style="215"/>
    <col min="14337" max="14337" width="9.7109375" style="215" customWidth="1"/>
    <col min="14338" max="14338" width="3.85546875" style="215" customWidth="1"/>
    <col min="14339" max="14339" width="66.85546875" style="215" customWidth="1"/>
    <col min="14340" max="14340" width="17.42578125" style="215" customWidth="1"/>
    <col min="14341" max="14341" width="22.28515625" style="215" customWidth="1"/>
    <col min="14342" max="14342" width="3.85546875" style="215" customWidth="1"/>
    <col min="14343" max="14592" width="9.140625" style="215"/>
    <col min="14593" max="14593" width="9.7109375" style="215" customWidth="1"/>
    <col min="14594" max="14594" width="3.85546875" style="215" customWidth="1"/>
    <col min="14595" max="14595" width="66.85546875" style="215" customWidth="1"/>
    <col min="14596" max="14596" width="17.42578125" style="215" customWidth="1"/>
    <col min="14597" max="14597" width="22.28515625" style="215" customWidth="1"/>
    <col min="14598" max="14598" width="3.85546875" style="215" customWidth="1"/>
    <col min="14599" max="14848" width="9.140625" style="215"/>
    <col min="14849" max="14849" width="9.7109375" style="215" customWidth="1"/>
    <col min="14850" max="14850" width="3.85546875" style="215" customWidth="1"/>
    <col min="14851" max="14851" width="66.85546875" style="215" customWidth="1"/>
    <col min="14852" max="14852" width="17.42578125" style="215" customWidth="1"/>
    <col min="14853" max="14853" width="22.28515625" style="215" customWidth="1"/>
    <col min="14854" max="14854" width="3.85546875" style="215" customWidth="1"/>
    <col min="14855" max="15104" width="9.140625" style="215"/>
    <col min="15105" max="15105" width="9.7109375" style="215" customWidth="1"/>
    <col min="15106" max="15106" width="3.85546875" style="215" customWidth="1"/>
    <col min="15107" max="15107" width="66.85546875" style="215" customWidth="1"/>
    <col min="15108" max="15108" width="17.42578125" style="215" customWidth="1"/>
    <col min="15109" max="15109" width="22.28515625" style="215" customWidth="1"/>
    <col min="15110" max="15110" width="3.85546875" style="215" customWidth="1"/>
    <col min="15111" max="15360" width="9.140625" style="215"/>
    <col min="15361" max="15361" width="9.7109375" style="215" customWidth="1"/>
    <col min="15362" max="15362" width="3.85546875" style="215" customWidth="1"/>
    <col min="15363" max="15363" width="66.85546875" style="215" customWidth="1"/>
    <col min="15364" max="15364" width="17.42578125" style="215" customWidth="1"/>
    <col min="15365" max="15365" width="22.28515625" style="215" customWidth="1"/>
    <col min="15366" max="15366" width="3.85546875" style="215" customWidth="1"/>
    <col min="15367" max="15616" width="9.140625" style="215"/>
    <col min="15617" max="15617" width="9.7109375" style="215" customWidth="1"/>
    <col min="15618" max="15618" width="3.85546875" style="215" customWidth="1"/>
    <col min="15619" max="15619" width="66.85546875" style="215" customWidth="1"/>
    <col min="15620" max="15620" width="17.42578125" style="215" customWidth="1"/>
    <col min="15621" max="15621" width="22.28515625" style="215" customWidth="1"/>
    <col min="15622" max="15622" width="3.85546875" style="215" customWidth="1"/>
    <col min="15623" max="15872" width="9.140625" style="215"/>
    <col min="15873" max="15873" width="9.7109375" style="215" customWidth="1"/>
    <col min="15874" max="15874" width="3.85546875" style="215" customWidth="1"/>
    <col min="15875" max="15875" width="66.85546875" style="215" customWidth="1"/>
    <col min="15876" max="15876" width="17.42578125" style="215" customWidth="1"/>
    <col min="15877" max="15877" width="22.28515625" style="215" customWidth="1"/>
    <col min="15878" max="15878" width="3.85546875" style="215" customWidth="1"/>
    <col min="15879" max="16128" width="9.140625" style="215"/>
    <col min="16129" max="16129" width="9.7109375" style="215" customWidth="1"/>
    <col min="16130" max="16130" width="3.85546875" style="215" customWidth="1"/>
    <col min="16131" max="16131" width="66.85546875" style="215" customWidth="1"/>
    <col min="16132" max="16132" width="17.42578125" style="215" customWidth="1"/>
    <col min="16133" max="16133" width="22.28515625" style="215" customWidth="1"/>
    <col min="16134" max="16134" width="3.85546875" style="215" customWidth="1"/>
    <col min="16135" max="16384" width="9.140625" style="215"/>
  </cols>
  <sheetData>
    <row r="1" spans="2:6" ht="15" customHeight="1"/>
    <row r="2" spans="2:6" ht="14.25">
      <c r="B2" s="1292" t="s">
        <v>860</v>
      </c>
      <c r="C2" s="1292"/>
      <c r="D2" s="1292"/>
      <c r="E2" s="1292"/>
    </row>
    <row r="3" spans="2:6" s="216" customFormat="1" ht="15" customHeight="1">
      <c r="C3" s="1293" t="s">
        <v>861</v>
      </c>
      <c r="D3" s="1293"/>
      <c r="E3" s="1293"/>
      <c r="F3" s="1293"/>
    </row>
    <row r="4" spans="2:6" ht="15" customHeight="1"/>
    <row r="5" spans="2:6" ht="20.25">
      <c r="B5" s="1294" t="s">
        <v>442</v>
      </c>
      <c r="C5" s="1294"/>
      <c r="D5" s="1294"/>
      <c r="E5" s="1294"/>
    </row>
    <row r="6" spans="2:6" ht="15">
      <c r="B6" s="217"/>
      <c r="C6" s="217"/>
      <c r="D6" s="218" t="s">
        <v>443</v>
      </c>
      <c r="E6" s="218"/>
    </row>
    <row r="7" spans="2:6">
      <c r="B7" s="219"/>
      <c r="C7" s="220"/>
      <c r="D7" s="220"/>
      <c r="E7" s="221"/>
    </row>
    <row r="8" spans="2:6" ht="15">
      <c r="B8" s="219"/>
      <c r="C8" s="222" t="s">
        <v>444</v>
      </c>
      <c r="D8" s="220"/>
    </row>
    <row r="9" spans="2:6" ht="15.75" thickBot="1">
      <c r="B9" s="219"/>
      <c r="C9" s="222"/>
      <c r="D9" s="220"/>
    </row>
    <row r="10" spans="2:6" ht="16.5" thickTop="1">
      <c r="B10" s="1286" t="s">
        <v>59</v>
      </c>
      <c r="C10" s="1288" t="s">
        <v>3</v>
      </c>
      <c r="D10" s="1290" t="s">
        <v>445</v>
      </c>
      <c r="E10" s="1291"/>
    </row>
    <row r="11" spans="2:6" ht="26.25" customHeight="1" thickBot="1">
      <c r="B11" s="1287"/>
      <c r="C11" s="1289"/>
      <c r="D11" s="223" t="s">
        <v>276</v>
      </c>
      <c r="E11" s="224" t="s">
        <v>275</v>
      </c>
    </row>
    <row r="12" spans="2:6" ht="13.5" thickTop="1">
      <c r="B12" s="225"/>
      <c r="C12" s="226"/>
      <c r="D12" s="227"/>
      <c r="E12" s="228"/>
    </row>
    <row r="13" spans="2:6">
      <c r="B13" s="225">
        <v>1</v>
      </c>
      <c r="C13" s="229" t="s">
        <v>446</v>
      </c>
      <c r="D13" s="1284">
        <v>2010</v>
      </c>
      <c r="E13" s="1285"/>
    </row>
    <row r="14" spans="2:6">
      <c r="B14" s="225">
        <v>2</v>
      </c>
      <c r="C14" s="229" t="s">
        <v>447</v>
      </c>
      <c r="D14" s="227">
        <v>100</v>
      </c>
      <c r="E14" s="228">
        <v>100</v>
      </c>
    </row>
    <row r="15" spans="2:6">
      <c r="B15" s="225">
        <v>3</v>
      </c>
      <c r="C15" s="229" t="s">
        <v>448</v>
      </c>
      <c r="D15" s="230" t="s">
        <v>449</v>
      </c>
      <c r="E15" s="231">
        <v>56</v>
      </c>
    </row>
    <row r="16" spans="2:6">
      <c r="B16" s="225">
        <v>4</v>
      </c>
      <c r="C16" s="229" t="s">
        <v>450</v>
      </c>
      <c r="D16" s="232" t="s">
        <v>451</v>
      </c>
      <c r="E16" s="824" t="s">
        <v>451</v>
      </c>
    </row>
    <row r="17" spans="2:5">
      <c r="B17" s="225">
        <v>5</v>
      </c>
      <c r="C17" s="229" t="s">
        <v>452</v>
      </c>
      <c r="D17" s="1282" t="s">
        <v>453</v>
      </c>
      <c r="E17" s="1283"/>
    </row>
    <row r="18" spans="2:5">
      <c r="B18" s="225"/>
      <c r="C18" s="229"/>
      <c r="D18" s="227"/>
      <c r="E18" s="228"/>
    </row>
    <row r="19" spans="2:5" ht="15.75" customHeight="1" thickBot="1">
      <c r="B19" s="233" t="s">
        <v>454</v>
      </c>
      <c r="C19" s="234"/>
      <c r="D19" s="235"/>
      <c r="E19" s="236"/>
    </row>
    <row r="20" spans="2:5" ht="15.75" customHeight="1" thickTop="1">
      <c r="B20" s="237"/>
      <c r="C20" s="237"/>
      <c r="D20" s="237"/>
      <c r="E20" s="220"/>
    </row>
    <row r="21" spans="2:5" ht="15.75" customHeight="1">
      <c r="B21" s="237"/>
      <c r="C21" s="222" t="s">
        <v>455</v>
      </c>
      <c r="D21" s="237"/>
      <c r="E21" s="220"/>
    </row>
    <row r="22" spans="2:5" ht="15.75" customHeight="1" thickBot="1">
      <c r="B22" s="237"/>
      <c r="C22" s="222"/>
      <c r="D22" s="237"/>
      <c r="E22" s="220"/>
    </row>
    <row r="23" spans="2:5" ht="15.75" customHeight="1" thickTop="1">
      <c r="B23" s="1286" t="s">
        <v>59</v>
      </c>
      <c r="C23" s="1288" t="s">
        <v>3</v>
      </c>
      <c r="D23" s="1290" t="s">
        <v>456</v>
      </c>
      <c r="E23" s="1291"/>
    </row>
    <row r="24" spans="2:5" ht="15.75" customHeight="1" thickBot="1">
      <c r="B24" s="1287"/>
      <c r="C24" s="1289"/>
      <c r="D24" s="223" t="s">
        <v>276</v>
      </c>
      <c r="E24" s="224" t="s">
        <v>275</v>
      </c>
    </row>
    <row r="25" spans="2:5" ht="15.75" customHeight="1" thickTop="1">
      <c r="B25" s="225"/>
      <c r="C25" s="226"/>
      <c r="D25" s="227"/>
      <c r="E25" s="228"/>
    </row>
    <row r="26" spans="2:5" ht="15.75" customHeight="1">
      <c r="B26" s="225">
        <v>1</v>
      </c>
      <c r="C26" s="229" t="s">
        <v>446</v>
      </c>
      <c r="D26" s="1284">
        <v>2023</v>
      </c>
      <c r="E26" s="1285"/>
    </row>
    <row r="27" spans="2:5" ht="15.75" customHeight="1">
      <c r="B27" s="225">
        <v>2</v>
      </c>
      <c r="C27" s="229" t="s">
        <v>447</v>
      </c>
      <c r="D27" s="227">
        <v>76</v>
      </c>
      <c r="E27" s="228">
        <v>65</v>
      </c>
    </row>
    <row r="28" spans="2:5" ht="15.75" customHeight="1">
      <c r="B28" s="225">
        <v>3</v>
      </c>
      <c r="C28" s="229" t="s">
        <v>448</v>
      </c>
      <c r="D28" s="230" t="s">
        <v>449</v>
      </c>
      <c r="E28" s="231">
        <v>40</v>
      </c>
    </row>
    <row r="29" spans="2:5" ht="15.75" customHeight="1">
      <c r="B29" s="225">
        <v>4</v>
      </c>
      <c r="C29" s="229" t="s">
        <v>450</v>
      </c>
      <c r="D29" s="232" t="s">
        <v>457</v>
      </c>
      <c r="E29" s="824" t="s">
        <v>457</v>
      </c>
    </row>
    <row r="30" spans="2:5" ht="15.75" customHeight="1">
      <c r="B30" s="225">
        <v>5</v>
      </c>
      <c r="C30" s="229" t="s">
        <v>452</v>
      </c>
      <c r="D30" s="1282" t="s">
        <v>453</v>
      </c>
      <c r="E30" s="1283"/>
    </row>
    <row r="31" spans="2:5" ht="15.75" customHeight="1">
      <c r="B31" s="225"/>
      <c r="C31" s="229"/>
      <c r="D31" s="227"/>
      <c r="E31" s="228"/>
    </row>
    <row r="32" spans="2:5" ht="15.75" customHeight="1" thickBot="1">
      <c r="B32" s="233" t="s">
        <v>454</v>
      </c>
      <c r="C32" s="234"/>
      <c r="D32" s="235"/>
      <c r="E32" s="236"/>
    </row>
    <row r="33" spans="2:5" ht="15.75" customHeight="1" thickTop="1">
      <c r="B33" s="237"/>
      <c r="C33" s="237"/>
      <c r="D33" s="237"/>
      <c r="E33" s="220"/>
    </row>
    <row r="34" spans="2:5" ht="24" customHeight="1">
      <c r="B34" s="238" t="s">
        <v>458</v>
      </c>
      <c r="C34" s="238"/>
    </row>
  </sheetData>
  <mergeCells count="13">
    <mergeCell ref="B2:E2"/>
    <mergeCell ref="C3:F3"/>
    <mergeCell ref="B5:E5"/>
    <mergeCell ref="B10:B11"/>
    <mergeCell ref="C10:C11"/>
    <mergeCell ref="D10:E10"/>
    <mergeCell ref="D30:E30"/>
    <mergeCell ref="D13:E13"/>
    <mergeCell ref="D17:E17"/>
    <mergeCell ref="B23:B24"/>
    <mergeCell ref="C23:C24"/>
    <mergeCell ref="D23:E23"/>
    <mergeCell ref="D26:E26"/>
  </mergeCells>
  <printOptions horizontalCentered="1"/>
  <pageMargins left="0.98425196850393704" right="0.2" top="0.98425196850393704" bottom="0.98425196850393704" header="0.51181102362204722" footer="0.51181102362204722"/>
  <pageSetup paperSize="5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9"/>
  <sheetViews>
    <sheetView view="pageBreakPreview" zoomScale="60" workbookViewId="0">
      <selection activeCell="D16" sqref="D16:D18"/>
    </sheetView>
  </sheetViews>
  <sheetFormatPr defaultRowHeight="15"/>
  <cols>
    <col min="2" max="2" width="41.140625" customWidth="1"/>
    <col min="3" max="3" width="5.85546875" customWidth="1"/>
    <col min="4" max="4" width="11.5703125" customWidth="1"/>
    <col min="5" max="5" width="10.42578125" customWidth="1"/>
    <col min="6" max="6" width="12.140625" customWidth="1"/>
    <col min="7" max="7" width="12.5703125" customWidth="1"/>
    <col min="258" max="258" width="49.5703125" bestFit="1" customWidth="1"/>
    <col min="261" max="261" width="11" customWidth="1"/>
    <col min="262" max="262" width="23.42578125" bestFit="1" customWidth="1"/>
    <col min="263" max="263" width="13.7109375" bestFit="1" customWidth="1"/>
    <col min="514" max="514" width="49.5703125" bestFit="1" customWidth="1"/>
    <col min="517" max="517" width="11" customWidth="1"/>
    <col min="518" max="518" width="23.42578125" bestFit="1" customWidth="1"/>
    <col min="519" max="519" width="13.7109375" bestFit="1" customWidth="1"/>
    <col min="770" max="770" width="49.5703125" bestFit="1" customWidth="1"/>
    <col min="773" max="773" width="11" customWidth="1"/>
    <col min="774" max="774" width="23.42578125" bestFit="1" customWidth="1"/>
    <col min="775" max="775" width="13.7109375" bestFit="1" customWidth="1"/>
    <col min="1026" max="1026" width="49.5703125" bestFit="1" customWidth="1"/>
    <col min="1029" max="1029" width="11" customWidth="1"/>
    <col min="1030" max="1030" width="23.42578125" bestFit="1" customWidth="1"/>
    <col min="1031" max="1031" width="13.7109375" bestFit="1" customWidth="1"/>
    <col min="1282" max="1282" width="49.5703125" bestFit="1" customWidth="1"/>
    <col min="1285" max="1285" width="11" customWidth="1"/>
    <col min="1286" max="1286" width="23.42578125" bestFit="1" customWidth="1"/>
    <col min="1287" max="1287" width="13.7109375" bestFit="1" customWidth="1"/>
    <col min="1538" max="1538" width="49.5703125" bestFit="1" customWidth="1"/>
    <col min="1541" max="1541" width="11" customWidth="1"/>
    <col min="1542" max="1542" width="23.42578125" bestFit="1" customWidth="1"/>
    <col min="1543" max="1543" width="13.7109375" bestFit="1" customWidth="1"/>
    <col min="1794" max="1794" width="49.5703125" bestFit="1" customWidth="1"/>
    <col min="1797" max="1797" width="11" customWidth="1"/>
    <col min="1798" max="1798" width="23.42578125" bestFit="1" customWidth="1"/>
    <col min="1799" max="1799" width="13.7109375" bestFit="1" customWidth="1"/>
    <col min="2050" max="2050" width="49.5703125" bestFit="1" customWidth="1"/>
    <col min="2053" max="2053" width="11" customWidth="1"/>
    <col min="2054" max="2054" width="23.42578125" bestFit="1" customWidth="1"/>
    <col min="2055" max="2055" width="13.7109375" bestFit="1" customWidth="1"/>
    <col min="2306" max="2306" width="49.5703125" bestFit="1" customWidth="1"/>
    <col min="2309" max="2309" width="11" customWidth="1"/>
    <col min="2310" max="2310" width="23.42578125" bestFit="1" customWidth="1"/>
    <col min="2311" max="2311" width="13.7109375" bestFit="1" customWidth="1"/>
    <col min="2562" max="2562" width="49.5703125" bestFit="1" customWidth="1"/>
    <col min="2565" max="2565" width="11" customWidth="1"/>
    <col min="2566" max="2566" width="23.42578125" bestFit="1" customWidth="1"/>
    <col min="2567" max="2567" width="13.7109375" bestFit="1" customWidth="1"/>
    <col min="2818" max="2818" width="49.5703125" bestFit="1" customWidth="1"/>
    <col min="2821" max="2821" width="11" customWidth="1"/>
    <col min="2822" max="2822" width="23.42578125" bestFit="1" customWidth="1"/>
    <col min="2823" max="2823" width="13.7109375" bestFit="1" customWidth="1"/>
    <col min="3074" max="3074" width="49.5703125" bestFit="1" customWidth="1"/>
    <col min="3077" max="3077" width="11" customWidth="1"/>
    <col min="3078" max="3078" width="23.42578125" bestFit="1" customWidth="1"/>
    <col min="3079" max="3079" width="13.7109375" bestFit="1" customWidth="1"/>
    <col min="3330" max="3330" width="49.5703125" bestFit="1" customWidth="1"/>
    <col min="3333" max="3333" width="11" customWidth="1"/>
    <col min="3334" max="3334" width="23.42578125" bestFit="1" customWidth="1"/>
    <col min="3335" max="3335" width="13.7109375" bestFit="1" customWidth="1"/>
    <col min="3586" max="3586" width="49.5703125" bestFit="1" customWidth="1"/>
    <col min="3589" max="3589" width="11" customWidth="1"/>
    <col min="3590" max="3590" width="23.42578125" bestFit="1" customWidth="1"/>
    <col min="3591" max="3591" width="13.7109375" bestFit="1" customWidth="1"/>
    <col min="3842" max="3842" width="49.5703125" bestFit="1" customWidth="1"/>
    <col min="3845" max="3845" width="11" customWidth="1"/>
    <col min="3846" max="3846" width="23.42578125" bestFit="1" customWidth="1"/>
    <col min="3847" max="3847" width="13.7109375" bestFit="1" customWidth="1"/>
    <col min="4098" max="4098" width="49.5703125" bestFit="1" customWidth="1"/>
    <col min="4101" max="4101" width="11" customWidth="1"/>
    <col min="4102" max="4102" width="23.42578125" bestFit="1" customWidth="1"/>
    <col min="4103" max="4103" width="13.7109375" bestFit="1" customWidth="1"/>
    <col min="4354" max="4354" width="49.5703125" bestFit="1" customWidth="1"/>
    <col min="4357" max="4357" width="11" customWidth="1"/>
    <col min="4358" max="4358" width="23.42578125" bestFit="1" customWidth="1"/>
    <col min="4359" max="4359" width="13.7109375" bestFit="1" customWidth="1"/>
    <col min="4610" max="4610" width="49.5703125" bestFit="1" customWidth="1"/>
    <col min="4613" max="4613" width="11" customWidth="1"/>
    <col min="4614" max="4614" width="23.42578125" bestFit="1" customWidth="1"/>
    <col min="4615" max="4615" width="13.7109375" bestFit="1" customWidth="1"/>
    <col min="4866" max="4866" width="49.5703125" bestFit="1" customWidth="1"/>
    <col min="4869" max="4869" width="11" customWidth="1"/>
    <col min="4870" max="4870" width="23.42578125" bestFit="1" customWidth="1"/>
    <col min="4871" max="4871" width="13.7109375" bestFit="1" customWidth="1"/>
    <col min="5122" max="5122" width="49.5703125" bestFit="1" customWidth="1"/>
    <col min="5125" max="5125" width="11" customWidth="1"/>
    <col min="5126" max="5126" width="23.42578125" bestFit="1" customWidth="1"/>
    <col min="5127" max="5127" width="13.7109375" bestFit="1" customWidth="1"/>
    <col min="5378" max="5378" width="49.5703125" bestFit="1" customWidth="1"/>
    <col min="5381" max="5381" width="11" customWidth="1"/>
    <col min="5382" max="5382" width="23.42578125" bestFit="1" customWidth="1"/>
    <col min="5383" max="5383" width="13.7109375" bestFit="1" customWidth="1"/>
    <col min="5634" max="5634" width="49.5703125" bestFit="1" customWidth="1"/>
    <col min="5637" max="5637" width="11" customWidth="1"/>
    <col min="5638" max="5638" width="23.42578125" bestFit="1" customWidth="1"/>
    <col min="5639" max="5639" width="13.7109375" bestFit="1" customWidth="1"/>
    <col min="5890" max="5890" width="49.5703125" bestFit="1" customWidth="1"/>
    <col min="5893" max="5893" width="11" customWidth="1"/>
    <col min="5894" max="5894" width="23.42578125" bestFit="1" customWidth="1"/>
    <col min="5895" max="5895" width="13.7109375" bestFit="1" customWidth="1"/>
    <col min="6146" max="6146" width="49.5703125" bestFit="1" customWidth="1"/>
    <col min="6149" max="6149" width="11" customWidth="1"/>
    <col min="6150" max="6150" width="23.42578125" bestFit="1" customWidth="1"/>
    <col min="6151" max="6151" width="13.7109375" bestFit="1" customWidth="1"/>
    <col min="6402" max="6402" width="49.5703125" bestFit="1" customWidth="1"/>
    <col min="6405" max="6405" width="11" customWidth="1"/>
    <col min="6406" max="6406" width="23.42578125" bestFit="1" customWidth="1"/>
    <col min="6407" max="6407" width="13.7109375" bestFit="1" customWidth="1"/>
    <col min="6658" max="6658" width="49.5703125" bestFit="1" customWidth="1"/>
    <col min="6661" max="6661" width="11" customWidth="1"/>
    <col min="6662" max="6662" width="23.42578125" bestFit="1" customWidth="1"/>
    <col min="6663" max="6663" width="13.7109375" bestFit="1" customWidth="1"/>
    <col min="6914" max="6914" width="49.5703125" bestFit="1" customWidth="1"/>
    <col min="6917" max="6917" width="11" customWidth="1"/>
    <col min="6918" max="6918" width="23.42578125" bestFit="1" customWidth="1"/>
    <col min="6919" max="6919" width="13.7109375" bestFit="1" customWidth="1"/>
    <col min="7170" max="7170" width="49.5703125" bestFit="1" customWidth="1"/>
    <col min="7173" max="7173" width="11" customWidth="1"/>
    <col min="7174" max="7174" width="23.42578125" bestFit="1" customWidth="1"/>
    <col min="7175" max="7175" width="13.7109375" bestFit="1" customWidth="1"/>
    <col min="7426" max="7426" width="49.5703125" bestFit="1" customWidth="1"/>
    <col min="7429" max="7429" width="11" customWidth="1"/>
    <col min="7430" max="7430" width="23.42578125" bestFit="1" customWidth="1"/>
    <col min="7431" max="7431" width="13.7109375" bestFit="1" customWidth="1"/>
    <col min="7682" max="7682" width="49.5703125" bestFit="1" customWidth="1"/>
    <col min="7685" max="7685" width="11" customWidth="1"/>
    <col min="7686" max="7686" width="23.42578125" bestFit="1" customWidth="1"/>
    <col min="7687" max="7687" width="13.7109375" bestFit="1" customWidth="1"/>
    <col min="7938" max="7938" width="49.5703125" bestFit="1" customWidth="1"/>
    <col min="7941" max="7941" width="11" customWidth="1"/>
    <col min="7942" max="7942" width="23.42578125" bestFit="1" customWidth="1"/>
    <col min="7943" max="7943" width="13.7109375" bestFit="1" customWidth="1"/>
    <col min="8194" max="8194" width="49.5703125" bestFit="1" customWidth="1"/>
    <col min="8197" max="8197" width="11" customWidth="1"/>
    <col min="8198" max="8198" width="23.42578125" bestFit="1" customWidth="1"/>
    <col min="8199" max="8199" width="13.7109375" bestFit="1" customWidth="1"/>
    <col min="8450" max="8450" width="49.5703125" bestFit="1" customWidth="1"/>
    <col min="8453" max="8453" width="11" customWidth="1"/>
    <col min="8454" max="8454" width="23.42578125" bestFit="1" customWidth="1"/>
    <col min="8455" max="8455" width="13.7109375" bestFit="1" customWidth="1"/>
    <col min="8706" max="8706" width="49.5703125" bestFit="1" customWidth="1"/>
    <col min="8709" max="8709" width="11" customWidth="1"/>
    <col min="8710" max="8710" width="23.42578125" bestFit="1" customWidth="1"/>
    <col min="8711" max="8711" width="13.7109375" bestFit="1" customWidth="1"/>
    <col min="8962" max="8962" width="49.5703125" bestFit="1" customWidth="1"/>
    <col min="8965" max="8965" width="11" customWidth="1"/>
    <col min="8966" max="8966" width="23.42578125" bestFit="1" customWidth="1"/>
    <col min="8967" max="8967" width="13.7109375" bestFit="1" customWidth="1"/>
    <col min="9218" max="9218" width="49.5703125" bestFit="1" customWidth="1"/>
    <col min="9221" max="9221" width="11" customWidth="1"/>
    <col min="9222" max="9222" width="23.42578125" bestFit="1" customWidth="1"/>
    <col min="9223" max="9223" width="13.7109375" bestFit="1" customWidth="1"/>
    <col min="9474" max="9474" width="49.5703125" bestFit="1" customWidth="1"/>
    <col min="9477" max="9477" width="11" customWidth="1"/>
    <col min="9478" max="9478" width="23.42578125" bestFit="1" customWidth="1"/>
    <col min="9479" max="9479" width="13.7109375" bestFit="1" customWidth="1"/>
    <col min="9730" max="9730" width="49.5703125" bestFit="1" customWidth="1"/>
    <col min="9733" max="9733" width="11" customWidth="1"/>
    <col min="9734" max="9734" width="23.42578125" bestFit="1" customWidth="1"/>
    <col min="9735" max="9735" width="13.7109375" bestFit="1" customWidth="1"/>
    <col min="9986" max="9986" width="49.5703125" bestFit="1" customWidth="1"/>
    <col min="9989" max="9989" width="11" customWidth="1"/>
    <col min="9990" max="9990" width="23.42578125" bestFit="1" customWidth="1"/>
    <col min="9991" max="9991" width="13.7109375" bestFit="1" customWidth="1"/>
    <col min="10242" max="10242" width="49.5703125" bestFit="1" customWidth="1"/>
    <col min="10245" max="10245" width="11" customWidth="1"/>
    <col min="10246" max="10246" width="23.42578125" bestFit="1" customWidth="1"/>
    <col min="10247" max="10247" width="13.7109375" bestFit="1" customWidth="1"/>
    <col min="10498" max="10498" width="49.5703125" bestFit="1" customWidth="1"/>
    <col min="10501" max="10501" width="11" customWidth="1"/>
    <col min="10502" max="10502" width="23.42578125" bestFit="1" customWidth="1"/>
    <col min="10503" max="10503" width="13.7109375" bestFit="1" customWidth="1"/>
    <col min="10754" max="10754" width="49.5703125" bestFit="1" customWidth="1"/>
    <col min="10757" max="10757" width="11" customWidth="1"/>
    <col min="10758" max="10758" width="23.42578125" bestFit="1" customWidth="1"/>
    <col min="10759" max="10759" width="13.7109375" bestFit="1" customWidth="1"/>
    <col min="11010" max="11010" width="49.5703125" bestFit="1" customWidth="1"/>
    <col min="11013" max="11013" width="11" customWidth="1"/>
    <col min="11014" max="11014" width="23.42578125" bestFit="1" customWidth="1"/>
    <col min="11015" max="11015" width="13.7109375" bestFit="1" customWidth="1"/>
    <col min="11266" max="11266" width="49.5703125" bestFit="1" customWidth="1"/>
    <col min="11269" max="11269" width="11" customWidth="1"/>
    <col min="11270" max="11270" width="23.42578125" bestFit="1" customWidth="1"/>
    <col min="11271" max="11271" width="13.7109375" bestFit="1" customWidth="1"/>
    <col min="11522" max="11522" width="49.5703125" bestFit="1" customWidth="1"/>
    <col min="11525" max="11525" width="11" customWidth="1"/>
    <col min="11526" max="11526" width="23.42578125" bestFit="1" customWidth="1"/>
    <col min="11527" max="11527" width="13.7109375" bestFit="1" customWidth="1"/>
    <col min="11778" max="11778" width="49.5703125" bestFit="1" customWidth="1"/>
    <col min="11781" max="11781" width="11" customWidth="1"/>
    <col min="11782" max="11782" width="23.42578125" bestFit="1" customWidth="1"/>
    <col min="11783" max="11783" width="13.7109375" bestFit="1" customWidth="1"/>
    <col min="12034" max="12034" width="49.5703125" bestFit="1" customWidth="1"/>
    <col min="12037" max="12037" width="11" customWidth="1"/>
    <col min="12038" max="12038" width="23.42578125" bestFit="1" customWidth="1"/>
    <col min="12039" max="12039" width="13.7109375" bestFit="1" customWidth="1"/>
    <col min="12290" max="12290" width="49.5703125" bestFit="1" customWidth="1"/>
    <col min="12293" max="12293" width="11" customWidth="1"/>
    <col min="12294" max="12294" width="23.42578125" bestFit="1" customWidth="1"/>
    <col min="12295" max="12295" width="13.7109375" bestFit="1" customWidth="1"/>
    <col min="12546" max="12546" width="49.5703125" bestFit="1" customWidth="1"/>
    <col min="12549" max="12549" width="11" customWidth="1"/>
    <col min="12550" max="12550" width="23.42578125" bestFit="1" customWidth="1"/>
    <col min="12551" max="12551" width="13.7109375" bestFit="1" customWidth="1"/>
    <col min="12802" max="12802" width="49.5703125" bestFit="1" customWidth="1"/>
    <col min="12805" max="12805" width="11" customWidth="1"/>
    <col min="12806" max="12806" width="23.42578125" bestFit="1" customWidth="1"/>
    <col min="12807" max="12807" width="13.7109375" bestFit="1" customWidth="1"/>
    <col min="13058" max="13058" width="49.5703125" bestFit="1" customWidth="1"/>
    <col min="13061" max="13061" width="11" customWidth="1"/>
    <col min="13062" max="13062" width="23.42578125" bestFit="1" customWidth="1"/>
    <col min="13063" max="13063" width="13.7109375" bestFit="1" customWidth="1"/>
    <col min="13314" max="13314" width="49.5703125" bestFit="1" customWidth="1"/>
    <col min="13317" max="13317" width="11" customWidth="1"/>
    <col min="13318" max="13318" width="23.42578125" bestFit="1" customWidth="1"/>
    <col min="13319" max="13319" width="13.7109375" bestFit="1" customWidth="1"/>
    <col min="13570" max="13570" width="49.5703125" bestFit="1" customWidth="1"/>
    <col min="13573" max="13573" width="11" customWidth="1"/>
    <col min="13574" max="13574" width="23.42578125" bestFit="1" customWidth="1"/>
    <col min="13575" max="13575" width="13.7109375" bestFit="1" customWidth="1"/>
    <col min="13826" max="13826" width="49.5703125" bestFit="1" customWidth="1"/>
    <col min="13829" max="13829" width="11" customWidth="1"/>
    <col min="13830" max="13830" width="23.42578125" bestFit="1" customWidth="1"/>
    <col min="13831" max="13831" width="13.7109375" bestFit="1" customWidth="1"/>
    <col min="14082" max="14082" width="49.5703125" bestFit="1" customWidth="1"/>
    <col min="14085" max="14085" width="11" customWidth="1"/>
    <col min="14086" max="14086" width="23.42578125" bestFit="1" customWidth="1"/>
    <col min="14087" max="14087" width="13.7109375" bestFit="1" customWidth="1"/>
    <col min="14338" max="14338" width="49.5703125" bestFit="1" customWidth="1"/>
    <col min="14341" max="14341" width="11" customWidth="1"/>
    <col min="14342" max="14342" width="23.42578125" bestFit="1" customWidth="1"/>
    <col min="14343" max="14343" width="13.7109375" bestFit="1" customWidth="1"/>
    <col min="14594" max="14594" width="49.5703125" bestFit="1" customWidth="1"/>
    <col min="14597" max="14597" width="11" customWidth="1"/>
    <col min="14598" max="14598" width="23.42578125" bestFit="1" customWidth="1"/>
    <col min="14599" max="14599" width="13.7109375" bestFit="1" customWidth="1"/>
    <col min="14850" max="14850" width="49.5703125" bestFit="1" customWidth="1"/>
    <col min="14853" max="14853" width="11" customWidth="1"/>
    <col min="14854" max="14854" width="23.42578125" bestFit="1" customWidth="1"/>
    <col min="14855" max="14855" width="13.7109375" bestFit="1" customWidth="1"/>
    <col min="15106" max="15106" width="49.5703125" bestFit="1" customWidth="1"/>
    <col min="15109" max="15109" width="11" customWidth="1"/>
    <col min="15110" max="15110" width="23.42578125" bestFit="1" customWidth="1"/>
    <col min="15111" max="15111" width="13.7109375" bestFit="1" customWidth="1"/>
    <col min="15362" max="15362" width="49.5703125" bestFit="1" customWidth="1"/>
    <col min="15365" max="15365" width="11" customWidth="1"/>
    <col min="15366" max="15366" width="23.42578125" bestFit="1" customWidth="1"/>
    <col min="15367" max="15367" width="13.7109375" bestFit="1" customWidth="1"/>
    <col min="15618" max="15618" width="49.5703125" bestFit="1" customWidth="1"/>
    <col min="15621" max="15621" width="11" customWidth="1"/>
    <col min="15622" max="15622" width="23.42578125" bestFit="1" customWidth="1"/>
    <col min="15623" max="15623" width="13.7109375" bestFit="1" customWidth="1"/>
    <col min="15874" max="15874" width="49.5703125" bestFit="1" customWidth="1"/>
    <col min="15877" max="15877" width="11" customWidth="1"/>
    <col min="15878" max="15878" width="23.42578125" bestFit="1" customWidth="1"/>
    <col min="15879" max="15879" width="13.7109375" bestFit="1" customWidth="1"/>
    <col min="16130" max="16130" width="49.5703125" bestFit="1" customWidth="1"/>
    <col min="16133" max="16133" width="11" customWidth="1"/>
    <col min="16134" max="16134" width="23.42578125" bestFit="1" customWidth="1"/>
    <col min="16135" max="16135" width="13.7109375" bestFit="1" customWidth="1"/>
  </cols>
  <sheetData>
    <row r="1" spans="1:8" ht="18">
      <c r="A1" s="109"/>
      <c r="B1" s="1315"/>
      <c r="C1" s="1315"/>
      <c r="D1" s="1315"/>
      <c r="E1" s="1315"/>
      <c r="F1" s="1315"/>
      <c r="G1" s="173"/>
      <c r="H1" s="109"/>
    </row>
    <row r="2" spans="1:8" ht="15.75">
      <c r="A2" s="109"/>
      <c r="B2" s="174" t="s">
        <v>416</v>
      </c>
      <c r="C2" s="174"/>
      <c r="D2" s="174"/>
      <c r="E2" s="174"/>
      <c r="F2" s="173"/>
      <c r="G2" s="173"/>
      <c r="H2" s="109"/>
    </row>
    <row r="3" spans="1:8" ht="15.75">
      <c r="A3" s="109"/>
      <c r="B3" s="174" t="s">
        <v>859</v>
      </c>
      <c r="C3" s="174"/>
      <c r="D3" s="174"/>
      <c r="E3" s="174"/>
      <c r="F3" s="173"/>
      <c r="G3" s="173"/>
      <c r="H3" s="109"/>
    </row>
    <row r="4" spans="1:8">
      <c r="A4" s="109"/>
      <c r="B4" s="1316" t="s">
        <v>862</v>
      </c>
      <c r="C4" s="1316"/>
      <c r="D4" s="1316"/>
      <c r="E4" s="1316"/>
      <c r="F4" s="1316"/>
      <c r="G4" s="173"/>
      <c r="H4" s="109"/>
    </row>
    <row r="5" spans="1:8" ht="15.75">
      <c r="A5" s="109"/>
      <c r="B5" s="175"/>
      <c r="C5" s="175"/>
      <c r="D5" s="175"/>
      <c r="E5" s="175"/>
      <c r="F5" s="176" t="s">
        <v>417</v>
      </c>
      <c r="G5" s="173"/>
      <c r="H5" s="109"/>
    </row>
    <row r="6" spans="1:8" ht="16.5" thickBot="1">
      <c r="A6" s="109"/>
      <c r="B6" s="177"/>
      <c r="C6" s="173"/>
      <c r="D6" s="173"/>
      <c r="E6" s="173"/>
      <c r="F6" s="178"/>
      <c r="G6" s="173"/>
      <c r="H6" s="109"/>
    </row>
    <row r="7" spans="1:8" ht="15.75" thickTop="1">
      <c r="A7" s="109"/>
      <c r="B7" s="1307" t="s">
        <v>3</v>
      </c>
      <c r="C7" s="1308"/>
      <c r="D7" s="1311" t="s">
        <v>418</v>
      </c>
      <c r="E7" s="1311" t="s">
        <v>419</v>
      </c>
      <c r="F7" s="1311" t="s">
        <v>420</v>
      </c>
      <c r="G7" s="1313" t="s">
        <v>421</v>
      </c>
      <c r="H7" s="109"/>
    </row>
    <row r="8" spans="1:8" ht="33" customHeight="1" thickBot="1">
      <c r="A8" s="109"/>
      <c r="B8" s="1309"/>
      <c r="C8" s="1310"/>
      <c r="D8" s="1312"/>
      <c r="E8" s="1312"/>
      <c r="F8" s="1312"/>
      <c r="G8" s="1314"/>
      <c r="H8" s="109"/>
    </row>
    <row r="9" spans="1:8">
      <c r="A9" s="109"/>
      <c r="B9" s="1295" t="s">
        <v>422</v>
      </c>
      <c r="C9" s="1296"/>
      <c r="D9" s="1301">
        <v>21217990</v>
      </c>
      <c r="E9" s="1301">
        <v>0</v>
      </c>
      <c r="F9" s="1301">
        <v>11888636</v>
      </c>
      <c r="G9" s="1304">
        <v>1197201</v>
      </c>
      <c r="H9" s="109"/>
    </row>
    <row r="10" spans="1:8">
      <c r="A10" s="109"/>
      <c r="B10" s="1297"/>
      <c r="C10" s="1298"/>
      <c r="D10" s="1302"/>
      <c r="E10" s="1302"/>
      <c r="F10" s="1302"/>
      <c r="G10" s="1305"/>
      <c r="H10" s="109"/>
    </row>
    <row r="11" spans="1:8" ht="15.75" thickBot="1">
      <c r="A11" s="109"/>
      <c r="B11" s="1299"/>
      <c r="C11" s="1300"/>
      <c r="D11" s="1303"/>
      <c r="E11" s="1303"/>
      <c r="F11" s="1303"/>
      <c r="G11" s="1306"/>
      <c r="H11" s="109"/>
    </row>
    <row r="12" spans="1:8" ht="15.75" thickTop="1">
      <c r="A12" s="109"/>
      <c r="B12" s="173"/>
      <c r="C12" s="173"/>
      <c r="D12" s="173"/>
      <c r="E12" s="173"/>
      <c r="F12" s="173"/>
      <c r="G12" s="173"/>
      <c r="H12" s="109"/>
    </row>
    <row r="13" spans="1:8" ht="15.75" thickBot="1">
      <c r="A13" s="109"/>
      <c r="B13" s="173"/>
      <c r="C13" s="173"/>
      <c r="D13" s="173"/>
      <c r="E13" s="173"/>
      <c r="F13" s="173"/>
      <c r="G13" s="173"/>
      <c r="H13" s="109"/>
    </row>
    <row r="14" spans="1:8" ht="15.75" thickTop="1">
      <c r="A14" s="109"/>
      <c r="B14" s="1307" t="s">
        <v>3</v>
      </c>
      <c r="C14" s="1308"/>
      <c r="D14" s="1311" t="s">
        <v>418</v>
      </c>
      <c r="E14" s="1311" t="s">
        <v>419</v>
      </c>
      <c r="F14" s="1311" t="s">
        <v>420</v>
      </c>
      <c r="G14" s="1313" t="s">
        <v>421</v>
      </c>
      <c r="H14" s="109"/>
    </row>
    <row r="15" spans="1:8" ht="40.5" customHeight="1" thickBot="1">
      <c r="A15" s="109"/>
      <c r="B15" s="1309"/>
      <c r="C15" s="1310"/>
      <c r="D15" s="1312"/>
      <c r="E15" s="1312"/>
      <c r="F15" s="1312"/>
      <c r="G15" s="1314"/>
      <c r="H15" s="109"/>
    </row>
    <row r="16" spans="1:8">
      <c r="A16" s="109"/>
      <c r="B16" s="1295" t="s">
        <v>423</v>
      </c>
      <c r="C16" s="1296"/>
      <c r="D16" s="1301">
        <v>10539722</v>
      </c>
      <c r="E16" s="1301">
        <v>0</v>
      </c>
      <c r="F16" s="1301">
        <v>4432700</v>
      </c>
      <c r="G16" s="1304">
        <v>746522</v>
      </c>
      <c r="H16" s="109"/>
    </row>
    <row r="17" spans="1:8">
      <c r="A17" s="109"/>
      <c r="B17" s="1297"/>
      <c r="C17" s="1298"/>
      <c r="D17" s="1302"/>
      <c r="E17" s="1302"/>
      <c r="F17" s="1302"/>
      <c r="G17" s="1305"/>
      <c r="H17" s="109"/>
    </row>
    <row r="18" spans="1:8" ht="15.75" thickBot="1">
      <c r="A18" s="109"/>
      <c r="B18" s="1299"/>
      <c r="C18" s="1300"/>
      <c r="D18" s="1303"/>
      <c r="E18" s="1303"/>
      <c r="F18" s="1303"/>
      <c r="G18" s="1306"/>
      <c r="H18" s="109"/>
    </row>
    <row r="19" spans="1:8" ht="15.75" thickTop="1">
      <c r="A19" s="109"/>
      <c r="B19" s="173"/>
      <c r="C19" s="173"/>
      <c r="D19" s="173"/>
      <c r="E19" s="173"/>
      <c r="F19" s="173"/>
      <c r="G19" s="173"/>
      <c r="H19" s="109"/>
    </row>
    <row r="20" spans="1:8">
      <c r="A20" s="109"/>
      <c r="B20" s="173"/>
      <c r="C20" s="173"/>
      <c r="D20" s="173"/>
      <c r="E20" s="173"/>
      <c r="F20" s="173"/>
      <c r="G20" s="173"/>
      <c r="H20" s="109"/>
    </row>
    <row r="21" spans="1:8">
      <c r="A21" s="109"/>
      <c r="B21" s="173" t="s">
        <v>424</v>
      </c>
      <c r="C21" s="173"/>
      <c r="D21" s="173"/>
      <c r="E21" s="173"/>
      <c r="F21" s="173"/>
      <c r="G21" s="173"/>
      <c r="H21" s="109"/>
    </row>
    <row r="22" spans="1:8" ht="15.75" thickBot="1">
      <c r="A22" s="179"/>
      <c r="B22" s="179"/>
      <c r="C22" s="179"/>
      <c r="D22" s="179"/>
      <c r="E22" s="179"/>
      <c r="F22" s="179"/>
      <c r="G22" s="179"/>
      <c r="H22" s="179"/>
    </row>
    <row r="24" spans="1:8" ht="16.5">
      <c r="D24" s="180"/>
      <c r="E24" s="181"/>
      <c r="F24" s="181"/>
      <c r="G24" s="181"/>
    </row>
    <row r="25" spans="1:8" ht="16.5">
      <c r="D25" s="180"/>
      <c r="E25" s="181"/>
      <c r="F25" s="181"/>
      <c r="G25" s="181"/>
    </row>
    <row r="26" spans="1:8" ht="16.5">
      <c r="D26" s="181"/>
      <c r="E26" s="181"/>
      <c r="F26" s="181"/>
      <c r="G26" s="181"/>
    </row>
    <row r="27" spans="1:8" ht="16.5">
      <c r="D27" s="180"/>
      <c r="E27" s="181"/>
      <c r="F27" s="180"/>
      <c r="G27" s="180"/>
    </row>
    <row r="29" spans="1:8">
      <c r="D29" s="182"/>
      <c r="G29" s="182"/>
    </row>
  </sheetData>
  <mergeCells count="22">
    <mergeCell ref="B1:F1"/>
    <mergeCell ref="B4:F4"/>
    <mergeCell ref="B7:C8"/>
    <mergeCell ref="D7:D8"/>
    <mergeCell ref="E7:E8"/>
    <mergeCell ref="F7:F8"/>
    <mergeCell ref="G7:G8"/>
    <mergeCell ref="B9:C11"/>
    <mergeCell ref="D9:D11"/>
    <mergeCell ref="E9:E11"/>
    <mergeCell ref="F9:F11"/>
    <mergeCell ref="G9:G11"/>
    <mergeCell ref="B14:C15"/>
    <mergeCell ref="D14:D15"/>
    <mergeCell ref="E14:E15"/>
    <mergeCell ref="F14:F15"/>
    <mergeCell ref="G14:G15"/>
    <mergeCell ref="B16:C18"/>
    <mergeCell ref="D16:D18"/>
    <mergeCell ref="E16:E18"/>
    <mergeCell ref="F16:F18"/>
    <mergeCell ref="G16:G18"/>
  </mergeCells>
  <pageMargins left="0.72" right="0.36" top="0.98425196850393704" bottom="0.98425196850393704" header="0.51181102362204722" footer="0.51181102362204722"/>
  <pageSetup paperSize="5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>
  <sheetPr>
    <pageSetUpPr fitToPage="1"/>
  </sheetPr>
  <dimension ref="B1:K25"/>
  <sheetViews>
    <sheetView view="pageBreakPreview" zoomScale="60" workbookViewId="0">
      <selection activeCell="D3" sqref="D3:H3"/>
    </sheetView>
  </sheetViews>
  <sheetFormatPr defaultRowHeight="12.75"/>
  <cols>
    <col min="1" max="1" width="2.5703125" style="183" customWidth="1"/>
    <col min="2" max="3" width="3.85546875" style="183" customWidth="1"/>
    <col min="4" max="4" width="41.28515625" style="183" customWidth="1"/>
    <col min="5" max="7" width="15.7109375" style="183" customWidth="1"/>
    <col min="8" max="8" width="17" style="183" customWidth="1"/>
    <col min="9" max="9" width="1.42578125" style="183" customWidth="1"/>
    <col min="10" max="10" width="11.85546875" style="183" hidden="1" customWidth="1"/>
    <col min="11" max="11" width="10.28515625" style="183" hidden="1" customWidth="1"/>
    <col min="12" max="12" width="0" style="183" hidden="1" customWidth="1"/>
    <col min="13" max="256" width="9.140625" style="183"/>
    <col min="257" max="257" width="2.5703125" style="183" customWidth="1"/>
    <col min="258" max="259" width="3.85546875" style="183" customWidth="1"/>
    <col min="260" max="260" width="60.28515625" style="183" customWidth="1"/>
    <col min="261" max="264" width="15.7109375" style="183" customWidth="1"/>
    <col min="265" max="265" width="1.42578125" style="183" customWidth="1"/>
    <col min="266" max="512" width="9.140625" style="183"/>
    <col min="513" max="513" width="2.5703125" style="183" customWidth="1"/>
    <col min="514" max="515" width="3.85546875" style="183" customWidth="1"/>
    <col min="516" max="516" width="60.28515625" style="183" customWidth="1"/>
    <col min="517" max="520" width="15.7109375" style="183" customWidth="1"/>
    <col min="521" max="521" width="1.42578125" style="183" customWidth="1"/>
    <col min="522" max="768" width="9.140625" style="183"/>
    <col min="769" max="769" width="2.5703125" style="183" customWidth="1"/>
    <col min="770" max="771" width="3.85546875" style="183" customWidth="1"/>
    <col min="772" max="772" width="60.28515625" style="183" customWidth="1"/>
    <col min="773" max="776" width="15.7109375" style="183" customWidth="1"/>
    <col min="777" max="777" width="1.42578125" style="183" customWidth="1"/>
    <col min="778" max="1024" width="9.140625" style="183"/>
    <col min="1025" max="1025" width="2.5703125" style="183" customWidth="1"/>
    <col min="1026" max="1027" width="3.85546875" style="183" customWidth="1"/>
    <col min="1028" max="1028" width="60.28515625" style="183" customWidth="1"/>
    <col min="1029" max="1032" width="15.7109375" style="183" customWidth="1"/>
    <col min="1033" max="1033" width="1.42578125" style="183" customWidth="1"/>
    <col min="1034" max="1280" width="9.140625" style="183"/>
    <col min="1281" max="1281" width="2.5703125" style="183" customWidth="1"/>
    <col min="1282" max="1283" width="3.85546875" style="183" customWidth="1"/>
    <col min="1284" max="1284" width="60.28515625" style="183" customWidth="1"/>
    <col min="1285" max="1288" width="15.7109375" style="183" customWidth="1"/>
    <col min="1289" max="1289" width="1.42578125" style="183" customWidth="1"/>
    <col min="1290" max="1536" width="9.140625" style="183"/>
    <col min="1537" max="1537" width="2.5703125" style="183" customWidth="1"/>
    <col min="1538" max="1539" width="3.85546875" style="183" customWidth="1"/>
    <col min="1540" max="1540" width="60.28515625" style="183" customWidth="1"/>
    <col min="1541" max="1544" width="15.7109375" style="183" customWidth="1"/>
    <col min="1545" max="1545" width="1.42578125" style="183" customWidth="1"/>
    <col min="1546" max="1792" width="9.140625" style="183"/>
    <col min="1793" max="1793" width="2.5703125" style="183" customWidth="1"/>
    <col min="1794" max="1795" width="3.85546875" style="183" customWidth="1"/>
    <col min="1796" max="1796" width="60.28515625" style="183" customWidth="1"/>
    <col min="1797" max="1800" width="15.7109375" style="183" customWidth="1"/>
    <col min="1801" max="1801" width="1.42578125" style="183" customWidth="1"/>
    <col min="1802" max="2048" width="9.140625" style="183"/>
    <col min="2049" max="2049" width="2.5703125" style="183" customWidth="1"/>
    <col min="2050" max="2051" width="3.85546875" style="183" customWidth="1"/>
    <col min="2052" max="2052" width="60.28515625" style="183" customWidth="1"/>
    <col min="2053" max="2056" width="15.7109375" style="183" customWidth="1"/>
    <col min="2057" max="2057" width="1.42578125" style="183" customWidth="1"/>
    <col min="2058" max="2304" width="9.140625" style="183"/>
    <col min="2305" max="2305" width="2.5703125" style="183" customWidth="1"/>
    <col min="2306" max="2307" width="3.85546875" style="183" customWidth="1"/>
    <col min="2308" max="2308" width="60.28515625" style="183" customWidth="1"/>
    <col min="2309" max="2312" width="15.7109375" style="183" customWidth="1"/>
    <col min="2313" max="2313" width="1.42578125" style="183" customWidth="1"/>
    <col min="2314" max="2560" width="9.140625" style="183"/>
    <col min="2561" max="2561" width="2.5703125" style="183" customWidth="1"/>
    <col min="2562" max="2563" width="3.85546875" style="183" customWidth="1"/>
    <col min="2564" max="2564" width="60.28515625" style="183" customWidth="1"/>
    <col min="2565" max="2568" width="15.7109375" style="183" customWidth="1"/>
    <col min="2569" max="2569" width="1.42578125" style="183" customWidth="1"/>
    <col min="2570" max="2816" width="9.140625" style="183"/>
    <col min="2817" max="2817" width="2.5703125" style="183" customWidth="1"/>
    <col min="2818" max="2819" width="3.85546875" style="183" customWidth="1"/>
    <col min="2820" max="2820" width="60.28515625" style="183" customWidth="1"/>
    <col min="2821" max="2824" width="15.7109375" style="183" customWidth="1"/>
    <col min="2825" max="2825" width="1.42578125" style="183" customWidth="1"/>
    <col min="2826" max="3072" width="9.140625" style="183"/>
    <col min="3073" max="3073" width="2.5703125" style="183" customWidth="1"/>
    <col min="3074" max="3075" width="3.85546875" style="183" customWidth="1"/>
    <col min="3076" max="3076" width="60.28515625" style="183" customWidth="1"/>
    <col min="3077" max="3080" width="15.7109375" style="183" customWidth="1"/>
    <col min="3081" max="3081" width="1.42578125" style="183" customWidth="1"/>
    <col min="3082" max="3328" width="9.140625" style="183"/>
    <col min="3329" max="3329" width="2.5703125" style="183" customWidth="1"/>
    <col min="3330" max="3331" width="3.85546875" style="183" customWidth="1"/>
    <col min="3332" max="3332" width="60.28515625" style="183" customWidth="1"/>
    <col min="3333" max="3336" width="15.7109375" style="183" customWidth="1"/>
    <col min="3337" max="3337" width="1.42578125" style="183" customWidth="1"/>
    <col min="3338" max="3584" width="9.140625" style="183"/>
    <col min="3585" max="3585" width="2.5703125" style="183" customWidth="1"/>
    <col min="3586" max="3587" width="3.85546875" style="183" customWidth="1"/>
    <col min="3588" max="3588" width="60.28515625" style="183" customWidth="1"/>
    <col min="3589" max="3592" width="15.7109375" style="183" customWidth="1"/>
    <col min="3593" max="3593" width="1.42578125" style="183" customWidth="1"/>
    <col min="3594" max="3840" width="9.140625" style="183"/>
    <col min="3841" max="3841" width="2.5703125" style="183" customWidth="1"/>
    <col min="3842" max="3843" width="3.85546875" style="183" customWidth="1"/>
    <col min="3844" max="3844" width="60.28515625" style="183" customWidth="1"/>
    <col min="3845" max="3848" width="15.7109375" style="183" customWidth="1"/>
    <col min="3849" max="3849" width="1.42578125" style="183" customWidth="1"/>
    <col min="3850" max="4096" width="9.140625" style="183"/>
    <col min="4097" max="4097" width="2.5703125" style="183" customWidth="1"/>
    <col min="4098" max="4099" width="3.85546875" style="183" customWidth="1"/>
    <col min="4100" max="4100" width="60.28515625" style="183" customWidth="1"/>
    <col min="4101" max="4104" width="15.7109375" style="183" customWidth="1"/>
    <col min="4105" max="4105" width="1.42578125" style="183" customWidth="1"/>
    <col min="4106" max="4352" width="9.140625" style="183"/>
    <col min="4353" max="4353" width="2.5703125" style="183" customWidth="1"/>
    <col min="4354" max="4355" width="3.85546875" style="183" customWidth="1"/>
    <col min="4356" max="4356" width="60.28515625" style="183" customWidth="1"/>
    <col min="4357" max="4360" width="15.7109375" style="183" customWidth="1"/>
    <col min="4361" max="4361" width="1.42578125" style="183" customWidth="1"/>
    <col min="4362" max="4608" width="9.140625" style="183"/>
    <col min="4609" max="4609" width="2.5703125" style="183" customWidth="1"/>
    <col min="4610" max="4611" width="3.85546875" style="183" customWidth="1"/>
    <col min="4612" max="4612" width="60.28515625" style="183" customWidth="1"/>
    <col min="4613" max="4616" width="15.7109375" style="183" customWidth="1"/>
    <col min="4617" max="4617" width="1.42578125" style="183" customWidth="1"/>
    <col min="4618" max="4864" width="9.140625" style="183"/>
    <col min="4865" max="4865" width="2.5703125" style="183" customWidth="1"/>
    <col min="4866" max="4867" width="3.85546875" style="183" customWidth="1"/>
    <col min="4868" max="4868" width="60.28515625" style="183" customWidth="1"/>
    <col min="4869" max="4872" width="15.7109375" style="183" customWidth="1"/>
    <col min="4873" max="4873" width="1.42578125" style="183" customWidth="1"/>
    <col min="4874" max="5120" width="9.140625" style="183"/>
    <col min="5121" max="5121" width="2.5703125" style="183" customWidth="1"/>
    <col min="5122" max="5123" width="3.85546875" style="183" customWidth="1"/>
    <col min="5124" max="5124" width="60.28515625" style="183" customWidth="1"/>
    <col min="5125" max="5128" width="15.7109375" style="183" customWidth="1"/>
    <col min="5129" max="5129" width="1.42578125" style="183" customWidth="1"/>
    <col min="5130" max="5376" width="9.140625" style="183"/>
    <col min="5377" max="5377" width="2.5703125" style="183" customWidth="1"/>
    <col min="5378" max="5379" width="3.85546875" style="183" customWidth="1"/>
    <col min="5380" max="5380" width="60.28515625" style="183" customWidth="1"/>
    <col min="5381" max="5384" width="15.7109375" style="183" customWidth="1"/>
    <col min="5385" max="5385" width="1.42578125" style="183" customWidth="1"/>
    <col min="5386" max="5632" width="9.140625" style="183"/>
    <col min="5633" max="5633" width="2.5703125" style="183" customWidth="1"/>
    <col min="5634" max="5635" width="3.85546875" style="183" customWidth="1"/>
    <col min="5636" max="5636" width="60.28515625" style="183" customWidth="1"/>
    <col min="5637" max="5640" width="15.7109375" style="183" customWidth="1"/>
    <col min="5641" max="5641" width="1.42578125" style="183" customWidth="1"/>
    <col min="5642" max="5888" width="9.140625" style="183"/>
    <col min="5889" max="5889" width="2.5703125" style="183" customWidth="1"/>
    <col min="5890" max="5891" width="3.85546875" style="183" customWidth="1"/>
    <col min="5892" max="5892" width="60.28515625" style="183" customWidth="1"/>
    <col min="5893" max="5896" width="15.7109375" style="183" customWidth="1"/>
    <col min="5897" max="5897" width="1.42578125" style="183" customWidth="1"/>
    <col min="5898" max="6144" width="9.140625" style="183"/>
    <col min="6145" max="6145" width="2.5703125" style="183" customWidth="1"/>
    <col min="6146" max="6147" width="3.85546875" style="183" customWidth="1"/>
    <col min="6148" max="6148" width="60.28515625" style="183" customWidth="1"/>
    <col min="6149" max="6152" width="15.7109375" style="183" customWidth="1"/>
    <col min="6153" max="6153" width="1.42578125" style="183" customWidth="1"/>
    <col min="6154" max="6400" width="9.140625" style="183"/>
    <col min="6401" max="6401" width="2.5703125" style="183" customWidth="1"/>
    <col min="6402" max="6403" width="3.85546875" style="183" customWidth="1"/>
    <col min="6404" max="6404" width="60.28515625" style="183" customWidth="1"/>
    <col min="6405" max="6408" width="15.7109375" style="183" customWidth="1"/>
    <col min="6409" max="6409" width="1.42578125" style="183" customWidth="1"/>
    <col min="6410" max="6656" width="9.140625" style="183"/>
    <col min="6657" max="6657" width="2.5703125" style="183" customWidth="1"/>
    <col min="6658" max="6659" width="3.85546875" style="183" customWidth="1"/>
    <col min="6660" max="6660" width="60.28515625" style="183" customWidth="1"/>
    <col min="6661" max="6664" width="15.7109375" style="183" customWidth="1"/>
    <col min="6665" max="6665" width="1.42578125" style="183" customWidth="1"/>
    <col min="6666" max="6912" width="9.140625" style="183"/>
    <col min="6913" max="6913" width="2.5703125" style="183" customWidth="1"/>
    <col min="6914" max="6915" width="3.85546875" style="183" customWidth="1"/>
    <col min="6916" max="6916" width="60.28515625" style="183" customWidth="1"/>
    <col min="6917" max="6920" width="15.7109375" style="183" customWidth="1"/>
    <col min="6921" max="6921" width="1.42578125" style="183" customWidth="1"/>
    <col min="6922" max="7168" width="9.140625" style="183"/>
    <col min="7169" max="7169" width="2.5703125" style="183" customWidth="1"/>
    <col min="7170" max="7171" width="3.85546875" style="183" customWidth="1"/>
    <col min="7172" max="7172" width="60.28515625" style="183" customWidth="1"/>
    <col min="7173" max="7176" width="15.7109375" style="183" customWidth="1"/>
    <col min="7177" max="7177" width="1.42578125" style="183" customWidth="1"/>
    <col min="7178" max="7424" width="9.140625" style="183"/>
    <col min="7425" max="7425" width="2.5703125" style="183" customWidth="1"/>
    <col min="7426" max="7427" width="3.85546875" style="183" customWidth="1"/>
    <col min="7428" max="7428" width="60.28515625" style="183" customWidth="1"/>
    <col min="7429" max="7432" width="15.7109375" style="183" customWidth="1"/>
    <col min="7433" max="7433" width="1.42578125" style="183" customWidth="1"/>
    <col min="7434" max="7680" width="9.140625" style="183"/>
    <col min="7681" max="7681" width="2.5703125" style="183" customWidth="1"/>
    <col min="7682" max="7683" width="3.85546875" style="183" customWidth="1"/>
    <col min="7684" max="7684" width="60.28515625" style="183" customWidth="1"/>
    <col min="7685" max="7688" width="15.7109375" style="183" customWidth="1"/>
    <col min="7689" max="7689" width="1.42578125" style="183" customWidth="1"/>
    <col min="7690" max="7936" width="9.140625" style="183"/>
    <col min="7937" max="7937" width="2.5703125" style="183" customWidth="1"/>
    <col min="7938" max="7939" width="3.85546875" style="183" customWidth="1"/>
    <col min="7940" max="7940" width="60.28515625" style="183" customWidth="1"/>
    <col min="7941" max="7944" width="15.7109375" style="183" customWidth="1"/>
    <col min="7945" max="7945" width="1.42578125" style="183" customWidth="1"/>
    <col min="7946" max="8192" width="9.140625" style="183"/>
    <col min="8193" max="8193" width="2.5703125" style="183" customWidth="1"/>
    <col min="8194" max="8195" width="3.85546875" style="183" customWidth="1"/>
    <col min="8196" max="8196" width="60.28515625" style="183" customWidth="1"/>
    <col min="8197" max="8200" width="15.7109375" style="183" customWidth="1"/>
    <col min="8201" max="8201" width="1.42578125" style="183" customWidth="1"/>
    <col min="8202" max="8448" width="9.140625" style="183"/>
    <col min="8449" max="8449" width="2.5703125" style="183" customWidth="1"/>
    <col min="8450" max="8451" width="3.85546875" style="183" customWidth="1"/>
    <col min="8452" max="8452" width="60.28515625" style="183" customWidth="1"/>
    <col min="8453" max="8456" width="15.7109375" style="183" customWidth="1"/>
    <col min="8457" max="8457" width="1.42578125" style="183" customWidth="1"/>
    <col min="8458" max="8704" width="9.140625" style="183"/>
    <col min="8705" max="8705" width="2.5703125" style="183" customWidth="1"/>
    <col min="8706" max="8707" width="3.85546875" style="183" customWidth="1"/>
    <col min="8708" max="8708" width="60.28515625" style="183" customWidth="1"/>
    <col min="8709" max="8712" width="15.7109375" style="183" customWidth="1"/>
    <col min="8713" max="8713" width="1.42578125" style="183" customWidth="1"/>
    <col min="8714" max="8960" width="9.140625" style="183"/>
    <col min="8961" max="8961" width="2.5703125" style="183" customWidth="1"/>
    <col min="8962" max="8963" width="3.85546875" style="183" customWidth="1"/>
    <col min="8964" max="8964" width="60.28515625" style="183" customWidth="1"/>
    <col min="8965" max="8968" width="15.7109375" style="183" customWidth="1"/>
    <col min="8969" max="8969" width="1.42578125" style="183" customWidth="1"/>
    <col min="8970" max="9216" width="9.140625" style="183"/>
    <col min="9217" max="9217" width="2.5703125" style="183" customWidth="1"/>
    <col min="9218" max="9219" width="3.85546875" style="183" customWidth="1"/>
    <col min="9220" max="9220" width="60.28515625" style="183" customWidth="1"/>
    <col min="9221" max="9224" width="15.7109375" style="183" customWidth="1"/>
    <col min="9225" max="9225" width="1.42578125" style="183" customWidth="1"/>
    <col min="9226" max="9472" width="9.140625" style="183"/>
    <col min="9473" max="9473" width="2.5703125" style="183" customWidth="1"/>
    <col min="9474" max="9475" width="3.85546875" style="183" customWidth="1"/>
    <col min="9476" max="9476" width="60.28515625" style="183" customWidth="1"/>
    <col min="9477" max="9480" width="15.7109375" style="183" customWidth="1"/>
    <col min="9481" max="9481" width="1.42578125" style="183" customWidth="1"/>
    <col min="9482" max="9728" width="9.140625" style="183"/>
    <col min="9729" max="9729" width="2.5703125" style="183" customWidth="1"/>
    <col min="9730" max="9731" width="3.85546875" style="183" customWidth="1"/>
    <col min="9732" max="9732" width="60.28515625" style="183" customWidth="1"/>
    <col min="9733" max="9736" width="15.7109375" style="183" customWidth="1"/>
    <col min="9737" max="9737" width="1.42578125" style="183" customWidth="1"/>
    <col min="9738" max="9984" width="9.140625" style="183"/>
    <col min="9985" max="9985" width="2.5703125" style="183" customWidth="1"/>
    <col min="9986" max="9987" width="3.85546875" style="183" customWidth="1"/>
    <col min="9988" max="9988" width="60.28515625" style="183" customWidth="1"/>
    <col min="9989" max="9992" width="15.7109375" style="183" customWidth="1"/>
    <col min="9993" max="9993" width="1.42578125" style="183" customWidth="1"/>
    <col min="9994" max="10240" width="9.140625" style="183"/>
    <col min="10241" max="10241" width="2.5703125" style="183" customWidth="1"/>
    <col min="10242" max="10243" width="3.85546875" style="183" customWidth="1"/>
    <col min="10244" max="10244" width="60.28515625" style="183" customWidth="1"/>
    <col min="10245" max="10248" width="15.7109375" style="183" customWidth="1"/>
    <col min="10249" max="10249" width="1.42578125" style="183" customWidth="1"/>
    <col min="10250" max="10496" width="9.140625" style="183"/>
    <col min="10497" max="10497" width="2.5703125" style="183" customWidth="1"/>
    <col min="10498" max="10499" width="3.85546875" style="183" customWidth="1"/>
    <col min="10500" max="10500" width="60.28515625" style="183" customWidth="1"/>
    <col min="10501" max="10504" width="15.7109375" style="183" customWidth="1"/>
    <col min="10505" max="10505" width="1.42578125" style="183" customWidth="1"/>
    <col min="10506" max="10752" width="9.140625" style="183"/>
    <col min="10753" max="10753" width="2.5703125" style="183" customWidth="1"/>
    <col min="10754" max="10755" width="3.85546875" style="183" customWidth="1"/>
    <col min="10756" max="10756" width="60.28515625" style="183" customWidth="1"/>
    <col min="10757" max="10760" width="15.7109375" style="183" customWidth="1"/>
    <col min="10761" max="10761" width="1.42578125" style="183" customWidth="1"/>
    <col min="10762" max="11008" width="9.140625" style="183"/>
    <col min="11009" max="11009" width="2.5703125" style="183" customWidth="1"/>
    <col min="11010" max="11011" width="3.85546875" style="183" customWidth="1"/>
    <col min="11012" max="11012" width="60.28515625" style="183" customWidth="1"/>
    <col min="11013" max="11016" width="15.7109375" style="183" customWidth="1"/>
    <col min="11017" max="11017" width="1.42578125" style="183" customWidth="1"/>
    <col min="11018" max="11264" width="9.140625" style="183"/>
    <col min="11265" max="11265" width="2.5703125" style="183" customWidth="1"/>
    <col min="11266" max="11267" width="3.85546875" style="183" customWidth="1"/>
    <col min="11268" max="11268" width="60.28515625" style="183" customWidth="1"/>
    <col min="11269" max="11272" width="15.7109375" style="183" customWidth="1"/>
    <col min="11273" max="11273" width="1.42578125" style="183" customWidth="1"/>
    <col min="11274" max="11520" width="9.140625" style="183"/>
    <col min="11521" max="11521" width="2.5703125" style="183" customWidth="1"/>
    <col min="11522" max="11523" width="3.85546875" style="183" customWidth="1"/>
    <col min="11524" max="11524" width="60.28515625" style="183" customWidth="1"/>
    <col min="11525" max="11528" width="15.7109375" style="183" customWidth="1"/>
    <col min="11529" max="11529" width="1.42578125" style="183" customWidth="1"/>
    <col min="11530" max="11776" width="9.140625" style="183"/>
    <col min="11777" max="11777" width="2.5703125" style="183" customWidth="1"/>
    <col min="11778" max="11779" width="3.85546875" style="183" customWidth="1"/>
    <col min="11780" max="11780" width="60.28515625" style="183" customWidth="1"/>
    <col min="11781" max="11784" width="15.7109375" style="183" customWidth="1"/>
    <col min="11785" max="11785" width="1.42578125" style="183" customWidth="1"/>
    <col min="11786" max="12032" width="9.140625" style="183"/>
    <col min="12033" max="12033" width="2.5703125" style="183" customWidth="1"/>
    <col min="12034" max="12035" width="3.85546875" style="183" customWidth="1"/>
    <col min="12036" max="12036" width="60.28515625" style="183" customWidth="1"/>
    <col min="12037" max="12040" width="15.7109375" style="183" customWidth="1"/>
    <col min="12041" max="12041" width="1.42578125" style="183" customWidth="1"/>
    <col min="12042" max="12288" width="9.140625" style="183"/>
    <col min="12289" max="12289" width="2.5703125" style="183" customWidth="1"/>
    <col min="12290" max="12291" width="3.85546875" style="183" customWidth="1"/>
    <col min="12292" max="12292" width="60.28515625" style="183" customWidth="1"/>
    <col min="12293" max="12296" width="15.7109375" style="183" customWidth="1"/>
    <col min="12297" max="12297" width="1.42578125" style="183" customWidth="1"/>
    <col min="12298" max="12544" width="9.140625" style="183"/>
    <col min="12545" max="12545" width="2.5703125" style="183" customWidth="1"/>
    <col min="12546" max="12547" width="3.85546875" style="183" customWidth="1"/>
    <col min="12548" max="12548" width="60.28515625" style="183" customWidth="1"/>
    <col min="12549" max="12552" width="15.7109375" style="183" customWidth="1"/>
    <col min="12553" max="12553" width="1.42578125" style="183" customWidth="1"/>
    <col min="12554" max="12800" width="9.140625" style="183"/>
    <col min="12801" max="12801" width="2.5703125" style="183" customWidth="1"/>
    <col min="12802" max="12803" width="3.85546875" style="183" customWidth="1"/>
    <col min="12804" max="12804" width="60.28515625" style="183" customWidth="1"/>
    <col min="12805" max="12808" width="15.7109375" style="183" customWidth="1"/>
    <col min="12809" max="12809" width="1.42578125" style="183" customWidth="1"/>
    <col min="12810" max="13056" width="9.140625" style="183"/>
    <col min="13057" max="13057" width="2.5703125" style="183" customWidth="1"/>
    <col min="13058" max="13059" width="3.85546875" style="183" customWidth="1"/>
    <col min="13060" max="13060" width="60.28515625" style="183" customWidth="1"/>
    <col min="13061" max="13064" width="15.7109375" style="183" customWidth="1"/>
    <col min="13065" max="13065" width="1.42578125" style="183" customWidth="1"/>
    <col min="13066" max="13312" width="9.140625" style="183"/>
    <col min="13313" max="13313" width="2.5703125" style="183" customWidth="1"/>
    <col min="13314" max="13315" width="3.85546875" style="183" customWidth="1"/>
    <col min="13316" max="13316" width="60.28515625" style="183" customWidth="1"/>
    <col min="13317" max="13320" width="15.7109375" style="183" customWidth="1"/>
    <col min="13321" max="13321" width="1.42578125" style="183" customWidth="1"/>
    <col min="13322" max="13568" width="9.140625" style="183"/>
    <col min="13569" max="13569" width="2.5703125" style="183" customWidth="1"/>
    <col min="13570" max="13571" width="3.85546875" style="183" customWidth="1"/>
    <col min="13572" max="13572" width="60.28515625" style="183" customWidth="1"/>
    <col min="13573" max="13576" width="15.7109375" style="183" customWidth="1"/>
    <col min="13577" max="13577" width="1.42578125" style="183" customWidth="1"/>
    <col min="13578" max="13824" width="9.140625" style="183"/>
    <col min="13825" max="13825" width="2.5703125" style="183" customWidth="1"/>
    <col min="13826" max="13827" width="3.85546875" style="183" customWidth="1"/>
    <col min="13828" max="13828" width="60.28515625" style="183" customWidth="1"/>
    <col min="13829" max="13832" width="15.7109375" style="183" customWidth="1"/>
    <col min="13833" max="13833" width="1.42578125" style="183" customWidth="1"/>
    <col min="13834" max="14080" width="9.140625" style="183"/>
    <col min="14081" max="14081" width="2.5703125" style="183" customWidth="1"/>
    <col min="14082" max="14083" width="3.85546875" style="183" customWidth="1"/>
    <col min="14084" max="14084" width="60.28515625" style="183" customWidth="1"/>
    <col min="14085" max="14088" width="15.7109375" style="183" customWidth="1"/>
    <col min="14089" max="14089" width="1.42578125" style="183" customWidth="1"/>
    <col min="14090" max="14336" width="9.140625" style="183"/>
    <col min="14337" max="14337" width="2.5703125" style="183" customWidth="1"/>
    <col min="14338" max="14339" width="3.85546875" style="183" customWidth="1"/>
    <col min="14340" max="14340" width="60.28515625" style="183" customWidth="1"/>
    <col min="14341" max="14344" width="15.7109375" style="183" customWidth="1"/>
    <col min="14345" max="14345" width="1.42578125" style="183" customWidth="1"/>
    <col min="14346" max="14592" width="9.140625" style="183"/>
    <col min="14593" max="14593" width="2.5703125" style="183" customWidth="1"/>
    <col min="14594" max="14595" width="3.85546875" style="183" customWidth="1"/>
    <col min="14596" max="14596" width="60.28515625" style="183" customWidth="1"/>
    <col min="14597" max="14600" width="15.7109375" style="183" customWidth="1"/>
    <col min="14601" max="14601" width="1.42578125" style="183" customWidth="1"/>
    <col min="14602" max="14848" width="9.140625" style="183"/>
    <col min="14849" max="14849" width="2.5703125" style="183" customWidth="1"/>
    <col min="14850" max="14851" width="3.85546875" style="183" customWidth="1"/>
    <col min="14852" max="14852" width="60.28515625" style="183" customWidth="1"/>
    <col min="14853" max="14856" width="15.7109375" style="183" customWidth="1"/>
    <col min="14857" max="14857" width="1.42578125" style="183" customWidth="1"/>
    <col min="14858" max="15104" width="9.140625" style="183"/>
    <col min="15105" max="15105" width="2.5703125" style="183" customWidth="1"/>
    <col min="15106" max="15107" width="3.85546875" style="183" customWidth="1"/>
    <col min="15108" max="15108" width="60.28515625" style="183" customWidth="1"/>
    <col min="15109" max="15112" width="15.7109375" style="183" customWidth="1"/>
    <col min="15113" max="15113" width="1.42578125" style="183" customWidth="1"/>
    <col min="15114" max="15360" width="9.140625" style="183"/>
    <col min="15361" max="15361" width="2.5703125" style="183" customWidth="1"/>
    <col min="15362" max="15363" width="3.85546875" style="183" customWidth="1"/>
    <col min="15364" max="15364" width="60.28515625" style="183" customWidth="1"/>
    <col min="15365" max="15368" width="15.7109375" style="183" customWidth="1"/>
    <col min="15369" max="15369" width="1.42578125" style="183" customWidth="1"/>
    <col min="15370" max="15616" width="9.140625" style="183"/>
    <col min="15617" max="15617" width="2.5703125" style="183" customWidth="1"/>
    <col min="15618" max="15619" width="3.85546875" style="183" customWidth="1"/>
    <col min="15620" max="15620" width="60.28515625" style="183" customWidth="1"/>
    <col min="15621" max="15624" width="15.7109375" style="183" customWidth="1"/>
    <col min="15625" max="15625" width="1.42578125" style="183" customWidth="1"/>
    <col min="15626" max="15872" width="9.140625" style="183"/>
    <col min="15873" max="15873" width="2.5703125" style="183" customWidth="1"/>
    <col min="15874" max="15875" width="3.85546875" style="183" customWidth="1"/>
    <col min="15876" max="15876" width="60.28515625" style="183" customWidth="1"/>
    <col min="15877" max="15880" width="15.7109375" style="183" customWidth="1"/>
    <col min="15881" max="15881" width="1.42578125" style="183" customWidth="1"/>
    <col min="15882" max="16128" width="9.140625" style="183"/>
    <col min="16129" max="16129" width="2.5703125" style="183" customWidth="1"/>
    <col min="16130" max="16131" width="3.85546875" style="183" customWidth="1"/>
    <col min="16132" max="16132" width="60.28515625" style="183" customWidth="1"/>
    <col min="16133" max="16136" width="15.7109375" style="183" customWidth="1"/>
    <col min="16137" max="16137" width="1.42578125" style="183" customWidth="1"/>
    <col min="16138" max="16384" width="9.140625" style="183"/>
  </cols>
  <sheetData>
    <row r="1" spans="2:11" ht="15" customHeight="1"/>
    <row r="2" spans="2:11" ht="18">
      <c r="B2" s="1319" t="s">
        <v>425</v>
      </c>
      <c r="C2" s="1319"/>
      <c r="D2" s="1319"/>
      <c r="E2" s="1319"/>
      <c r="F2" s="1319"/>
      <c r="G2" s="1319"/>
      <c r="H2" s="1319"/>
    </row>
    <row r="3" spans="2:11" ht="24.75" customHeight="1">
      <c r="D3" s="1323" t="str">
        <f>'SCH-25MLT'!B3</f>
        <v>COURSE                B.Sc (MLT) , B.Sc(AHS) &amp; PARA MEDICAL</v>
      </c>
      <c r="E3" s="1323"/>
      <c r="F3" s="1323"/>
      <c r="G3" s="1323"/>
      <c r="H3" s="1323"/>
    </row>
    <row r="4" spans="2:11" ht="20.25">
      <c r="B4" s="1320" t="s">
        <v>426</v>
      </c>
      <c r="C4" s="1320"/>
      <c r="D4" s="1320"/>
      <c r="E4" s="1320"/>
      <c r="F4" s="1320"/>
      <c r="G4" s="1320"/>
      <c r="H4" s="1320"/>
    </row>
    <row r="5" spans="2:11" ht="20.25">
      <c r="B5" s="184"/>
      <c r="C5" s="184"/>
      <c r="D5" s="184"/>
      <c r="E5" s="184"/>
      <c r="F5" s="184"/>
      <c r="G5" s="184"/>
      <c r="H5" s="184"/>
    </row>
    <row r="6" spans="2:11" ht="15">
      <c r="B6" s="185"/>
      <c r="C6" s="185"/>
      <c r="D6" s="185"/>
      <c r="E6" s="185"/>
      <c r="F6" s="185"/>
      <c r="G6" s="186" t="s">
        <v>427</v>
      </c>
    </row>
    <row r="7" spans="2:11">
      <c r="B7" s="187"/>
      <c r="C7" s="187"/>
      <c r="D7" s="188"/>
      <c r="E7" s="188"/>
      <c r="F7" s="188"/>
      <c r="G7" s="189" t="s">
        <v>162</v>
      </c>
    </row>
    <row r="8" spans="2:11" ht="13.5" thickBot="1">
      <c r="B8" s="187"/>
      <c r="C8" s="187"/>
      <c r="D8" s="188"/>
      <c r="E8" s="188"/>
      <c r="F8" s="188"/>
      <c r="G8" s="189"/>
    </row>
    <row r="9" spans="2:11" ht="39.75" thickTop="1" thickBot="1">
      <c r="B9" s="190"/>
      <c r="C9" s="1321" t="s">
        <v>428</v>
      </c>
      <c r="D9" s="1322"/>
      <c r="E9" s="191" t="s">
        <v>429</v>
      </c>
      <c r="F9" s="192" t="s">
        <v>430</v>
      </c>
      <c r="G9" s="192" t="s">
        <v>431</v>
      </c>
      <c r="H9" s="193" t="s">
        <v>432</v>
      </c>
    </row>
    <row r="10" spans="2:11" ht="15" customHeight="1">
      <c r="B10" s="194"/>
      <c r="C10" s="195" t="s">
        <v>433</v>
      </c>
      <c r="D10" s="196"/>
      <c r="E10" s="197"/>
      <c r="F10" s="197"/>
      <c r="G10" s="197"/>
      <c r="H10" s="198"/>
    </row>
    <row r="11" spans="2:11" ht="15" customHeight="1">
      <c r="B11" s="199"/>
      <c r="C11" s="200">
        <v>1</v>
      </c>
      <c r="D11" s="201" t="s">
        <v>434</v>
      </c>
      <c r="E11" s="202">
        <v>0</v>
      </c>
      <c r="F11" s="202">
        <v>0</v>
      </c>
      <c r="G11" s="202">
        <v>0</v>
      </c>
      <c r="H11" s="203" t="s">
        <v>435</v>
      </c>
    </row>
    <row r="12" spans="2:11" ht="15" customHeight="1">
      <c r="B12" s="199"/>
      <c r="C12" s="200">
        <v>2</v>
      </c>
      <c r="D12" s="201" t="s">
        <v>436</v>
      </c>
      <c r="E12" s="202">
        <v>0</v>
      </c>
      <c r="F12" s="202">
        <v>0</v>
      </c>
      <c r="G12" s="202">
        <v>0</v>
      </c>
      <c r="H12" s="203" t="s">
        <v>437</v>
      </c>
      <c r="K12" s="203" t="s">
        <v>437</v>
      </c>
    </row>
    <row r="13" spans="2:11" ht="15" customHeight="1">
      <c r="B13" s="199"/>
      <c r="C13" s="200">
        <v>3</v>
      </c>
      <c r="D13" s="204" t="s">
        <v>438</v>
      </c>
      <c r="E13" s="202">
        <v>0</v>
      </c>
      <c r="F13" s="202">
        <v>0</v>
      </c>
      <c r="G13" s="202">
        <v>0</v>
      </c>
      <c r="H13" s="203" t="s">
        <v>439</v>
      </c>
      <c r="K13" s="203" t="s">
        <v>439</v>
      </c>
    </row>
    <row r="14" spans="2:11" ht="15" customHeight="1" thickBot="1">
      <c r="B14" s="205"/>
      <c r="C14" s="1317" t="s">
        <v>87</v>
      </c>
      <c r="D14" s="1318"/>
      <c r="E14" s="206">
        <f>SUM(E11:E13)</f>
        <v>0</v>
      </c>
      <c r="F14" s="206">
        <f>SUM(F11:F13)</f>
        <v>0</v>
      </c>
      <c r="G14" s="206">
        <f>SUM(G11:G13)</f>
        <v>0</v>
      </c>
      <c r="H14" s="207"/>
    </row>
    <row r="15" spans="2:11" ht="15" customHeight="1" thickTop="1">
      <c r="B15" s="208"/>
      <c r="C15" s="209"/>
      <c r="D15" s="209"/>
      <c r="E15" s="187"/>
      <c r="F15" s="187"/>
      <c r="G15" s="187"/>
      <c r="H15" s="187"/>
    </row>
    <row r="16" spans="2:11" ht="15" customHeight="1" thickBot="1">
      <c r="B16" s="208"/>
      <c r="C16" s="209"/>
      <c r="D16" s="209"/>
      <c r="E16" s="187"/>
      <c r="F16" s="187"/>
      <c r="G16" s="187"/>
      <c r="H16" s="187"/>
    </row>
    <row r="17" spans="2:10" ht="39.75" thickTop="1" thickBot="1">
      <c r="B17" s="190"/>
      <c r="C17" s="1321" t="s">
        <v>428</v>
      </c>
      <c r="D17" s="1322"/>
      <c r="E17" s="210" t="s">
        <v>429</v>
      </c>
      <c r="F17" s="211" t="s">
        <v>430</v>
      </c>
      <c r="G17" s="211" t="s">
        <v>431</v>
      </c>
      <c r="H17" s="193" t="s">
        <v>432</v>
      </c>
    </row>
    <row r="18" spans="2:10" ht="15" customHeight="1">
      <c r="B18" s="194"/>
      <c r="C18" s="195" t="s">
        <v>440</v>
      </c>
      <c r="D18" s="196"/>
      <c r="E18" s="197"/>
      <c r="F18" s="197"/>
      <c r="G18" s="197"/>
      <c r="H18" s="212"/>
    </row>
    <row r="19" spans="2:10" ht="15" customHeight="1">
      <c r="B19" s="199"/>
      <c r="C19" s="200">
        <v>1</v>
      </c>
      <c r="D19" s="201" t="s">
        <v>434</v>
      </c>
      <c r="E19" s="202">
        <v>0</v>
      </c>
      <c r="F19" s="202">
        <v>0</v>
      </c>
      <c r="G19" s="202">
        <v>0</v>
      </c>
      <c r="H19" s="203" t="s">
        <v>435</v>
      </c>
      <c r="J19" s="213" t="e">
        <f>G19/F19</f>
        <v>#DIV/0!</v>
      </c>
    </row>
    <row r="20" spans="2:10" ht="15" customHeight="1">
      <c r="B20" s="199"/>
      <c r="C20" s="200">
        <v>2</v>
      </c>
      <c r="D20" s="201" t="s">
        <v>436</v>
      </c>
      <c r="E20" s="202">
        <v>0</v>
      </c>
      <c r="F20" s="202">
        <v>0</v>
      </c>
      <c r="G20" s="202">
        <v>0</v>
      </c>
      <c r="H20" s="203" t="s">
        <v>437</v>
      </c>
      <c r="J20" s="213" t="e">
        <f>G20/F20</f>
        <v>#DIV/0!</v>
      </c>
    </row>
    <row r="21" spans="2:10" ht="15" customHeight="1">
      <c r="B21" s="199"/>
      <c r="C21" s="200">
        <v>3</v>
      </c>
      <c r="D21" s="204" t="s">
        <v>438</v>
      </c>
      <c r="E21" s="202">
        <v>0</v>
      </c>
      <c r="F21" s="202">
        <v>0</v>
      </c>
      <c r="G21" s="202">
        <v>0</v>
      </c>
      <c r="H21" s="203" t="s">
        <v>439</v>
      </c>
      <c r="J21" s="213" t="e">
        <f>G21/F21</f>
        <v>#DIV/0!</v>
      </c>
    </row>
    <row r="22" spans="2:10" ht="15" customHeight="1" thickBot="1">
      <c r="B22" s="205"/>
      <c r="C22" s="1317" t="s">
        <v>87</v>
      </c>
      <c r="D22" s="1318"/>
      <c r="E22" s="214">
        <f>SUM(E19:E21)</f>
        <v>0</v>
      </c>
      <c r="F22" s="214">
        <f t="shared" ref="F22:G22" si="0">SUM(F19:F21)</f>
        <v>0</v>
      </c>
      <c r="G22" s="214">
        <f t="shared" si="0"/>
        <v>0</v>
      </c>
      <c r="H22" s="207"/>
    </row>
    <row r="23" spans="2:10" ht="15" customHeight="1" thickTop="1">
      <c r="B23" s="208"/>
      <c r="C23" s="209"/>
      <c r="D23" s="209"/>
      <c r="E23" s="187"/>
      <c r="F23" s="187"/>
      <c r="G23" s="187"/>
      <c r="H23" s="187"/>
    </row>
    <row r="25" spans="2:10">
      <c r="B25" s="183" t="s">
        <v>441</v>
      </c>
    </row>
  </sheetData>
  <mergeCells count="7">
    <mergeCell ref="C22:D22"/>
    <mergeCell ref="B2:H2"/>
    <mergeCell ref="B4:H4"/>
    <mergeCell ref="C9:D9"/>
    <mergeCell ref="C14:D14"/>
    <mergeCell ref="C17:D17"/>
    <mergeCell ref="D3:H3"/>
  </mergeCells>
  <pageMargins left="0.70866141732283472" right="0.33" top="0.74803149606299213" bottom="0.74803149606299213" header="0.31496062992125984" footer="0.31496062992125984"/>
  <pageSetup paperSize="5" scale="82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>
  <dimension ref="A1:L57"/>
  <sheetViews>
    <sheetView tabSelected="1" topLeftCell="C40" workbookViewId="0">
      <selection activeCell="F50" sqref="F50"/>
    </sheetView>
  </sheetViews>
  <sheetFormatPr defaultRowHeight="15"/>
  <cols>
    <col min="1" max="1" width="9.140625" style="114"/>
    <col min="2" max="2" width="5.5703125" style="114" customWidth="1"/>
    <col min="3" max="3" width="4" style="114" customWidth="1"/>
    <col min="4" max="4" width="3.85546875" style="114" customWidth="1"/>
    <col min="5" max="5" width="31" style="114" customWidth="1"/>
    <col min="6" max="6" width="14.85546875" style="114" bestFit="1" customWidth="1"/>
    <col min="7" max="7" width="16.5703125" style="114" bestFit="1" customWidth="1"/>
    <col min="8" max="8" width="16.42578125" style="114" bestFit="1" customWidth="1"/>
    <col min="9" max="9" width="16.5703125" style="114" bestFit="1" customWidth="1"/>
    <col min="10" max="10" width="14.85546875" style="114" bestFit="1" customWidth="1"/>
    <col min="11" max="11" width="16.42578125" style="114" bestFit="1" customWidth="1"/>
    <col min="12" max="12" width="13.42578125" style="114" bestFit="1" customWidth="1"/>
    <col min="13" max="16384" width="9.140625" style="114"/>
  </cols>
  <sheetData>
    <row r="1" spans="1:11" ht="15.75">
      <c r="B1" s="1329" t="s">
        <v>588</v>
      </c>
      <c r="C1" s="1330"/>
      <c r="D1" s="1330"/>
      <c r="E1" s="1330"/>
      <c r="F1" s="1330"/>
      <c r="G1" s="1330"/>
      <c r="H1" s="1330"/>
      <c r="I1" s="1330"/>
      <c r="J1" s="1330"/>
      <c r="K1" s="1330"/>
    </row>
    <row r="2" spans="1:11" ht="18.75">
      <c r="A2" s="830"/>
      <c r="B2" s="830"/>
      <c r="C2" s="830"/>
      <c r="D2" s="830"/>
      <c r="E2" s="830"/>
      <c r="F2" s="1331" t="s">
        <v>868</v>
      </c>
      <c r="G2" s="1331"/>
      <c r="H2" s="1331"/>
      <c r="I2" s="1331"/>
      <c r="J2" s="1331"/>
      <c r="K2" s="1331"/>
    </row>
    <row r="3" spans="1:11" ht="18.75">
      <c r="A3" s="830"/>
      <c r="B3" s="1328" t="s">
        <v>1</v>
      </c>
      <c r="C3" s="1328"/>
      <c r="D3" s="1328"/>
      <c r="E3" s="1328"/>
      <c r="F3" s="1328"/>
      <c r="G3" s="1328"/>
      <c r="H3" s="1328"/>
      <c r="I3" s="1328"/>
      <c r="J3" s="1328"/>
      <c r="K3" s="1328"/>
    </row>
    <row r="4" spans="1:11" ht="18.75">
      <c r="A4" s="830"/>
      <c r="B4" s="1328" t="s">
        <v>849</v>
      </c>
      <c r="C4" s="1328"/>
      <c r="D4" s="1328"/>
      <c r="E4" s="1328"/>
      <c r="F4" s="1328"/>
      <c r="G4" s="1328"/>
      <c r="H4" s="1328"/>
      <c r="I4" s="1328"/>
      <c r="J4" s="1328"/>
      <c r="K4" s="1328"/>
    </row>
    <row r="5" spans="1:11" ht="18.75">
      <c r="B5" s="1328" t="s">
        <v>589</v>
      </c>
      <c r="C5" s="1328"/>
      <c r="D5" s="1328"/>
      <c r="E5" s="1328"/>
      <c r="F5" s="1328"/>
      <c r="G5" s="1328"/>
      <c r="H5" s="1328"/>
      <c r="I5" s="1328"/>
      <c r="J5" s="1328"/>
      <c r="K5" s="1328"/>
    </row>
    <row r="6" spans="1:11" ht="15.75" thickBot="1">
      <c r="F6" s="1324" t="s">
        <v>162</v>
      </c>
      <c r="G6" s="1324"/>
      <c r="H6" s="1324"/>
      <c r="I6" s="1324"/>
      <c r="J6" s="1324"/>
      <c r="K6" s="1324"/>
    </row>
    <row r="7" spans="1:11" ht="24.75" customHeight="1" thickTop="1" thickBot="1">
      <c r="B7" s="831" t="s">
        <v>3</v>
      </c>
      <c r="C7" s="832"/>
      <c r="D7" s="832"/>
      <c r="E7" s="832"/>
      <c r="F7" s="1325" t="s">
        <v>412</v>
      </c>
      <c r="G7" s="1326"/>
      <c r="H7" s="1326"/>
      <c r="I7" s="1326" t="s">
        <v>869</v>
      </c>
      <c r="J7" s="1326"/>
      <c r="K7" s="1327"/>
    </row>
    <row r="8" spans="1:11" ht="15.75" thickTop="1">
      <c r="B8" s="833"/>
      <c r="C8" s="834"/>
      <c r="D8" s="835"/>
      <c r="E8" s="836"/>
      <c r="F8" s="837" t="s">
        <v>4</v>
      </c>
      <c r="G8" s="837" t="s">
        <v>551</v>
      </c>
      <c r="H8" s="837" t="s">
        <v>6</v>
      </c>
      <c r="I8" s="837" t="s">
        <v>4</v>
      </c>
      <c r="J8" s="837" t="s">
        <v>551</v>
      </c>
      <c r="K8" s="837" t="s">
        <v>6</v>
      </c>
    </row>
    <row r="9" spans="1:11">
      <c r="B9" s="838" t="s">
        <v>590</v>
      </c>
      <c r="C9" s="839"/>
      <c r="D9" s="840"/>
      <c r="E9" s="836"/>
      <c r="F9" s="841"/>
      <c r="G9" s="841"/>
      <c r="H9" s="841"/>
      <c r="I9" s="842"/>
      <c r="J9" s="841"/>
      <c r="K9" s="842"/>
    </row>
    <row r="10" spans="1:11">
      <c r="B10" s="843"/>
      <c r="C10" s="839" t="s">
        <v>591</v>
      </c>
      <c r="D10" s="840"/>
      <c r="E10" s="836"/>
      <c r="F10" s="844">
        <f t="shared" ref="F10:I10" si="0">SUM(F11:F13)</f>
        <v>-2566924.4492440606</v>
      </c>
      <c r="G10" s="844">
        <f t="shared" ref="G10:H10" si="1">SUM(G11:G13)</f>
        <v>1411051.9870410375</v>
      </c>
      <c r="H10" s="844">
        <f t="shared" si="1"/>
        <v>-206617.53779697622</v>
      </c>
      <c r="I10" s="844">
        <f t="shared" si="0"/>
        <v>-1346269.6993006989</v>
      </c>
      <c r="J10" s="844">
        <f t="shared" ref="J10:K10" si="2">SUM(J11:J13)</f>
        <v>1132547.6993006989</v>
      </c>
      <c r="K10" s="844">
        <f t="shared" si="2"/>
        <v>0</v>
      </c>
    </row>
    <row r="11" spans="1:11">
      <c r="B11" s="845"/>
      <c r="C11" s="836"/>
      <c r="D11" s="835" t="s">
        <v>290</v>
      </c>
      <c r="E11" s="836"/>
      <c r="F11" s="841">
        <v>0</v>
      </c>
      <c r="G11" s="841">
        <v>0</v>
      </c>
      <c r="H11" s="841">
        <v>0</v>
      </c>
      <c r="I11" s="841">
        <v>0</v>
      </c>
      <c r="J11" s="841">
        <v>0</v>
      </c>
      <c r="K11" s="841">
        <v>0</v>
      </c>
    </row>
    <row r="12" spans="1:11">
      <c r="B12" s="845"/>
      <c r="C12" s="836"/>
      <c r="D12" s="835" t="s">
        <v>592</v>
      </c>
      <c r="E12" s="836"/>
      <c r="F12" s="841">
        <v>0</v>
      </c>
      <c r="G12" s="841">
        <v>0</v>
      </c>
      <c r="H12" s="841">
        <v>0</v>
      </c>
      <c r="I12" s="841">
        <v>0</v>
      </c>
      <c r="J12" s="841">
        <v>0</v>
      </c>
      <c r="K12" s="841">
        <v>0</v>
      </c>
    </row>
    <row r="13" spans="1:11">
      <c r="B13" s="845"/>
      <c r="C13" s="836"/>
      <c r="D13" s="835" t="s">
        <v>593</v>
      </c>
      <c r="E13" s="836"/>
      <c r="F13" s="841">
        <v>-2566924.4492440606</v>
      </c>
      <c r="G13" s="841">
        <v>1411051.9870410375</v>
      </c>
      <c r="H13" s="841">
        <v>-206617.53779697622</v>
      </c>
      <c r="I13" s="841">
        <v>-1346269.6993006989</v>
      </c>
      <c r="J13" s="841">
        <v>1132547.6993006989</v>
      </c>
      <c r="K13" s="841">
        <v>0</v>
      </c>
    </row>
    <row r="14" spans="1:11">
      <c r="B14" s="845"/>
      <c r="C14" s="836"/>
      <c r="D14" s="835" t="s">
        <v>594</v>
      </c>
      <c r="E14" s="836"/>
      <c r="F14" s="841"/>
      <c r="G14" s="841"/>
      <c r="H14" s="841"/>
      <c r="I14" s="841"/>
      <c r="J14" s="841"/>
      <c r="K14" s="841"/>
    </row>
    <row r="15" spans="1:11">
      <c r="B15" s="845"/>
      <c r="C15" s="834"/>
      <c r="D15" s="840"/>
      <c r="E15" s="836"/>
      <c r="F15" s="841"/>
      <c r="G15" s="841"/>
      <c r="H15" s="841"/>
      <c r="I15" s="841"/>
      <c r="J15" s="841"/>
      <c r="K15" s="841"/>
    </row>
    <row r="16" spans="1:11">
      <c r="B16" s="845"/>
      <c r="C16" s="839" t="s">
        <v>595</v>
      </c>
      <c r="D16" s="840"/>
      <c r="E16" s="836"/>
      <c r="F16" s="841"/>
      <c r="G16" s="841"/>
      <c r="H16" s="841"/>
      <c r="I16" s="841"/>
      <c r="J16" s="841"/>
      <c r="K16" s="841"/>
    </row>
    <row r="17" spans="2:11">
      <c r="B17" s="843"/>
      <c r="C17" s="839"/>
      <c r="D17" s="840" t="s">
        <v>596</v>
      </c>
      <c r="E17" s="836"/>
      <c r="F17" s="844">
        <f t="shared" ref="F17" si="3">F18+F22</f>
        <v>786000</v>
      </c>
      <c r="G17" s="844">
        <f t="shared" ref="G17:H17" si="4">G18+G22</f>
        <v>2720000</v>
      </c>
      <c r="H17" s="844">
        <f t="shared" si="4"/>
        <v>0</v>
      </c>
      <c r="I17" s="844">
        <f t="shared" ref="I17:J17" si="5">I18+I22</f>
        <v>140000</v>
      </c>
      <c r="J17" s="844">
        <f t="shared" si="5"/>
        <v>870000</v>
      </c>
      <c r="K17" s="844">
        <f t="shared" ref="K17" si="6">K18+K22</f>
        <v>0</v>
      </c>
    </row>
    <row r="18" spans="2:11">
      <c r="B18" s="843"/>
      <c r="C18" s="834"/>
      <c r="D18" s="836"/>
      <c r="E18" s="836" t="s">
        <v>597</v>
      </c>
      <c r="F18" s="844">
        <f t="shared" ref="F18" si="7">F19+F20</f>
        <v>0</v>
      </c>
      <c r="G18" s="844">
        <f t="shared" ref="G18:H18" si="8">G19+G20</f>
        <v>0</v>
      </c>
      <c r="H18" s="844">
        <f t="shared" si="8"/>
        <v>0</v>
      </c>
      <c r="I18" s="844">
        <f t="shared" ref="I18:J18" si="9">I19+I20</f>
        <v>0</v>
      </c>
      <c r="J18" s="844">
        <f t="shared" si="9"/>
        <v>0</v>
      </c>
      <c r="K18" s="844">
        <f t="shared" ref="K18" si="10">K19+K20</f>
        <v>0</v>
      </c>
    </row>
    <row r="19" spans="2:11">
      <c r="B19" s="843"/>
      <c r="C19" s="834"/>
      <c r="D19" s="836"/>
      <c r="E19" s="836" t="s">
        <v>562</v>
      </c>
      <c r="F19" s="841">
        <v>0</v>
      </c>
      <c r="G19" s="841">
        <v>0</v>
      </c>
      <c r="H19" s="841">
        <v>0</v>
      </c>
      <c r="I19" s="841">
        <v>0</v>
      </c>
      <c r="J19" s="841">
        <v>0</v>
      </c>
      <c r="K19" s="841">
        <v>0</v>
      </c>
    </row>
    <row r="20" spans="2:11">
      <c r="B20" s="843"/>
      <c r="C20" s="834"/>
      <c r="D20" s="836"/>
      <c r="E20" s="836" t="s">
        <v>564</v>
      </c>
      <c r="F20" s="841">
        <v>0</v>
      </c>
      <c r="G20" s="841">
        <v>0</v>
      </c>
      <c r="H20" s="841">
        <v>0</v>
      </c>
      <c r="I20" s="841">
        <v>0</v>
      </c>
      <c r="J20" s="841">
        <v>0</v>
      </c>
      <c r="K20" s="841">
        <v>0</v>
      </c>
    </row>
    <row r="21" spans="2:11">
      <c r="B21" s="843"/>
      <c r="C21" s="834"/>
      <c r="D21" s="836"/>
      <c r="E21" s="836" t="s">
        <v>598</v>
      </c>
      <c r="F21" s="841">
        <v>0</v>
      </c>
      <c r="G21" s="841">
        <v>0</v>
      </c>
      <c r="H21" s="841">
        <v>0</v>
      </c>
      <c r="I21" s="841">
        <v>0</v>
      </c>
      <c r="J21" s="841">
        <v>0</v>
      </c>
      <c r="K21" s="841">
        <v>0</v>
      </c>
    </row>
    <row r="22" spans="2:11">
      <c r="B22" s="843"/>
      <c r="C22" s="834"/>
      <c r="D22" s="835"/>
      <c r="E22" s="836" t="s">
        <v>599</v>
      </c>
      <c r="F22" s="841">
        <v>786000</v>
      </c>
      <c r="G22" s="841">
        <v>2720000</v>
      </c>
      <c r="H22" s="841">
        <v>0</v>
      </c>
      <c r="I22" s="841">
        <v>140000</v>
      </c>
      <c r="J22" s="841">
        <v>870000</v>
      </c>
      <c r="K22" s="841">
        <v>0</v>
      </c>
    </row>
    <row r="23" spans="2:11">
      <c r="B23" s="843"/>
      <c r="C23" s="834"/>
      <c r="D23" s="835" t="s">
        <v>600</v>
      </c>
      <c r="E23" s="836"/>
      <c r="F23" s="841"/>
      <c r="G23" s="841"/>
      <c r="H23" s="841"/>
      <c r="I23" s="841"/>
      <c r="J23" s="841"/>
      <c r="K23" s="841"/>
    </row>
    <row r="24" spans="2:11">
      <c r="B24" s="843"/>
      <c r="C24" s="839" t="s">
        <v>601</v>
      </c>
      <c r="D24" s="835"/>
      <c r="E24" s="836"/>
      <c r="F24" s="844">
        <f t="shared" ref="F24:K24" si="11">SUM(F25:F34)</f>
        <v>225000</v>
      </c>
      <c r="G24" s="844">
        <f t="shared" si="11"/>
        <v>0</v>
      </c>
      <c r="H24" s="844">
        <f t="shared" si="11"/>
        <v>0</v>
      </c>
      <c r="I24" s="844">
        <f t="shared" si="11"/>
        <v>172000</v>
      </c>
      <c r="J24" s="844">
        <f t="shared" si="11"/>
        <v>0</v>
      </c>
      <c r="K24" s="844">
        <f t="shared" si="11"/>
        <v>0</v>
      </c>
    </row>
    <row r="25" spans="2:11">
      <c r="B25" s="845"/>
      <c r="C25" s="839"/>
      <c r="D25" s="835" t="s">
        <v>602</v>
      </c>
      <c r="E25" s="836"/>
      <c r="F25" s="841">
        <v>0</v>
      </c>
      <c r="G25" s="841">
        <v>0</v>
      </c>
      <c r="H25" s="841">
        <v>0</v>
      </c>
      <c r="I25" s="841">
        <v>0</v>
      </c>
      <c r="J25" s="841">
        <v>0</v>
      </c>
      <c r="K25" s="841">
        <v>0</v>
      </c>
    </row>
    <row r="26" spans="2:11">
      <c r="B26" s="843"/>
      <c r="C26" s="839"/>
      <c r="D26" s="835" t="s">
        <v>586</v>
      </c>
      <c r="E26" s="836"/>
      <c r="F26" s="841">
        <v>0</v>
      </c>
      <c r="G26" s="841">
        <v>0</v>
      </c>
      <c r="H26" s="841">
        <v>0</v>
      </c>
      <c r="I26" s="841">
        <v>0</v>
      </c>
      <c r="J26" s="841">
        <v>0</v>
      </c>
      <c r="K26" s="841">
        <v>0</v>
      </c>
    </row>
    <row r="27" spans="2:11">
      <c r="B27" s="843"/>
      <c r="C27" s="834"/>
      <c r="D27" s="835" t="s">
        <v>603</v>
      </c>
      <c r="E27" s="836"/>
      <c r="F27" s="841">
        <v>0</v>
      </c>
      <c r="G27" s="841">
        <v>0</v>
      </c>
      <c r="H27" s="841">
        <v>0</v>
      </c>
      <c r="I27" s="841">
        <v>0</v>
      </c>
      <c r="J27" s="841">
        <v>0</v>
      </c>
      <c r="K27" s="841">
        <v>0</v>
      </c>
    </row>
    <row r="28" spans="2:11">
      <c r="B28" s="843"/>
      <c r="C28" s="834"/>
      <c r="D28" s="835" t="s">
        <v>574</v>
      </c>
      <c r="E28" s="836"/>
      <c r="F28" s="841">
        <v>0</v>
      </c>
      <c r="G28" s="841">
        <v>0</v>
      </c>
      <c r="H28" s="841">
        <v>0</v>
      </c>
      <c r="I28" s="841">
        <v>0</v>
      </c>
      <c r="J28" s="841">
        <v>0</v>
      </c>
      <c r="K28" s="841">
        <v>0</v>
      </c>
    </row>
    <row r="29" spans="2:11">
      <c r="B29" s="843"/>
      <c r="C29" s="834"/>
      <c r="D29" s="835" t="s">
        <v>604</v>
      </c>
      <c r="E29" s="836"/>
      <c r="F29" s="841">
        <v>0</v>
      </c>
      <c r="G29" s="841">
        <v>0</v>
      </c>
      <c r="H29" s="841">
        <v>0</v>
      </c>
      <c r="I29" s="841">
        <v>0</v>
      </c>
      <c r="J29" s="841">
        <v>0</v>
      </c>
      <c r="K29" s="841">
        <v>0</v>
      </c>
    </row>
    <row r="30" spans="2:11">
      <c r="B30" s="843"/>
      <c r="C30" s="834"/>
      <c r="D30" s="835"/>
      <c r="E30" s="836"/>
      <c r="F30" s="841"/>
      <c r="G30" s="841"/>
      <c r="H30" s="841"/>
      <c r="I30" s="841"/>
      <c r="J30" s="841"/>
      <c r="K30" s="841"/>
    </row>
    <row r="31" spans="2:11">
      <c r="B31" s="843"/>
      <c r="C31" s="834"/>
      <c r="D31" s="835" t="s">
        <v>605</v>
      </c>
      <c r="E31" s="836"/>
      <c r="F31" s="841"/>
      <c r="G31" s="841"/>
      <c r="H31" s="841"/>
      <c r="I31" s="841"/>
      <c r="J31" s="841"/>
      <c r="K31" s="841"/>
    </row>
    <row r="32" spans="2:11">
      <c r="B32" s="843"/>
      <c r="C32" s="834"/>
      <c r="D32" s="835"/>
      <c r="E32" s="836" t="s">
        <v>606</v>
      </c>
      <c r="F32" s="841">
        <v>225000</v>
      </c>
      <c r="G32" s="841">
        <v>0</v>
      </c>
      <c r="H32" s="841">
        <v>0</v>
      </c>
      <c r="I32" s="841">
        <v>172000</v>
      </c>
      <c r="J32" s="841">
        <v>0</v>
      </c>
      <c r="K32" s="841">
        <v>0</v>
      </c>
    </row>
    <row r="33" spans="2:12">
      <c r="B33" s="843"/>
      <c r="C33" s="834"/>
      <c r="D33" s="835"/>
      <c r="E33" s="836" t="s">
        <v>585</v>
      </c>
      <c r="F33" s="841">
        <v>0</v>
      </c>
      <c r="G33" s="841">
        <v>0</v>
      </c>
      <c r="H33" s="841">
        <v>0</v>
      </c>
      <c r="I33" s="841">
        <v>0</v>
      </c>
      <c r="J33" s="841">
        <v>0</v>
      </c>
      <c r="K33" s="841">
        <v>0</v>
      </c>
    </row>
    <row r="34" spans="2:12">
      <c r="B34" s="843"/>
      <c r="C34" s="834"/>
      <c r="D34" s="835"/>
      <c r="E34" s="836" t="s">
        <v>587</v>
      </c>
      <c r="F34" s="841">
        <v>0</v>
      </c>
      <c r="G34" s="841">
        <v>0</v>
      </c>
      <c r="H34" s="841">
        <v>0</v>
      </c>
      <c r="I34" s="841">
        <v>0</v>
      </c>
      <c r="J34" s="841">
        <v>0</v>
      </c>
      <c r="K34" s="841">
        <v>0</v>
      </c>
    </row>
    <row r="35" spans="2:12">
      <c r="B35" s="843"/>
      <c r="C35" s="834"/>
      <c r="D35" s="835" t="s">
        <v>870</v>
      </c>
      <c r="E35" s="836"/>
      <c r="F35" s="841">
        <f t="shared" ref="F35:K35" si="12">F55-F24-F17-F10</f>
        <v>10570224.44924406</v>
      </c>
      <c r="G35" s="841">
        <f t="shared" si="12"/>
        <v>9037948.0129589625</v>
      </c>
      <c r="H35" s="841">
        <f t="shared" si="12"/>
        <v>406617.53779697622</v>
      </c>
      <c r="I35" s="841">
        <f t="shared" si="12"/>
        <v>11348069.699300699</v>
      </c>
      <c r="J35" s="841">
        <f t="shared" si="12"/>
        <v>536952.30069930106</v>
      </c>
      <c r="K35" s="841">
        <f t="shared" si="12"/>
        <v>0</v>
      </c>
    </row>
    <row r="36" spans="2:12" ht="15.75" thickBot="1">
      <c r="B36" s="838" t="s">
        <v>609</v>
      </c>
      <c r="C36" s="834"/>
      <c r="D36" s="835"/>
      <c r="E36" s="836"/>
      <c r="F36" s="846">
        <f t="shared" ref="F36:K36" si="13">F24+F17+F10+F35</f>
        <v>9014300</v>
      </c>
      <c r="G36" s="846">
        <f t="shared" si="13"/>
        <v>13169000</v>
      </c>
      <c r="H36" s="846">
        <f t="shared" si="13"/>
        <v>200000</v>
      </c>
      <c r="I36" s="846">
        <f t="shared" si="13"/>
        <v>10313800</v>
      </c>
      <c r="J36" s="846">
        <f t="shared" si="13"/>
        <v>2539500</v>
      </c>
      <c r="K36" s="846">
        <f t="shared" si="13"/>
        <v>0</v>
      </c>
    </row>
    <row r="37" spans="2:12" ht="16.5" thickTop="1" thickBot="1">
      <c r="B37" s="874"/>
      <c r="C37" s="875"/>
      <c r="D37" s="876"/>
      <c r="E37" s="860"/>
      <c r="F37" s="867"/>
      <c r="G37" s="867"/>
      <c r="H37" s="867"/>
      <c r="I37" s="867"/>
      <c r="J37" s="867"/>
      <c r="K37" s="867"/>
    </row>
    <row r="38" spans="2:12" ht="16.5" thickTop="1" thickBot="1">
      <c r="B38" s="870" t="s">
        <v>610</v>
      </c>
      <c r="C38" s="871"/>
      <c r="D38" s="872"/>
      <c r="E38" s="873"/>
      <c r="F38" s="837" t="s">
        <v>4</v>
      </c>
      <c r="G38" s="868" t="s">
        <v>551</v>
      </c>
      <c r="H38" s="868" t="s">
        <v>6</v>
      </c>
      <c r="I38" s="868" t="s">
        <v>4</v>
      </c>
      <c r="J38" s="868" t="s">
        <v>551</v>
      </c>
      <c r="K38" s="868" t="s">
        <v>6</v>
      </c>
    </row>
    <row r="39" spans="2:12" ht="15.75" thickTop="1">
      <c r="B39" s="847"/>
      <c r="C39" s="848" t="s">
        <v>611</v>
      </c>
      <c r="D39" s="849"/>
      <c r="E39" s="850"/>
      <c r="F39" s="841"/>
      <c r="G39" s="869"/>
      <c r="H39" s="869"/>
      <c r="I39" s="869"/>
      <c r="J39" s="869"/>
      <c r="K39" s="869"/>
    </row>
    <row r="40" spans="2:12">
      <c r="B40" s="851"/>
      <c r="C40" s="852"/>
      <c r="D40" s="853" t="s">
        <v>612</v>
      </c>
      <c r="E40" s="836"/>
      <c r="F40" s="841"/>
      <c r="G40" s="841"/>
      <c r="H40" s="841"/>
      <c r="I40" s="841"/>
      <c r="J40" s="841"/>
      <c r="K40" s="841"/>
    </row>
    <row r="41" spans="2:12">
      <c r="B41" s="851"/>
      <c r="C41" s="854"/>
      <c r="D41" s="855"/>
      <c r="E41" s="836" t="s">
        <v>613</v>
      </c>
      <c r="F41" s="844">
        <v>0</v>
      </c>
      <c r="G41" s="844">
        <v>0</v>
      </c>
      <c r="H41" s="844">
        <v>0</v>
      </c>
      <c r="I41" s="844">
        <v>0</v>
      </c>
      <c r="J41" s="844">
        <v>0</v>
      </c>
      <c r="K41" s="844">
        <v>0</v>
      </c>
      <c r="L41" s="856"/>
    </row>
    <row r="42" spans="2:12">
      <c r="B42" s="851"/>
      <c r="C42" s="836"/>
      <c r="D42" s="836"/>
      <c r="E42" s="836"/>
      <c r="F42" s="841"/>
      <c r="G42" s="841"/>
      <c r="H42" s="841"/>
      <c r="I42" s="841"/>
      <c r="J42" s="841"/>
      <c r="K42" s="841"/>
      <c r="L42" s="856"/>
    </row>
    <row r="43" spans="2:12">
      <c r="B43" s="851"/>
      <c r="C43" s="857"/>
      <c r="D43" s="836" t="s">
        <v>614</v>
      </c>
      <c r="E43" s="836"/>
      <c r="F43" s="844">
        <v>0</v>
      </c>
      <c r="G43" s="844">
        <v>0</v>
      </c>
      <c r="H43" s="844">
        <v>0</v>
      </c>
      <c r="I43" s="844">
        <v>0</v>
      </c>
      <c r="J43" s="844">
        <v>0</v>
      </c>
      <c r="K43" s="844">
        <v>0</v>
      </c>
    </row>
    <row r="44" spans="2:12">
      <c r="B44" s="851"/>
      <c r="C44" s="836"/>
      <c r="D44" s="836" t="s">
        <v>615</v>
      </c>
      <c r="E44" s="836"/>
      <c r="F44" s="844">
        <v>0</v>
      </c>
      <c r="G44" s="844">
        <v>0</v>
      </c>
      <c r="H44" s="844">
        <v>0</v>
      </c>
      <c r="I44" s="844">
        <v>0</v>
      </c>
      <c r="J44" s="844">
        <v>0</v>
      </c>
      <c r="K44" s="844">
        <v>0</v>
      </c>
    </row>
    <row r="45" spans="2:12">
      <c r="B45" s="851"/>
      <c r="C45" s="836"/>
      <c r="D45" s="836" t="s">
        <v>567</v>
      </c>
      <c r="E45" s="836"/>
      <c r="F45" s="844">
        <v>0</v>
      </c>
      <c r="G45" s="844">
        <v>0</v>
      </c>
      <c r="H45" s="844">
        <v>0</v>
      </c>
      <c r="I45" s="844">
        <v>0</v>
      </c>
      <c r="J45" s="844">
        <v>0</v>
      </c>
      <c r="K45" s="844">
        <v>0</v>
      </c>
    </row>
    <row r="46" spans="2:12">
      <c r="B46" s="851"/>
      <c r="C46" s="836"/>
      <c r="D46" s="836" t="s">
        <v>616</v>
      </c>
      <c r="E46" s="836"/>
      <c r="F46" s="841">
        <v>0</v>
      </c>
      <c r="G46" s="841">
        <v>0</v>
      </c>
      <c r="H46" s="841">
        <v>0</v>
      </c>
      <c r="I46" s="841">
        <v>0</v>
      </c>
      <c r="J46" s="841">
        <v>0</v>
      </c>
      <c r="K46" s="841">
        <v>0</v>
      </c>
    </row>
    <row r="47" spans="2:12">
      <c r="B47" s="845"/>
      <c r="C47" s="852" t="s">
        <v>617</v>
      </c>
      <c r="D47" s="836"/>
      <c r="E47" s="836"/>
      <c r="F47" s="844">
        <f t="shared" ref="F47" si="14">SUM(F48:F54)</f>
        <v>9014300</v>
      </c>
      <c r="G47" s="844">
        <f t="shared" ref="G47:I47" si="15">SUM(G48:G54)</f>
        <v>13169000</v>
      </c>
      <c r="H47" s="844">
        <f t="shared" si="15"/>
        <v>200000</v>
      </c>
      <c r="I47" s="844">
        <f t="shared" si="15"/>
        <v>10313800</v>
      </c>
      <c r="J47" s="844">
        <f t="shared" ref="J47:K47" si="16">SUM(J48:J54)</f>
        <v>2539500</v>
      </c>
      <c r="K47" s="844">
        <f t="shared" si="16"/>
        <v>0</v>
      </c>
    </row>
    <row r="48" spans="2:12">
      <c r="B48" s="845"/>
      <c r="C48" s="853"/>
      <c r="D48" s="836" t="s">
        <v>569</v>
      </c>
      <c r="E48" s="836"/>
      <c r="F48" s="841">
        <v>9014300</v>
      </c>
      <c r="G48" s="841">
        <v>13169000</v>
      </c>
      <c r="H48" s="841">
        <v>200000</v>
      </c>
      <c r="I48" s="841">
        <v>10313800</v>
      </c>
      <c r="J48" s="841">
        <v>2539500</v>
      </c>
      <c r="K48" s="841">
        <v>0</v>
      </c>
      <c r="L48" s="416"/>
    </row>
    <row r="49" spans="2:12">
      <c r="B49" s="845"/>
      <c r="C49" s="836"/>
      <c r="D49" s="836" t="s">
        <v>618</v>
      </c>
      <c r="E49" s="836"/>
      <c r="F49" s="841"/>
      <c r="G49" s="841"/>
      <c r="H49" s="841"/>
      <c r="I49" s="841"/>
      <c r="J49" s="841"/>
      <c r="K49" s="841"/>
      <c r="L49" s="856"/>
    </row>
    <row r="50" spans="2:12">
      <c r="B50" s="845"/>
      <c r="C50" s="836"/>
      <c r="D50" s="836" t="s">
        <v>573</v>
      </c>
      <c r="E50" s="836"/>
      <c r="F50" s="841">
        <v>0</v>
      </c>
      <c r="G50" s="841">
        <v>0</v>
      </c>
      <c r="H50" s="841">
        <v>0</v>
      </c>
      <c r="I50" s="841">
        <v>0</v>
      </c>
      <c r="J50" s="841">
        <v>0</v>
      </c>
      <c r="K50" s="841">
        <v>0</v>
      </c>
    </row>
    <row r="51" spans="2:12">
      <c r="B51" s="845"/>
      <c r="C51" s="836"/>
      <c r="D51" s="836" t="s">
        <v>619</v>
      </c>
      <c r="E51" s="836"/>
      <c r="F51" s="841">
        <v>0</v>
      </c>
      <c r="G51" s="841">
        <v>0</v>
      </c>
      <c r="H51" s="841">
        <v>0</v>
      </c>
      <c r="I51" s="841">
        <v>0</v>
      </c>
      <c r="J51" s="841">
        <v>0</v>
      </c>
      <c r="K51" s="841">
        <v>0</v>
      </c>
    </row>
    <row r="52" spans="2:12">
      <c r="B52" s="845"/>
      <c r="C52" s="836"/>
      <c r="D52" s="836" t="s">
        <v>620</v>
      </c>
      <c r="E52" s="836"/>
      <c r="F52" s="841">
        <v>0</v>
      </c>
      <c r="G52" s="841">
        <v>0</v>
      </c>
      <c r="H52" s="841">
        <v>0</v>
      </c>
      <c r="I52" s="841">
        <v>0</v>
      </c>
      <c r="J52" s="841">
        <v>0</v>
      </c>
      <c r="K52" s="841">
        <v>0</v>
      </c>
    </row>
    <row r="53" spans="2:12">
      <c r="B53" s="845"/>
      <c r="C53" s="857"/>
      <c r="D53" s="836" t="s">
        <v>581</v>
      </c>
      <c r="E53" s="836"/>
      <c r="F53" s="841">
        <v>0</v>
      </c>
      <c r="G53" s="841">
        <v>0</v>
      </c>
      <c r="H53" s="841">
        <v>0</v>
      </c>
      <c r="I53" s="841">
        <v>0</v>
      </c>
      <c r="J53" s="841">
        <v>0</v>
      </c>
      <c r="K53" s="841">
        <v>0</v>
      </c>
    </row>
    <row r="54" spans="2:12">
      <c r="B54" s="845"/>
      <c r="C54" s="857"/>
      <c r="D54" s="836" t="s">
        <v>576</v>
      </c>
      <c r="E54" s="836"/>
      <c r="F54" s="841">
        <v>0</v>
      </c>
      <c r="G54" s="841">
        <v>0</v>
      </c>
      <c r="H54" s="841">
        <v>0</v>
      </c>
      <c r="I54" s="841">
        <v>0</v>
      </c>
      <c r="J54" s="841">
        <v>0</v>
      </c>
      <c r="K54" s="841">
        <v>0</v>
      </c>
    </row>
    <row r="55" spans="2:12" ht="15.75" thickBot="1">
      <c r="B55" s="858" t="s">
        <v>623</v>
      </c>
      <c r="C55" s="859"/>
      <c r="D55" s="860"/>
      <c r="E55" s="860"/>
      <c r="F55" s="861">
        <f>F47+F45+F43+F41+F44</f>
        <v>9014300</v>
      </c>
      <c r="G55" s="861">
        <f t="shared" ref="G55:K55" si="17">G47+G45+G43+G41+G44</f>
        <v>13169000</v>
      </c>
      <c r="H55" s="861">
        <f t="shared" si="17"/>
        <v>200000</v>
      </c>
      <c r="I55" s="861">
        <f t="shared" si="17"/>
        <v>10313800</v>
      </c>
      <c r="J55" s="861">
        <f t="shared" si="17"/>
        <v>2539500</v>
      </c>
      <c r="K55" s="861">
        <f t="shared" si="17"/>
        <v>0</v>
      </c>
    </row>
    <row r="56" spans="2:12" ht="16.5" thickTop="1" thickBot="1">
      <c r="B56" s="862"/>
      <c r="C56" s="863"/>
      <c r="D56" s="864"/>
      <c r="E56" s="865"/>
      <c r="F56" s="866">
        <f t="shared" ref="F56:K56" si="18">F55-F36</f>
        <v>0</v>
      </c>
      <c r="G56" s="866">
        <f t="shared" si="18"/>
        <v>0</v>
      </c>
      <c r="H56" s="866">
        <f t="shared" si="18"/>
        <v>0</v>
      </c>
      <c r="I56" s="866">
        <f t="shared" si="18"/>
        <v>0</v>
      </c>
      <c r="J56" s="866">
        <f t="shared" si="18"/>
        <v>0</v>
      </c>
      <c r="K56" s="866">
        <f t="shared" si="18"/>
        <v>0</v>
      </c>
    </row>
    <row r="57" spans="2:12" ht="15.75" thickTop="1"/>
  </sheetData>
  <mergeCells count="8">
    <mergeCell ref="F6:K6"/>
    <mergeCell ref="F7:H7"/>
    <mergeCell ref="I7:K7"/>
    <mergeCell ref="B4:K4"/>
    <mergeCell ref="B1:K1"/>
    <mergeCell ref="F2:K2"/>
    <mergeCell ref="B3:K3"/>
    <mergeCell ref="B5:K5"/>
  </mergeCells>
  <pageMargins left="0.6692913385826772" right="0.19685039370078741" top="0.35433070866141736" bottom="0.74803149606299213" header="0.31496062992125984" footer="0.31496062992125984"/>
  <pageSetup paperSize="5" scale="69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J11" sqref="J11"/>
    </sheetView>
  </sheetViews>
  <sheetFormatPr defaultRowHeight="15"/>
  <sheetData/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37</vt:i4>
      </vt:variant>
      <vt:variant>
        <vt:lpstr>Named Ranges</vt:lpstr>
      </vt:variant>
      <vt:variant>
        <vt:i4>35</vt:i4>
      </vt:variant>
    </vt:vector>
  </HeadingPairs>
  <TitlesOfParts>
    <vt:vector size="72" baseType="lpstr">
      <vt:lpstr>GEN INFO(MLT)</vt:lpstr>
      <vt:lpstr>Statement1 BSC(MLT)</vt:lpstr>
      <vt:lpstr>Statement2 BSC(MLT)</vt:lpstr>
      <vt:lpstr>SCH-1 (B.Sc(MLT)</vt:lpstr>
      <vt:lpstr>SCH-2</vt:lpstr>
      <vt:lpstr>SCH-3</vt:lpstr>
      <vt:lpstr>SCH-4(MLT)</vt:lpstr>
      <vt:lpstr>SCH-5(MLT)</vt:lpstr>
      <vt:lpstr>SCH-6(MLT)</vt:lpstr>
      <vt:lpstr>Salary Allocation</vt:lpstr>
      <vt:lpstr>SCH-7</vt:lpstr>
      <vt:lpstr>SCH-8</vt:lpstr>
      <vt:lpstr>SCH-9</vt:lpstr>
      <vt:lpstr>SCH-9S</vt:lpstr>
      <vt:lpstr>SCH-10</vt:lpstr>
      <vt:lpstr>SCH-11</vt:lpstr>
      <vt:lpstr>SCH-12</vt:lpstr>
      <vt:lpstr>SCH-13</vt:lpstr>
      <vt:lpstr>SCH-13S</vt:lpstr>
      <vt:lpstr>SCH-14</vt:lpstr>
      <vt:lpstr>SCH -15</vt:lpstr>
      <vt:lpstr>SCH-16</vt:lpstr>
      <vt:lpstr>SCH-17</vt:lpstr>
      <vt:lpstr>SCH-18</vt:lpstr>
      <vt:lpstr>SCH-19</vt:lpstr>
      <vt:lpstr>SCH-20</vt:lpstr>
      <vt:lpstr>SCH-21 I&amp;E Society</vt:lpstr>
      <vt:lpstr>SCH-22 Collegewise BS 24-25</vt:lpstr>
      <vt:lpstr>SCH-22 BS Society</vt:lpstr>
      <vt:lpstr>SCH-23</vt:lpstr>
      <vt:lpstr>Sch-24 B.Sc(MLT) &amp; B.sc(AHS)</vt:lpstr>
      <vt:lpstr>SCH-25MLT</vt:lpstr>
      <vt:lpstr>SCH-26MLT</vt:lpstr>
      <vt:lpstr>Sch-27 Coursewise BS 24-25</vt:lpstr>
      <vt:lpstr>Sheet1</vt:lpstr>
      <vt:lpstr>Sheet2</vt:lpstr>
      <vt:lpstr>Sheet3</vt:lpstr>
      <vt:lpstr>'GEN INFO(MLT)'!Print_Area</vt:lpstr>
      <vt:lpstr>'Salary Allocation'!Print_Area</vt:lpstr>
      <vt:lpstr>'SCH-1 (B.Sc(MLT)'!Print_Area</vt:lpstr>
      <vt:lpstr>'SCH-10'!Print_Area</vt:lpstr>
      <vt:lpstr>'SCH-11'!Print_Area</vt:lpstr>
      <vt:lpstr>'SCH-12'!Print_Area</vt:lpstr>
      <vt:lpstr>'SCH-16'!Print_Area</vt:lpstr>
      <vt:lpstr>'SCH-17'!Print_Area</vt:lpstr>
      <vt:lpstr>'SCH-18'!Print_Area</vt:lpstr>
      <vt:lpstr>'SCH-19'!Print_Area</vt:lpstr>
      <vt:lpstr>'SCH-2'!Print_Area</vt:lpstr>
      <vt:lpstr>'SCH-20'!Print_Area</vt:lpstr>
      <vt:lpstr>'SCH-21 I&amp;E Society'!Print_Area</vt:lpstr>
      <vt:lpstr>'SCH-22 BS Society'!Print_Area</vt:lpstr>
      <vt:lpstr>'SCH-22 Collegewise BS 24-25'!Print_Area</vt:lpstr>
      <vt:lpstr>'SCH-23'!Print_Area</vt:lpstr>
      <vt:lpstr>'Sch-24 B.Sc(MLT) &amp; B.sc(AHS)'!Print_Area</vt:lpstr>
      <vt:lpstr>'SCH-25MLT'!Print_Area</vt:lpstr>
      <vt:lpstr>'Sch-27 Coursewise BS 24-25'!Print_Area</vt:lpstr>
      <vt:lpstr>'SCH-3'!Print_Area</vt:lpstr>
      <vt:lpstr>'SCH-4(MLT)'!Print_Area</vt:lpstr>
      <vt:lpstr>'SCH-5(MLT)'!Print_Area</vt:lpstr>
      <vt:lpstr>'SCH-6(MLT)'!Print_Area</vt:lpstr>
      <vt:lpstr>'SCH-7'!Print_Area</vt:lpstr>
      <vt:lpstr>'SCH-8'!Print_Area</vt:lpstr>
      <vt:lpstr>'SCH-9'!Print_Area</vt:lpstr>
      <vt:lpstr>'SCH-9S'!Print_Area</vt:lpstr>
      <vt:lpstr>'Statement1 BSC(MLT)'!Print_Area</vt:lpstr>
      <vt:lpstr>'Statement2 BSC(MLT)'!Print_Area</vt:lpstr>
      <vt:lpstr>'GEN INFO(MLT)'!Print_Titles</vt:lpstr>
      <vt:lpstr>'SCH-1 (B.Sc(MLT)'!Print_Titles</vt:lpstr>
      <vt:lpstr>'SCH-13S'!Print_Titles</vt:lpstr>
      <vt:lpstr>'SCH-21 I&amp;E Society'!Print_Titles</vt:lpstr>
      <vt:lpstr>'Statement1 BSC(MLT)'!Print_Titles</vt:lpstr>
      <vt:lpstr>'Statement2 BSC(MLT)'!Print_Titles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2025-11-27T07:02:53Z</dcterms:modified>
</cp:coreProperties>
</file>